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9. kolo" sheetId="9" r:id="rId9"/>
    <sheet name="10. kolo" sheetId="10" r:id="rId10"/>
    <sheet name="11. kolo" sheetId="11" r:id="rId11"/>
    <sheet name="12. kolo" sheetId="12" r:id="rId12"/>
    <sheet name="body" sheetId="13" r:id="rId13"/>
  </sheets>
  <definedNames>
    <definedName name="_xlnm._FilterDatabase" localSheetId="0" hidden="1">'1. kolo'!$A$2:$K$62</definedName>
  </definedNames>
  <calcPr fullCalcOnLoad="1"/>
</workbook>
</file>

<file path=xl/sharedStrings.xml><?xml version="1.0" encoding="utf-8"?>
<sst xmlns="http://schemas.openxmlformats.org/spreadsheetml/2006/main" count="3329" uniqueCount="462">
  <si>
    <t xml:space="preserve">28. ročník BĚKODO - 1. kolo 19.3.2014 – 374. start historie </t>
  </si>
  <si>
    <t>CP</t>
  </si>
  <si>
    <t>příjmení</t>
  </si>
  <si>
    <t>RN</t>
  </si>
  <si>
    <t>V13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</si>
  <si>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</si>
  <si>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</si>
  <si>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</si>
  <si>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</si>
  <si>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</si>
  <si>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</si>
  <si>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</si>
  <si>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</si>
  <si>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</si>
  <si>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</si>
  <si>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</si>
  <si>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F-BIKES Klub Sládek</t>
  </si>
  <si>
    <t>Ottenschläger Oto</t>
  </si>
  <si>
    <t>Krušnoman TT Litvínov</t>
  </si>
  <si>
    <t>M1</t>
  </si>
  <si>
    <t>Vlček Jiří</t>
  </si>
  <si>
    <t>SPONA Teplice</t>
  </si>
  <si>
    <t>M3</t>
  </si>
  <si>
    <t>Rež Zdeněk</t>
  </si>
  <si>
    <t>LOMAX</t>
  </si>
  <si>
    <t>nov</t>
  </si>
  <si>
    <t>Veselý Miroslav</t>
  </si>
  <si>
    <t>Glassman TT Teplice</t>
  </si>
  <si>
    <t>M4</t>
  </si>
  <si>
    <t>Eliáš Lukáš</t>
  </si>
  <si>
    <t>Háj</t>
  </si>
  <si>
    <t>Zbuzek  Jaroslav</t>
  </si>
  <si>
    <t>Holcr Milan</t>
  </si>
  <si>
    <t>AK Bílina</t>
  </si>
  <si>
    <t>Janák Michal</t>
  </si>
  <si>
    <t>Novakovský Jan</t>
  </si>
  <si>
    <t>AK Duchcov</t>
  </si>
  <si>
    <t>Laibl Aleš</t>
  </si>
  <si>
    <t>BK BĚKODO Teplice</t>
  </si>
  <si>
    <t>Molcar Míra</t>
  </si>
  <si>
    <t>Voth Jiří</t>
  </si>
  <si>
    <t>Restaurace 21</t>
  </si>
  <si>
    <t>Farda Petr</t>
  </si>
  <si>
    <t>Novák Petr</t>
  </si>
  <si>
    <t>OOP Trnovany</t>
  </si>
  <si>
    <t>Olšer Tomáš</t>
  </si>
  <si>
    <t>Majer Pavel</t>
  </si>
  <si>
    <t>Rusínová Zuzana</t>
  </si>
  <si>
    <t>Ž1</t>
  </si>
  <si>
    <t>7TOPŽ1</t>
  </si>
  <si>
    <t>Jarolímek Jan</t>
  </si>
  <si>
    <t>Marek Jiří</t>
  </si>
  <si>
    <t>Vlach Miroslav</t>
  </si>
  <si>
    <t>"geny z Keni "</t>
  </si>
  <si>
    <t>Karešová Světla</t>
  </si>
  <si>
    <t>Ž2</t>
  </si>
  <si>
    <t>5TOPŽ2</t>
  </si>
  <si>
    <t>Basbas Janis st.</t>
  </si>
  <si>
    <t>Dubí</t>
  </si>
  <si>
    <t>Vágnerová Veronika</t>
  </si>
  <si>
    <t>Verner Luboš</t>
  </si>
  <si>
    <t>Žandov</t>
  </si>
  <si>
    <t>Falk Pavel</t>
  </si>
  <si>
    <t>Korec Martin st.</t>
  </si>
  <si>
    <t>Teplice</t>
  </si>
  <si>
    <t>Ullrich Jan</t>
  </si>
  <si>
    <t>Ústí nad Labem</t>
  </si>
  <si>
    <t>Griza Marián</t>
  </si>
  <si>
    <t>Molcarová Jana</t>
  </si>
  <si>
    <t>Šmaňko Miroslav</t>
  </si>
  <si>
    <t>Antalová Laďka</t>
  </si>
  <si>
    <t>Špírková Lenka</t>
  </si>
  <si>
    <t>LOSAN Teplice</t>
  </si>
  <si>
    <t>Hampl Michal</t>
  </si>
  <si>
    <t>Richter Martin</t>
  </si>
  <si>
    <t>Glumbík Karel</t>
  </si>
  <si>
    <t>Kantová Olga</t>
  </si>
  <si>
    <t>Janík Tomáš</t>
  </si>
  <si>
    <t>Vorlíček Petr</t>
  </si>
  <si>
    <t>Bublová Naďa</t>
  </si>
  <si>
    <t>Čekalová Michaela</t>
  </si>
  <si>
    <t>Kořínková Marta</t>
  </si>
  <si>
    <t>Ž3</t>
  </si>
  <si>
    <t>2TOPŽ3</t>
  </si>
  <si>
    <t>Holubičková Lenka</t>
  </si>
  <si>
    <t>Dolanský Pavel</t>
  </si>
  <si>
    <t>Most</t>
  </si>
  <si>
    <t>Kantová Kamila</t>
  </si>
  <si>
    <t>Krupka</t>
  </si>
  <si>
    <t>Pek Dalibor</t>
  </si>
  <si>
    <t>Fiklíková Petra</t>
  </si>
  <si>
    <t>24:26</t>
  </si>
  <si>
    <t>Ernest Míra</t>
  </si>
  <si>
    <t>24:29</t>
  </si>
  <si>
    <t>Süsserová Lucie</t>
  </si>
  <si>
    <t>25:01</t>
  </si>
  <si>
    <t>Olah Dušan</t>
  </si>
  <si>
    <t>M5</t>
  </si>
  <si>
    <t>Čutíková Veronika</t>
  </si>
  <si>
    <t>TJ Krupka</t>
  </si>
  <si>
    <t>25:36</t>
  </si>
  <si>
    <t>Ernestová Eva</t>
  </si>
  <si>
    <t>25:42</t>
  </si>
  <si>
    <t>Lédlová Naděžda</t>
  </si>
  <si>
    <t>26:42</t>
  </si>
  <si>
    <t>Šatalík Standa</t>
  </si>
  <si>
    <t>26:44</t>
  </si>
  <si>
    <t>Sokolová Lenka</t>
  </si>
  <si>
    <t>27:49</t>
  </si>
  <si>
    <t>Vajová Jana</t>
  </si>
  <si>
    <t>27:50</t>
  </si>
  <si>
    <t>Valentová Jitka</t>
  </si>
  <si>
    <t>28:40</t>
  </si>
  <si>
    <t>Bučilová Míša</t>
  </si>
  <si>
    <t>29:21</t>
  </si>
  <si>
    <t>TOP10</t>
  </si>
  <si>
    <t xml:space="preserve">28. ročník BĚKODO - 2. kolo 26.3.2014 – 375. start historie </t>
  </si>
  <si>
    <t>22 vít.</t>
  </si>
  <si>
    <t>F-BIKE Klub Sádek</t>
  </si>
  <si>
    <t>Watzke Petr</t>
  </si>
  <si>
    <t>OR</t>
  </si>
  <si>
    <t>Pohůnek Petr</t>
  </si>
  <si>
    <t>Vajrychová Renata</t>
  </si>
  <si>
    <t>MK SEITL Ostrava</t>
  </si>
  <si>
    <t>nov 5TOPŽ1</t>
  </si>
  <si>
    <t>6TOPŽ2</t>
  </si>
  <si>
    <t>Sova Jaroslav</t>
  </si>
  <si>
    <t>Plaček Tomáš</t>
  </si>
  <si>
    <t>ASK Děčín</t>
  </si>
  <si>
    <t>Fridrichovský Mirek</t>
  </si>
  <si>
    <t>SBK Teplice</t>
  </si>
  <si>
    <t>Benčurik Vladimír</t>
  </si>
  <si>
    <t>Stádník Petr</t>
  </si>
  <si>
    <t>LOKO Tce - horolezci</t>
  </si>
  <si>
    <t>Zelenák Dušan</t>
  </si>
  <si>
    <t>Kabátová Andrea</t>
  </si>
  <si>
    <t>Kotě Aleš</t>
  </si>
  <si>
    <t>Telecký Ondřej</t>
  </si>
  <si>
    <t>Lánová Lucie</t>
  </si>
  <si>
    <t>24:08</t>
  </si>
  <si>
    <t>Zbuzková Blanka</t>
  </si>
  <si>
    <t>24:16</t>
  </si>
  <si>
    <t>Šantorová Libuše</t>
  </si>
  <si>
    <t>24:34</t>
  </si>
  <si>
    <t>24:59</t>
  </si>
  <si>
    <t>25:09</t>
  </si>
  <si>
    <t>Smrkovská Kateřina</t>
  </si>
  <si>
    <t>25:29</t>
  </si>
  <si>
    <t>25:35</t>
  </si>
  <si>
    <t>26:23</t>
  </si>
  <si>
    <t>26:52</t>
  </si>
  <si>
    <t>27:02</t>
  </si>
  <si>
    <t>Sovová Jarmila</t>
  </si>
  <si>
    <t>27:25</t>
  </si>
  <si>
    <t>Chvojkovice Brod</t>
  </si>
  <si>
    <t>27:39</t>
  </si>
  <si>
    <t>Šulo Antonín</t>
  </si>
  <si>
    <t>27:53</t>
  </si>
  <si>
    <t>28:59</t>
  </si>
  <si>
    <t>Štěpánek Alois</t>
  </si>
  <si>
    <t>29:28</t>
  </si>
  <si>
    <t xml:space="preserve">Zouhar Jura </t>
  </si>
  <si>
    <t>30:54</t>
  </si>
  <si>
    <t>start před</t>
  </si>
  <si>
    <t>Štěpánková Bohunka</t>
  </si>
  <si>
    <t>35+</t>
  </si>
  <si>
    <t>x</t>
  </si>
  <si>
    <t>Veselý Petr</t>
  </si>
  <si>
    <t>ned</t>
  </si>
  <si>
    <t>zraněn</t>
  </si>
  <si>
    <t xml:space="preserve">28. ročník BĚKODO - 3. kolo 09.04.2014 – 376. start historie </t>
  </si>
  <si>
    <t>V14</t>
  </si>
  <si>
    <t>Procházka Josef</t>
  </si>
  <si>
    <t>Děčín</t>
  </si>
  <si>
    <t>Oppelt Michal</t>
  </si>
  <si>
    <t>Vajrychová Blanka</t>
  </si>
  <si>
    <t>Melenová Hana</t>
  </si>
  <si>
    <t>Osek</t>
  </si>
  <si>
    <t>Krejčí Martin</t>
  </si>
  <si>
    <r>
      <t xml:space="preserve">Drážďanský </t>
    </r>
    <r>
      <rPr>
        <sz val="8"/>
        <rFont val="Calibri"/>
        <family val="2"/>
      </rPr>
      <t>Radim Filip</t>
    </r>
  </si>
  <si>
    <t>Bartoš Petr</t>
  </si>
  <si>
    <t>Špalková Linda</t>
  </si>
  <si>
    <t>Souchová Helena</t>
  </si>
  <si>
    <t>24:17</t>
  </si>
  <si>
    <t>26:07</t>
  </si>
  <si>
    <t>26:11</t>
  </si>
  <si>
    <t>26:13</t>
  </si>
  <si>
    <t>Koželuh Pavel</t>
  </si>
  <si>
    <t>26:29</t>
  </si>
  <si>
    <t>26:33</t>
  </si>
  <si>
    <t>Sovová jarmila</t>
  </si>
  <si>
    <t>27:08</t>
  </si>
  <si>
    <t>27:30</t>
  </si>
  <si>
    <t>28:21</t>
  </si>
  <si>
    <t>Lipanská Dagmar</t>
  </si>
  <si>
    <t>Košťany</t>
  </si>
  <si>
    <t>30:38</t>
  </si>
  <si>
    <t xml:space="preserve">28. ročník BĚKODO - 4. kolo 16.04.2014 – 377. start historie </t>
  </si>
  <si>
    <t>Matěcha Míra  ml.</t>
  </si>
  <si>
    <t>TJ Hvězda Trnovany</t>
  </si>
  <si>
    <t>12 vítězství</t>
  </si>
  <si>
    <t>NLČ</t>
  </si>
  <si>
    <t>4TOPŽ1</t>
  </si>
  <si>
    <t>5TOPŽ1</t>
  </si>
  <si>
    <t>Bubla Jan</t>
  </si>
  <si>
    <t>Koloshop</t>
  </si>
  <si>
    <t>nováček</t>
  </si>
  <si>
    <t>Horáček Jiří</t>
  </si>
  <si>
    <r>
      <t xml:space="preserve">Drážďanský </t>
    </r>
    <r>
      <rPr>
        <sz val="8"/>
        <rFont val="Bookman Old Style"/>
        <family val="1"/>
      </rPr>
      <t>Radim Filip</t>
    </r>
  </si>
  <si>
    <t>Souček Martin</t>
  </si>
  <si>
    <t>GENYZKEM</t>
  </si>
  <si>
    <t>8TOpŽ2</t>
  </si>
  <si>
    <t>Marschík Jan</t>
  </si>
  <si>
    <t>Špalek Michal</t>
  </si>
  <si>
    <t>Matěcha Míra   st.</t>
  </si>
  <si>
    <t>Koželuhová Lenka</t>
  </si>
  <si>
    <t>Tj Hvězda Trnovany</t>
  </si>
  <si>
    <t>Nikolič Petr</t>
  </si>
  <si>
    <t>TONASO</t>
  </si>
  <si>
    <t>Bureš Tomáš</t>
  </si>
  <si>
    <t>Konšalová Barbora</t>
  </si>
  <si>
    <t>Nejedlá Petra</t>
  </si>
  <si>
    <t>24:01</t>
  </si>
  <si>
    <t>24:13</t>
  </si>
  <si>
    <t>24:48</t>
  </si>
  <si>
    <t>Horáčková Šárka</t>
  </si>
  <si>
    <t>25:04</t>
  </si>
  <si>
    <t>25:57</t>
  </si>
  <si>
    <t>26:09</t>
  </si>
  <si>
    <t>26:12</t>
  </si>
  <si>
    <t>26:40</t>
  </si>
  <si>
    <t>27:19</t>
  </si>
  <si>
    <t>27:26</t>
  </si>
  <si>
    <t>28:08</t>
  </si>
  <si>
    <t>29:03</t>
  </si>
  <si>
    <t>nedokončil</t>
  </si>
  <si>
    <t xml:space="preserve">28. ročník BĚKODO - 5. kolo 30.04.2014 – 378. start historie </t>
  </si>
  <si>
    <t>24 vítězství</t>
  </si>
  <si>
    <t>Jankovič Martin</t>
  </si>
  <si>
    <t>4 vítězství</t>
  </si>
  <si>
    <t>7 čas Ž pod 19</t>
  </si>
  <si>
    <t>Bláha Jan</t>
  </si>
  <si>
    <t>Juhás Ladislav</t>
  </si>
  <si>
    <t>Musil Jan</t>
  </si>
  <si>
    <t>FITNESS BY Věra</t>
  </si>
  <si>
    <t>Voráčková Eliška</t>
  </si>
  <si>
    <t>Kovář Jan</t>
  </si>
  <si>
    <t>23:28</t>
  </si>
  <si>
    <t>23:49</t>
  </si>
  <si>
    <t>24:21</t>
  </si>
  <si>
    <t>Peková Jana</t>
  </si>
  <si>
    <t>24:28</t>
  </si>
  <si>
    <t>24:42</t>
  </si>
  <si>
    <t>Kanta Tomáš</t>
  </si>
  <si>
    <t>25:11</t>
  </si>
  <si>
    <t>25:21</t>
  </si>
  <si>
    <t>START +2 min</t>
  </si>
  <si>
    <t>Vaňková Agáta</t>
  </si>
  <si>
    <t>TJ Lokomotiva Teplice</t>
  </si>
  <si>
    <t>25:33</t>
  </si>
  <si>
    <t>25:34</t>
  </si>
  <si>
    <t>25:59</t>
  </si>
  <si>
    <t>26:15</t>
  </si>
  <si>
    <t>Bednářová Petra</t>
  </si>
  <si>
    <t>26:28</t>
  </si>
  <si>
    <t>Vokrojová Linda</t>
  </si>
  <si>
    <t>26:30</t>
  </si>
  <si>
    <t>26:56</t>
  </si>
  <si>
    <t>27:16</t>
  </si>
  <si>
    <t>27:57</t>
  </si>
  <si>
    <t>Bartoš Tomáš</t>
  </si>
  <si>
    <t>28:10</t>
  </si>
  <si>
    <t>Richterová Martina</t>
  </si>
  <si>
    <t>GRIMASY</t>
  </si>
  <si>
    <t>28:15</t>
  </si>
  <si>
    <t>Sivčenková Iva</t>
  </si>
  <si>
    <t>28:16</t>
  </si>
  <si>
    <t>30:29</t>
  </si>
  <si>
    <t xml:space="preserve">28. ročník BĚKODO - 6. kolo 07.05.2014 – 379. start historie </t>
  </si>
  <si>
    <t>26 vítězství</t>
  </si>
  <si>
    <t>38 pod 16 min</t>
  </si>
  <si>
    <t>6 vítězství</t>
  </si>
  <si>
    <t>Bednářská Petra</t>
  </si>
  <si>
    <t>Dubčeková Olga</t>
  </si>
  <si>
    <t>25:23</t>
  </si>
  <si>
    <t>25:44</t>
  </si>
  <si>
    <t>26:04</t>
  </si>
  <si>
    <t>26:21</t>
  </si>
  <si>
    <t>27:05</t>
  </si>
  <si>
    <t>27:22</t>
  </si>
  <si>
    <t>30:58</t>
  </si>
  <si>
    <t>31:02</t>
  </si>
  <si>
    <t xml:space="preserve">28. ročník BĚKODO - 7. kolo 21.05.2014 – 380 start historie </t>
  </si>
  <si>
    <t>27 vítězství</t>
  </si>
  <si>
    <t>Růžička Vladimír</t>
  </si>
  <si>
    <t>Grmela Zdeněk</t>
  </si>
  <si>
    <t>5 vítězství</t>
  </si>
  <si>
    <t>Bláhová Michaela</t>
  </si>
  <si>
    <t>Převrátil Jan</t>
  </si>
  <si>
    <t>24:19</t>
  </si>
  <si>
    <t>24:33</t>
  </si>
  <si>
    <t>24:36</t>
  </si>
  <si>
    <t>25:13</t>
  </si>
  <si>
    <t>25:28</t>
  </si>
  <si>
    <t>Pettrichová Daniela</t>
  </si>
  <si>
    <t>26:03</t>
  </si>
  <si>
    <t>26:14</t>
  </si>
  <si>
    <t>27:00</t>
  </si>
  <si>
    <t>27:07</t>
  </si>
  <si>
    <t>27:14</t>
  </si>
  <si>
    <t>Ondo Pavel</t>
  </si>
  <si>
    <t>27:45</t>
  </si>
  <si>
    <t>27:52</t>
  </si>
  <si>
    <t>28:05</t>
  </si>
  <si>
    <t>28:30</t>
  </si>
  <si>
    <t>29:04</t>
  </si>
  <si>
    <t>30:25</t>
  </si>
  <si>
    <t xml:space="preserve">28. ročník BĚKODO - 7. kolo 28.05.2014 – 381 start historie </t>
  </si>
  <si>
    <t>Kaliba Karel</t>
  </si>
  <si>
    <t>AK Most</t>
  </si>
  <si>
    <t>6TOPM3</t>
  </si>
  <si>
    <t>Kisch Petr</t>
  </si>
  <si>
    <t>7 vítězství</t>
  </si>
  <si>
    <t>Bubeníček Oldřich</t>
  </si>
  <si>
    <t>Vágner Milan</t>
  </si>
  <si>
    <t>23:33</t>
  </si>
  <si>
    <t>24:03</t>
  </si>
  <si>
    <t>24:18</t>
  </si>
  <si>
    <t>28:13</t>
  </si>
  <si>
    <t>28:14</t>
  </si>
  <si>
    <t>28:29</t>
  </si>
  <si>
    <t>29:17</t>
  </si>
  <si>
    <t>29:31</t>
  </si>
  <si>
    <t xml:space="preserve">28. ročník BĚKODO - 9. kolo 11.06.2014 – 383 start historie </t>
  </si>
  <si>
    <t>28 vítězství</t>
  </si>
  <si>
    <t>Nohejl Bohumil</t>
  </si>
  <si>
    <t>FC Háj</t>
  </si>
  <si>
    <t>Brejša Martin</t>
  </si>
  <si>
    <t>Reich Otakar</t>
  </si>
  <si>
    <t>Bystřany</t>
  </si>
  <si>
    <t>26:01</t>
  </si>
  <si>
    <t>26:53</t>
  </si>
  <si>
    <t>27:04</t>
  </si>
  <si>
    <t>27:55</t>
  </si>
  <si>
    <t>28:03</t>
  </si>
  <si>
    <t>31:08</t>
  </si>
  <si>
    <t xml:space="preserve">28. ročník BĚKODO - 10. kolo 18.06.2014 – 384 start historie </t>
  </si>
  <si>
    <t>29 vítězství</t>
  </si>
  <si>
    <t>Havlík Ondřej</t>
  </si>
  <si>
    <t>Štefánek Rostislav</t>
  </si>
  <si>
    <t>Matěcha David</t>
  </si>
  <si>
    <t>Wagner Milan</t>
  </si>
  <si>
    <t>Holata Jiří</t>
  </si>
  <si>
    <t>24:40</t>
  </si>
  <si>
    <t>24:45</t>
  </si>
  <si>
    <t>25:22</t>
  </si>
  <si>
    <t>25:45</t>
  </si>
  <si>
    <t>25:55</t>
  </si>
  <si>
    <t>26:20</t>
  </si>
  <si>
    <t xml:space="preserve">28. ročník BĚKODO - 11. kolo 27.08.2014 – 385 start historie </t>
  </si>
  <si>
    <t>1 vít. - OR</t>
  </si>
  <si>
    <t>Korejs Kryštov</t>
  </si>
  <si>
    <t>8 vítězství</t>
  </si>
  <si>
    <t>Bláha Daniel</t>
  </si>
  <si>
    <t>Kruschina Jan</t>
  </si>
  <si>
    <t>LOKO Tce - OB</t>
  </si>
  <si>
    <t>Řezáč Zdeněk</t>
  </si>
  <si>
    <t>Žejdlík Michal</t>
  </si>
  <si>
    <t>Ficek Jan</t>
  </si>
  <si>
    <t>23:59</t>
  </si>
  <si>
    <t>24:15</t>
  </si>
  <si>
    <t>Hulha Lukáš</t>
  </si>
  <si>
    <t>LOKO Tce -  OB</t>
  </si>
  <si>
    <t>Hulha Karel</t>
  </si>
  <si>
    <t>24:51</t>
  </si>
  <si>
    <t>25:47</t>
  </si>
  <si>
    <t>26:05</t>
  </si>
  <si>
    <t>27:18</t>
  </si>
  <si>
    <t>Linhartová Denisa</t>
  </si>
  <si>
    <t>Praha</t>
  </si>
  <si>
    <t>29:01</t>
  </si>
  <si>
    <t>Sukdoláková Dana</t>
  </si>
  <si>
    <t>29:12</t>
  </si>
  <si>
    <t>Vorlíček Radek</t>
  </si>
  <si>
    <t>ned.</t>
  </si>
  <si>
    <t>MS</t>
  </si>
  <si>
    <t>Vorlíček Ondřej</t>
  </si>
  <si>
    <t>18:37</t>
  </si>
  <si>
    <t xml:space="preserve">28. ročník BĚKODO - 12. kolo 03.09.2014 – 386 start historie </t>
  </si>
  <si>
    <t>30 víít. H</t>
  </si>
  <si>
    <t>Adamec Jan</t>
  </si>
  <si>
    <t>LOKO Teplice - LB</t>
  </si>
  <si>
    <t>9 vítězství</t>
  </si>
  <si>
    <t>Dycka Petr</t>
  </si>
  <si>
    <t>Podrážek</t>
  </si>
  <si>
    <t>Dvořák Michal</t>
  </si>
  <si>
    <t>Gartnerová Jitka</t>
  </si>
  <si>
    <t>25:38</t>
  </si>
  <si>
    <t>28:12</t>
  </si>
  <si>
    <t>K</t>
  </si>
  <si>
    <t>věk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</si>
  <si>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</si>
  <si>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</si>
  <si>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</si>
  <si>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</si>
  <si>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</si>
  <si>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</si>
  <si>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</si>
  <si>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</si>
  <si>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</si>
  <si>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</si>
  <si>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</si>
  <si>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</si>
  <si>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</si>
  <si>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</si>
  <si>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</si>
  <si>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</si>
  <si>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</si>
  <si>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PČ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</si>
  <si>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</si>
  <si>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</si>
  <si>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</si>
  <si>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</si>
  <si>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</si>
  <si>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</si>
  <si>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</si>
  <si>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</si>
  <si>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</si>
  <si>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</si>
  <si>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</si>
  <si>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</si>
  <si>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</si>
  <si>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</si>
  <si>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</si>
  <si>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muži 15 - 29 let</t>
  </si>
  <si>
    <t>N5</t>
  </si>
  <si>
    <t>N7</t>
  </si>
  <si>
    <t>M2 muži 30 - 39 let</t>
  </si>
  <si>
    <t>N1</t>
  </si>
  <si>
    <t>N4</t>
  </si>
  <si>
    <t>N3</t>
  </si>
  <si>
    <t>M3 muži 40 - 49 let</t>
  </si>
  <si>
    <t>99:99</t>
  </si>
  <si>
    <t>N2</t>
  </si>
  <si>
    <t>M4 muži 50 - 59 let</t>
  </si>
  <si>
    <t>M5 muži 60 +</t>
  </si>
  <si>
    <t>Ž1 ženy 15 - 29 let</t>
  </si>
  <si>
    <t>Ž2 ženy 35 - 49 let</t>
  </si>
  <si>
    <t>N6</t>
  </si>
  <si>
    <t>Ž3 ženy 50+</t>
  </si>
  <si>
    <t>pr.</t>
  </si>
  <si>
    <t>kategorie</t>
  </si>
  <si>
    <t>MC</t>
  </si>
  <si>
    <t>ŽC</t>
  </si>
  <si>
    <t>C</t>
  </si>
  <si>
    <t xml:space="preserve"> 28. ročník 2014</t>
  </si>
  <si>
    <t>muži</t>
  </si>
  <si>
    <t>počet běžců v K</t>
  </si>
  <si>
    <t>ženy</t>
  </si>
  <si>
    <t>počet vítězů v K</t>
  </si>
  <si>
    <t>celkem</t>
  </si>
  <si>
    <t>průměr běžců v 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</si>
</sst>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HH:MM"/>
    <numFmt numFmtId="166" formatCode="0"/>
    <numFmt numFmtId="167" formatCode="H:MM;@"/>
    <numFmt numFmtId="168" formatCode="@"/>
    <numFmt numFmtId="169" formatCode="0.0"/>
    <numFmt numFmtId="170" formatCode="[H]:MM:SS"/>
    <numFmt numFmtId="171" formatCode="GENERAL"/>
    <numFmt numFmtId="172" formatCode="H:MM"/>
    <numFmt numFmtId="173" formatCode="@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Bookman Old Style"/>
      <family val="1"/>
    </font>
    <font>
      <sz val="7.5"/>
      <color indexed="8"/>
      <name val="Bookman Old Style"/>
      <family val="1"/>
    </font>
    <font>
      <b/>
      <sz val="11"/>
      <color indexed="8"/>
      <name val="Bookman Old Style"/>
      <family val="1"/>
    </font>
    <font>
      <sz val="7"/>
      <color indexed="8"/>
      <name val="Bookman Old Style"/>
      <family val="1"/>
    </font>
    <font>
      <sz val="8"/>
      <color indexed="8"/>
      <name val="Bookman Old Style"/>
      <family val="1"/>
    </font>
    <font>
      <b/>
      <sz val="10"/>
      <name val="Bookman Old Style"/>
      <family val="1"/>
    </font>
    <font>
      <i/>
      <sz val="8"/>
      <color indexed="8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i/>
      <sz val="7.5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  <font>
      <b/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Bookman Old Style"/>
      <family val="1"/>
    </font>
    <font>
      <b/>
      <sz val="10"/>
      <color indexed="8"/>
      <name val="Calibri"/>
      <family val="2"/>
    </font>
    <font>
      <sz val="9"/>
      <name val="Bookman Old Style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sz val="8"/>
      <color indexed="8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sz val="9"/>
      <name val="Calibri"/>
      <family val="2"/>
    </font>
    <font>
      <i/>
      <sz val="7"/>
      <name val="Calibri"/>
      <family val="2"/>
    </font>
    <font>
      <i/>
      <u val="single"/>
      <sz val="8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8"/>
      <name val="Calibri"/>
      <family val="2"/>
    </font>
    <font>
      <u val="single"/>
      <sz val="8"/>
      <color indexed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71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/>
    </xf>
    <xf numFmtId="164" fontId="10" fillId="0" borderId="14" xfId="21" applyFont="1" applyFill="1" applyBorder="1" applyAlignment="1">
      <alignment horizontal="left" vertical="center"/>
      <protection/>
    </xf>
    <xf numFmtId="164" fontId="11" fillId="0" borderId="14" xfId="21" applyFont="1" applyFill="1" applyBorder="1" applyAlignment="1">
      <alignment horizontal="center" vertical="center"/>
      <protection/>
    </xf>
    <xf numFmtId="164" fontId="4" fillId="0" borderId="14" xfId="0" applyFont="1" applyFill="1" applyBorder="1" applyAlignment="1">
      <alignment horizontal="center" vertical="center"/>
    </xf>
    <xf numFmtId="165" fontId="12" fillId="0" borderId="18" xfId="21" applyNumberFormat="1" applyFont="1" applyFill="1" applyBorder="1" applyAlignment="1">
      <alignment horizontal="left" vertical="center"/>
      <protection/>
    </xf>
    <xf numFmtId="165" fontId="13" fillId="5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19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16" fillId="0" borderId="10" xfId="0" applyFont="1" applyFill="1" applyBorder="1" applyAlignment="1">
      <alignment horizontal="left" vertical="center"/>
    </xf>
    <xf numFmtId="164" fontId="7" fillId="7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21" applyFont="1" applyFill="1" applyBorder="1" applyAlignment="1">
      <alignment horizontal="left" vertical="center"/>
      <protection/>
    </xf>
    <xf numFmtId="164" fontId="11" fillId="0" borderId="10" xfId="21" applyFont="1" applyFill="1" applyBorder="1" applyAlignment="1">
      <alignment horizontal="center" vertical="center"/>
      <protection/>
    </xf>
    <xf numFmtId="165" fontId="12" fillId="7" borderId="11" xfId="21" applyNumberFormat="1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/>
    </xf>
    <xf numFmtId="164" fontId="12" fillId="7" borderId="11" xfId="0" applyFont="1" applyFill="1" applyBorder="1" applyAlignment="1">
      <alignment horizontal="left" vertical="center"/>
    </xf>
    <xf numFmtId="165" fontId="12" fillId="7" borderId="11" xfId="0" applyNumberFormat="1" applyFont="1" applyFill="1" applyBorder="1" applyAlignment="1">
      <alignment horizontal="left" vertical="center"/>
    </xf>
    <xf numFmtId="165" fontId="17" fillId="5" borderId="12" xfId="0" applyNumberFormat="1" applyFont="1" applyFill="1" applyBorder="1" applyAlignment="1">
      <alignment horizontal="center"/>
    </xf>
    <xf numFmtId="164" fontId="10" fillId="0" borderId="14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left" vertical="center"/>
    </xf>
    <xf numFmtId="165" fontId="12" fillId="0" borderId="11" xfId="21" applyNumberFormat="1" applyFont="1" applyFill="1" applyBorder="1" applyAlignment="1">
      <alignment horizontal="left" vertical="center"/>
      <protection/>
    </xf>
    <xf numFmtId="167" fontId="17" fillId="5" borderId="12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7" borderId="18" xfId="0" applyFont="1" applyFill="1" applyBorder="1" applyAlignment="1">
      <alignment horizontal="left" vertical="center"/>
    </xf>
    <xf numFmtId="167" fontId="17" fillId="5" borderId="19" xfId="0" applyNumberFormat="1" applyFont="1" applyFill="1" applyBorder="1" applyAlignment="1">
      <alignment horizontal="center"/>
    </xf>
    <xf numFmtId="168" fontId="17" fillId="5" borderId="12" xfId="0" applyNumberFormat="1" applyFont="1" applyFill="1" applyBorder="1" applyAlignment="1">
      <alignment horizontal="center"/>
    </xf>
    <xf numFmtId="164" fontId="10" fillId="0" borderId="23" xfId="21" applyFont="1" applyFill="1" applyBorder="1" applyAlignment="1">
      <alignment horizontal="left" vertical="center"/>
      <protection/>
    </xf>
    <xf numFmtId="164" fontId="11" fillId="0" borderId="23" xfId="21" applyFont="1" applyFill="1" applyBorder="1" applyAlignment="1">
      <alignment horizontal="center" vertical="center"/>
      <protection/>
    </xf>
    <xf numFmtId="165" fontId="12" fillId="7" borderId="24" xfId="21" applyNumberFormat="1" applyFont="1" applyFill="1" applyBorder="1" applyAlignment="1">
      <alignment horizontal="left" vertical="center"/>
      <protection/>
    </xf>
    <xf numFmtId="168" fontId="13" fillId="5" borderId="12" xfId="0" applyNumberFormat="1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vertical="center"/>
    </xf>
    <xf numFmtId="164" fontId="11" fillId="0" borderId="27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4" fontId="12" fillId="7" borderId="27" xfId="0" applyFont="1" applyFill="1" applyBorder="1" applyAlignment="1">
      <alignment horizontal="left" vertical="center"/>
    </xf>
    <xf numFmtId="168" fontId="17" fillId="5" borderId="29" xfId="0" applyNumberFormat="1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23" fillId="4" borderId="5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vertical="center"/>
    </xf>
    <xf numFmtId="164" fontId="27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left" vertical="center"/>
    </xf>
    <xf numFmtId="165" fontId="30" fillId="8" borderId="33" xfId="0" applyNumberFormat="1" applyFont="1" applyFill="1" applyBorder="1" applyAlignment="1">
      <alignment horizontal="center"/>
    </xf>
    <xf numFmtId="164" fontId="31" fillId="0" borderId="13" xfId="0" applyFont="1" applyFill="1" applyBorder="1" applyAlignment="1">
      <alignment horizontal="center" vertical="center"/>
    </xf>
    <xf numFmtId="164" fontId="32" fillId="4" borderId="13" xfId="0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/>
    </xf>
    <xf numFmtId="164" fontId="26" fillId="0" borderId="10" xfId="21" applyFont="1" applyFill="1" applyBorder="1" applyAlignment="1">
      <alignment horizontal="left" vertical="center"/>
      <protection/>
    </xf>
    <xf numFmtId="164" fontId="27" fillId="0" borderId="10" xfId="21" applyFont="1" applyFill="1" applyBorder="1" applyAlignment="1">
      <alignment horizontal="center" vertical="center"/>
      <protection/>
    </xf>
    <xf numFmtId="165" fontId="29" fillId="0" borderId="11" xfId="21" applyNumberFormat="1" applyFont="1" applyFill="1" applyBorder="1" applyAlignment="1">
      <alignment horizontal="left" vertical="center"/>
      <protection/>
    </xf>
    <xf numFmtId="165" fontId="21" fillId="8" borderId="12" xfId="0" applyNumberFormat="1" applyFont="1" applyFill="1" applyBorder="1" applyAlignment="1">
      <alignment horizontal="center"/>
    </xf>
    <xf numFmtId="164" fontId="32" fillId="5" borderId="10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left" vertical="center"/>
    </xf>
    <xf numFmtId="165" fontId="21" fillId="8" borderId="19" xfId="0" applyNumberFormat="1" applyFont="1" applyFill="1" applyBorder="1" applyAlignment="1">
      <alignment horizontal="center"/>
    </xf>
    <xf numFmtId="164" fontId="31" fillId="0" borderId="20" xfId="0" applyFont="1" applyFill="1" applyBorder="1" applyAlignment="1">
      <alignment horizontal="center" vertical="center"/>
    </xf>
    <xf numFmtId="164" fontId="32" fillId="4" borderId="20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left" vertical="center"/>
    </xf>
    <xf numFmtId="164" fontId="32" fillId="7" borderId="11" xfId="0" applyFont="1" applyFill="1" applyBorder="1" applyAlignment="1">
      <alignment horizontal="left" vertical="center"/>
    </xf>
    <xf numFmtId="165" fontId="30" fillId="8" borderId="12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left" vertical="center"/>
    </xf>
    <xf numFmtId="164" fontId="32" fillId="5" borderId="13" xfId="0" applyFont="1" applyFill="1" applyBorder="1" applyAlignment="1">
      <alignment horizontal="center" vertical="center"/>
    </xf>
    <xf numFmtId="164" fontId="32" fillId="0" borderId="11" xfId="0" applyFont="1" applyFill="1" applyBorder="1" applyAlignment="1">
      <alignment horizontal="left" vertical="center"/>
    </xf>
    <xf numFmtId="164" fontId="29" fillId="7" borderId="11" xfId="0" applyFont="1" applyFill="1" applyBorder="1" applyAlignment="1">
      <alignment horizontal="left" vertical="center"/>
    </xf>
    <xf numFmtId="164" fontId="33" fillId="0" borderId="14" xfId="0" applyFont="1" applyFill="1" applyBorder="1" applyAlignment="1">
      <alignment horizontal="left" vertical="center"/>
    </xf>
    <xf numFmtId="164" fontId="29" fillId="0" borderId="18" xfId="0" applyFont="1" applyFill="1" applyBorder="1" applyAlignment="1">
      <alignment horizontal="left" vertical="center"/>
    </xf>
    <xf numFmtId="165" fontId="30" fillId="8" borderId="19" xfId="0" applyNumberFormat="1" applyFont="1" applyFill="1" applyBorder="1" applyAlignment="1">
      <alignment horizontal="center"/>
    </xf>
    <xf numFmtId="164" fontId="32" fillId="5" borderId="20" xfId="0" applyFont="1" applyFill="1" applyBorder="1" applyAlignment="1">
      <alignment horizontal="center" vertical="center"/>
    </xf>
    <xf numFmtId="167" fontId="21" fillId="8" borderId="12" xfId="0" applyNumberFormat="1" applyFont="1" applyFill="1" applyBorder="1" applyAlignment="1">
      <alignment horizontal="center"/>
    </xf>
    <xf numFmtId="165" fontId="29" fillId="7" borderId="11" xfId="21" applyNumberFormat="1" applyFont="1" applyFill="1" applyBorder="1" applyAlignment="1">
      <alignment horizontal="left" vertical="center"/>
      <protection/>
    </xf>
    <xf numFmtId="165" fontId="29" fillId="7" borderId="11" xfId="0" applyNumberFormat="1" applyFont="1" applyFill="1" applyBorder="1" applyAlignment="1">
      <alignment horizontal="left" vertical="center"/>
    </xf>
    <xf numFmtId="167" fontId="30" fillId="8" borderId="12" xfId="0" applyNumberFormat="1" applyFont="1" applyFill="1" applyBorder="1" applyAlignment="1">
      <alignment horizontal="center"/>
    </xf>
    <xf numFmtId="164" fontId="29" fillId="7" borderId="18" xfId="0" applyFont="1" applyFill="1" applyBorder="1" applyAlignment="1">
      <alignment horizontal="left" vertical="center"/>
    </xf>
    <xf numFmtId="164" fontId="26" fillId="0" borderId="18" xfId="0" applyFont="1" applyFill="1" applyBorder="1" applyAlignment="1">
      <alignment horizontal="left" vertical="center"/>
    </xf>
    <xf numFmtId="164" fontId="29" fillId="0" borderId="21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/>
    </xf>
    <xf numFmtId="165" fontId="29" fillId="7" borderId="15" xfId="0" applyNumberFormat="1" applyFont="1" applyFill="1" applyBorder="1" applyAlignment="1">
      <alignment horizontal="left" vertical="center"/>
    </xf>
    <xf numFmtId="164" fontId="26" fillId="0" borderId="15" xfId="0" applyFont="1" applyFill="1" applyBorder="1" applyAlignment="1">
      <alignment horizontal="left" vertical="center"/>
    </xf>
    <xf numFmtId="164" fontId="29" fillId="0" borderId="22" xfId="0" applyFont="1" applyFill="1" applyBorder="1" applyAlignment="1">
      <alignment horizontal="left" vertical="center"/>
    </xf>
    <xf numFmtId="168" fontId="21" fillId="8" borderId="12" xfId="0" applyNumberFormat="1" applyFont="1" applyFill="1" applyBorder="1" applyAlignment="1">
      <alignment horizontal="center"/>
    </xf>
    <xf numFmtId="164" fontId="26" fillId="0" borderId="14" xfId="21" applyFont="1" applyFill="1" applyBorder="1" applyAlignment="1">
      <alignment horizontal="left" vertical="center"/>
      <protection/>
    </xf>
    <xf numFmtId="164" fontId="27" fillId="0" borderId="14" xfId="21" applyFont="1" applyFill="1" applyBorder="1" applyAlignment="1">
      <alignment horizontal="center" vertical="center"/>
      <protection/>
    </xf>
    <xf numFmtId="165" fontId="29" fillId="7" borderId="18" xfId="21" applyNumberFormat="1" applyFont="1" applyFill="1" applyBorder="1" applyAlignment="1">
      <alignment horizontal="left" vertical="center"/>
      <protection/>
    </xf>
    <xf numFmtId="168" fontId="21" fillId="8" borderId="19" xfId="0" applyNumberFormat="1" applyFont="1" applyFill="1" applyBorder="1" applyAlignment="1">
      <alignment horizontal="center"/>
    </xf>
    <xf numFmtId="168" fontId="30" fillId="8" borderId="12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 vertical="center"/>
    </xf>
    <xf numFmtId="164" fontId="26" fillId="0" borderId="23" xfId="21" applyFont="1" applyFill="1" applyBorder="1" applyAlignment="1">
      <alignment horizontal="left" vertical="center"/>
      <protection/>
    </xf>
    <xf numFmtId="164" fontId="27" fillId="0" borderId="23" xfId="21" applyFont="1" applyFill="1" applyBorder="1" applyAlignment="1">
      <alignment horizontal="center" vertical="center"/>
      <protection/>
    </xf>
    <xf numFmtId="165" fontId="29" fillId="7" borderId="24" xfId="21" applyNumberFormat="1" applyFont="1" applyFill="1" applyBorder="1" applyAlignment="1">
      <alignment horizontal="left"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/>
    </xf>
    <xf numFmtId="164" fontId="29" fillId="7" borderId="15" xfId="0" applyFont="1" applyFill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vertical="center"/>
    </xf>
    <xf numFmtId="170" fontId="21" fillId="8" borderId="12" xfId="0" applyNumberFormat="1" applyFont="1" applyFill="1" applyBorder="1" applyAlignment="1">
      <alignment horizontal="center"/>
    </xf>
    <xf numFmtId="164" fontId="25" fillId="0" borderId="25" xfId="0" applyFont="1" applyFill="1" applyBorder="1" applyAlignment="1">
      <alignment horizontal="center"/>
    </xf>
    <xf numFmtId="164" fontId="26" fillId="0" borderId="31" xfId="0" applyFont="1" applyFill="1" applyBorder="1" applyAlignment="1">
      <alignment horizontal="left" vertical="center"/>
    </xf>
    <xf numFmtId="164" fontId="27" fillId="0" borderId="31" xfId="0" applyFont="1" applyFill="1" applyBorder="1" applyAlignment="1">
      <alignment horizontal="center" vertical="center"/>
    </xf>
    <xf numFmtId="164" fontId="28" fillId="0" borderId="28" xfId="0" applyFont="1" applyFill="1" applyBorder="1" applyAlignment="1">
      <alignment horizontal="center" vertical="center"/>
    </xf>
    <xf numFmtId="165" fontId="29" fillId="7" borderId="26" xfId="0" applyNumberFormat="1" applyFont="1" applyFill="1" applyBorder="1" applyAlignment="1">
      <alignment horizontal="left" vertical="center"/>
    </xf>
    <xf numFmtId="165" fontId="21" fillId="8" borderId="29" xfId="0" applyNumberFormat="1" applyFont="1" applyFill="1" applyBorder="1" applyAlignment="1">
      <alignment horizontal="center"/>
    </xf>
    <xf numFmtId="164" fontId="31" fillId="0" borderId="30" xfId="0" applyFont="1" applyFill="1" applyBorder="1" applyAlignment="1">
      <alignment horizontal="center" vertical="center"/>
    </xf>
    <xf numFmtId="164" fontId="32" fillId="5" borderId="30" xfId="0" applyFont="1" applyFill="1" applyBorder="1" applyAlignment="1">
      <alignment horizontal="center" vertical="center"/>
    </xf>
    <xf numFmtId="164" fontId="32" fillId="0" borderId="0" xfId="0" applyFont="1" applyAlignment="1">
      <alignment/>
    </xf>
    <xf numFmtId="164" fontId="34" fillId="2" borderId="1" xfId="0" applyFont="1" applyFill="1" applyBorder="1" applyAlignment="1">
      <alignment horizontal="center"/>
    </xf>
    <xf numFmtId="164" fontId="6" fillId="9" borderId="2" xfId="0" applyFont="1" applyFill="1" applyBorder="1" applyAlignment="1">
      <alignment horizontal="center" vertical="center"/>
    </xf>
    <xf numFmtId="164" fontId="18" fillId="9" borderId="3" xfId="0" applyFont="1" applyFill="1" applyBorder="1" applyAlignment="1">
      <alignment horizontal="center" vertical="center"/>
    </xf>
    <xf numFmtId="164" fontId="18" fillId="9" borderId="4" xfId="0" applyFont="1" applyFill="1" applyBorder="1" applyAlignment="1">
      <alignment horizontal="center" vertical="center"/>
    </xf>
    <xf numFmtId="164" fontId="8" fillId="9" borderId="5" xfId="0" applyFont="1" applyFill="1" applyBorder="1" applyAlignment="1">
      <alignment horizontal="center" vertical="center"/>
    </xf>
    <xf numFmtId="164" fontId="34" fillId="9" borderId="6" xfId="0" applyFont="1" applyFill="1" applyBorder="1" applyAlignment="1">
      <alignment horizontal="center" vertical="center"/>
    </xf>
    <xf numFmtId="164" fontId="7" fillId="9" borderId="7" xfId="0" applyFont="1" applyFill="1" applyBorder="1" applyAlignment="1">
      <alignment horizontal="center" vertical="center"/>
    </xf>
    <xf numFmtId="165" fontId="35" fillId="6" borderId="19" xfId="0" applyNumberFormat="1" applyFont="1" applyFill="1" applyBorder="1" applyAlignment="1">
      <alignment horizontal="center"/>
    </xf>
    <xf numFmtId="164" fontId="29" fillId="0" borderId="20" xfId="0" applyFont="1" applyFill="1" applyBorder="1" applyAlignment="1">
      <alignment horizontal="center" vertical="center"/>
    </xf>
    <xf numFmtId="164" fontId="36" fillId="0" borderId="14" xfId="0" applyFont="1" applyFill="1" applyBorder="1" applyAlignment="1">
      <alignment horizontal="center" vertical="center"/>
    </xf>
    <xf numFmtId="164" fontId="32" fillId="4" borderId="14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 vertical="center"/>
    </xf>
    <xf numFmtId="164" fontId="32" fillId="4" borderId="10" xfId="0" applyFont="1" applyFill="1" applyBorder="1" applyAlignment="1">
      <alignment horizontal="center" vertical="center"/>
    </xf>
    <xf numFmtId="167" fontId="35" fillId="6" borderId="12" xfId="0" applyNumberFormat="1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7" fontId="37" fillId="6" borderId="12" xfId="0" applyNumberFormat="1" applyFont="1" applyFill="1" applyBorder="1" applyAlignment="1">
      <alignment horizontal="center"/>
    </xf>
    <xf numFmtId="165" fontId="37" fillId="6" borderId="12" xfId="0" applyNumberFormat="1" applyFont="1" applyFill="1" applyBorder="1" applyAlignment="1">
      <alignment horizontal="center"/>
    </xf>
    <xf numFmtId="168" fontId="35" fillId="6" borderId="12" xfId="0" applyNumberFormat="1" applyFont="1" applyFill="1" applyBorder="1" applyAlignment="1">
      <alignment horizontal="center"/>
    </xf>
    <xf numFmtId="168" fontId="37" fillId="6" borderId="12" xfId="0" applyNumberFormat="1" applyFont="1" applyFill="1" applyBorder="1" applyAlignment="1">
      <alignment horizontal="center"/>
    </xf>
    <xf numFmtId="164" fontId="26" fillId="0" borderId="31" xfId="21" applyFont="1" applyFill="1" applyBorder="1" applyAlignment="1">
      <alignment horizontal="left" vertical="center"/>
      <protection/>
    </xf>
    <xf numFmtId="164" fontId="27" fillId="0" borderId="31" xfId="21" applyFont="1" applyFill="1" applyBorder="1" applyAlignment="1">
      <alignment horizontal="center" vertical="center"/>
      <protection/>
    </xf>
    <xf numFmtId="164" fontId="28" fillId="0" borderId="31" xfId="0" applyFont="1" applyFill="1" applyBorder="1" applyAlignment="1">
      <alignment horizontal="center" vertical="center"/>
    </xf>
    <xf numFmtId="165" fontId="29" fillId="0" borderId="26" xfId="21" applyNumberFormat="1" applyFont="1" applyFill="1" applyBorder="1" applyAlignment="1">
      <alignment horizontal="left" vertical="center"/>
      <protection/>
    </xf>
    <xf numFmtId="168" fontId="35" fillId="6" borderId="29" xfId="0" applyNumberFormat="1" applyFont="1" applyFill="1" applyBorder="1" applyAlignment="1">
      <alignment horizontal="center"/>
    </xf>
    <xf numFmtId="164" fontId="29" fillId="0" borderId="30" xfId="0" applyFont="1" applyFill="1" applyBorder="1" applyAlignment="1">
      <alignment horizontal="center" vertical="center"/>
    </xf>
    <xf numFmtId="164" fontId="36" fillId="0" borderId="31" xfId="0" applyFont="1" applyFill="1" applyBorder="1" applyAlignment="1">
      <alignment horizontal="center" vertical="center"/>
    </xf>
    <xf numFmtId="164" fontId="32" fillId="5" borderId="31" xfId="0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/>
    </xf>
    <xf numFmtId="164" fontId="39" fillId="2" borderId="1" xfId="0" applyFont="1" applyFill="1" applyBorder="1" applyAlignment="1">
      <alignment horizontal="center"/>
    </xf>
    <xf numFmtId="164" fontId="6" fillId="9" borderId="3" xfId="0" applyFont="1" applyFill="1" applyBorder="1" applyAlignment="1">
      <alignment horizontal="center" vertical="center"/>
    </xf>
    <xf numFmtId="164" fontId="40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6" fillId="9" borderId="7" xfId="0" applyFont="1" applyFill="1" applyBorder="1" applyAlignment="1">
      <alignment horizontal="center" vertical="center"/>
    </xf>
    <xf numFmtId="165" fontId="34" fillId="2" borderId="19" xfId="0" applyNumberFormat="1" applyFont="1" applyFill="1" applyBorder="1" applyAlignment="1">
      <alignment horizontal="center"/>
    </xf>
    <xf numFmtId="164" fontId="12" fillId="0" borderId="20" xfId="0" applyFont="1" applyFill="1" applyBorder="1" applyAlignment="1">
      <alignment horizontal="center" vertical="center"/>
    </xf>
    <xf numFmtId="164" fontId="12" fillId="0" borderId="14" xfId="0" applyFont="1" applyFill="1" applyBorder="1" applyAlignment="1">
      <alignment horizontal="center" vertical="center"/>
    </xf>
    <xf numFmtId="164" fontId="17" fillId="4" borderId="14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5" fontId="25" fillId="0" borderId="34" xfId="0" applyNumberFormat="1" applyFont="1" applyFill="1" applyBorder="1" applyAlignment="1">
      <alignment horizontal="center" vertical="center"/>
    </xf>
    <xf numFmtId="165" fontId="34" fillId="2" borderId="12" xfId="0" applyNumberFormat="1" applyFont="1" applyFill="1" applyBorder="1" applyAlignment="1">
      <alignment horizontal="center"/>
    </xf>
    <xf numFmtId="164" fontId="12" fillId="0" borderId="13" xfId="0" applyFont="1" applyFill="1" applyBorder="1" applyAlignment="1">
      <alignment horizontal="center" vertical="center"/>
    </xf>
    <xf numFmtId="164" fontId="12" fillId="0" borderId="10" xfId="0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164" fontId="17" fillId="5" borderId="10" xfId="0" applyFont="1" applyFill="1" applyBorder="1" applyAlignment="1">
      <alignment horizontal="center" vertical="center"/>
    </xf>
    <xf numFmtId="167" fontId="34" fillId="2" borderId="12" xfId="0" applyNumberFormat="1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 vertical="center"/>
    </xf>
    <xf numFmtId="168" fontId="34" fillId="2" borderId="12" xfId="0" applyNumberFormat="1" applyFont="1" applyFill="1" applyBorder="1" applyAlignment="1">
      <alignment horizontal="center"/>
    </xf>
    <xf numFmtId="164" fontId="7" fillId="0" borderId="10" xfId="0" applyFont="1" applyBorder="1" applyAlignment="1">
      <alignment/>
    </xf>
    <xf numFmtId="168" fontId="40" fillId="2" borderId="12" xfId="0" applyNumberFormat="1" applyFont="1" applyFill="1" applyBorder="1" applyAlignment="1">
      <alignment horizontal="center"/>
    </xf>
    <xf numFmtId="164" fontId="16" fillId="0" borderId="31" xfId="0" applyFont="1" applyFill="1" applyBorder="1" applyAlignment="1">
      <alignment horizontal="left" vertical="center"/>
    </xf>
    <xf numFmtId="164" fontId="4" fillId="0" borderId="31" xfId="0" applyFont="1" applyFill="1" applyBorder="1" applyAlignment="1">
      <alignment horizontal="center" vertical="center"/>
    </xf>
    <xf numFmtId="164" fontId="12" fillId="0" borderId="26" xfId="0" applyFont="1" applyFill="1" applyBorder="1" applyAlignment="1">
      <alignment horizontal="left" vertical="center"/>
    </xf>
    <xf numFmtId="165" fontId="34" fillId="2" borderId="29" xfId="0" applyNumberFormat="1" applyFont="1" applyFill="1" applyBorder="1" applyAlignment="1">
      <alignment horizontal="center"/>
    </xf>
    <xf numFmtId="164" fontId="12" fillId="0" borderId="30" xfId="0" applyFont="1" applyFill="1" applyBorder="1" applyAlignment="1">
      <alignment horizontal="center" vertical="center"/>
    </xf>
    <xf numFmtId="164" fontId="7" fillId="0" borderId="31" xfId="0" applyFont="1" applyBorder="1" applyAlignment="1">
      <alignment horizontal="center"/>
    </xf>
    <xf numFmtId="164" fontId="17" fillId="5" borderId="31" xfId="0" applyFont="1" applyFill="1" applyBorder="1" applyAlignment="1">
      <alignment horizontal="center" vertical="center"/>
    </xf>
    <xf numFmtId="164" fontId="12" fillId="0" borderId="31" xfId="0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1" fillId="9" borderId="33" xfId="0" applyNumberFormat="1" applyFont="1" applyFill="1" applyBorder="1" applyAlignment="1">
      <alignment horizontal="center"/>
    </xf>
    <xf numFmtId="164" fontId="29" fillId="0" borderId="12" xfId="0" applyFont="1" applyFill="1" applyBorder="1" applyAlignment="1">
      <alignment horizontal="center" vertical="center"/>
    </xf>
    <xf numFmtId="165" fontId="21" fillId="9" borderId="12" xfId="0" applyNumberFormat="1" applyFont="1" applyFill="1" applyBorder="1" applyAlignment="1">
      <alignment horizontal="center"/>
    </xf>
    <xf numFmtId="165" fontId="21" fillId="9" borderId="19" xfId="0" applyNumberFormat="1" applyFont="1" applyFill="1" applyBorder="1" applyAlignment="1">
      <alignment horizontal="center"/>
    </xf>
    <xf numFmtId="164" fontId="29" fillId="0" borderId="19" xfId="0" applyFont="1" applyFill="1" applyBorder="1" applyAlignment="1">
      <alignment horizontal="center" vertical="center"/>
    </xf>
    <xf numFmtId="167" fontId="21" fillId="9" borderId="12" xfId="0" applyNumberFormat="1" applyFont="1" applyFill="1" applyBorder="1" applyAlignment="1">
      <alignment horizontal="center"/>
    </xf>
    <xf numFmtId="164" fontId="27" fillId="0" borderId="15" xfId="21" applyFont="1" applyFill="1" applyBorder="1" applyAlignment="1">
      <alignment horizontal="center" vertical="center"/>
      <protection/>
    </xf>
    <xf numFmtId="165" fontId="29" fillId="0" borderId="15" xfId="21" applyNumberFormat="1" applyFont="1" applyFill="1" applyBorder="1" applyAlignment="1">
      <alignment horizontal="left" vertical="center"/>
      <protection/>
    </xf>
    <xf numFmtId="164" fontId="32" fillId="0" borderId="11" xfId="0" applyFont="1" applyFill="1" applyBorder="1" applyAlignment="1">
      <alignment/>
    </xf>
    <xf numFmtId="164" fontId="32" fillId="0" borderId="12" xfId="0" applyFont="1" applyFill="1" applyBorder="1" applyAlignment="1">
      <alignment horizontal="center" vertical="center"/>
    </xf>
    <xf numFmtId="164" fontId="32" fillId="0" borderId="19" xfId="0" applyFont="1" applyFill="1" applyBorder="1" applyAlignment="1">
      <alignment horizontal="center" vertical="center"/>
    </xf>
    <xf numFmtId="168" fontId="21" fillId="9" borderId="12" xfId="0" applyNumberFormat="1" applyFont="1" applyFill="1" applyBorder="1" applyAlignment="1">
      <alignment horizontal="center"/>
    </xf>
    <xf numFmtId="168" fontId="21" fillId="9" borderId="19" xfId="0" applyNumberFormat="1" applyFont="1" applyFill="1" applyBorder="1" applyAlignment="1">
      <alignment horizontal="center"/>
    </xf>
    <xf numFmtId="168" fontId="30" fillId="9" borderId="12" xfId="0" applyNumberFormat="1" applyFont="1" applyFill="1" applyBorder="1" applyAlignment="1">
      <alignment horizontal="center"/>
    </xf>
    <xf numFmtId="164" fontId="26" fillId="0" borderId="23" xfId="0" applyFont="1" applyFill="1" applyBorder="1" applyAlignment="1">
      <alignment horizontal="left" vertical="center"/>
    </xf>
    <xf numFmtId="164" fontId="27" fillId="0" borderId="23" xfId="0" applyFont="1" applyFill="1" applyBorder="1" applyAlignment="1">
      <alignment horizontal="center" vertical="center"/>
    </xf>
    <xf numFmtId="164" fontId="29" fillId="7" borderId="24" xfId="0" applyFont="1" applyFill="1" applyBorder="1" applyAlignment="1">
      <alignment horizontal="left" vertical="center"/>
    </xf>
    <xf numFmtId="164" fontId="32" fillId="0" borderId="26" xfId="0" applyFont="1" applyFill="1" applyBorder="1" applyAlignment="1">
      <alignment horizontal="left" vertical="center"/>
    </xf>
    <xf numFmtId="168" fontId="30" fillId="9" borderId="29" xfId="0" applyNumberFormat="1" applyFont="1" applyFill="1" applyBorder="1" applyAlignment="1">
      <alignment horizontal="center"/>
    </xf>
    <xf numFmtId="164" fontId="32" fillId="0" borderId="29" xfId="0" applyFont="1" applyFill="1" applyBorder="1" applyAlignment="1">
      <alignment horizontal="center" vertical="center"/>
    </xf>
    <xf numFmtId="164" fontId="35" fillId="0" borderId="0" xfId="0" applyFont="1" applyAlignment="1">
      <alignment/>
    </xf>
    <xf numFmtId="164" fontId="6" fillId="9" borderId="4" xfId="0" applyFont="1" applyFill="1" applyBorder="1" applyAlignment="1">
      <alignment horizontal="center" vertical="center"/>
    </xf>
    <xf numFmtId="164" fontId="24" fillId="9" borderId="6" xfId="0" applyFont="1" applyFill="1" applyBorder="1" applyAlignment="1">
      <alignment horizontal="center" vertical="center"/>
    </xf>
    <xf numFmtId="165" fontId="35" fillId="9" borderId="12" xfId="0" applyNumberFormat="1" applyFont="1" applyFill="1" applyBorder="1" applyAlignment="1">
      <alignment horizontal="center"/>
    </xf>
    <xf numFmtId="165" fontId="35" fillId="9" borderId="19" xfId="0" applyNumberFormat="1" applyFont="1" applyFill="1" applyBorder="1" applyAlignment="1">
      <alignment horizontal="center"/>
    </xf>
    <xf numFmtId="167" fontId="35" fillId="9" borderId="12" xfId="0" applyNumberFormat="1" applyFont="1" applyFill="1" applyBorder="1" applyAlignment="1">
      <alignment horizontal="center"/>
    </xf>
    <xf numFmtId="165" fontId="29" fillId="7" borderId="18" xfId="0" applyNumberFormat="1" applyFont="1" applyFill="1" applyBorder="1" applyAlignment="1">
      <alignment horizontal="left" vertical="center"/>
    </xf>
    <xf numFmtId="168" fontId="35" fillId="9" borderId="12" xfId="0" applyNumberFormat="1" applyFont="1" applyFill="1" applyBorder="1" applyAlignment="1">
      <alignment horizontal="center"/>
    </xf>
    <xf numFmtId="168" fontId="37" fillId="9" borderId="12" xfId="0" applyNumberFormat="1" applyFont="1" applyFill="1" applyBorder="1" applyAlignment="1">
      <alignment horizontal="center"/>
    </xf>
    <xf numFmtId="168" fontId="35" fillId="9" borderId="19" xfId="0" applyNumberFormat="1" applyFont="1" applyFill="1" applyBorder="1" applyAlignment="1">
      <alignment horizontal="center"/>
    </xf>
    <xf numFmtId="164" fontId="25" fillId="0" borderId="37" xfId="0" applyFont="1" applyFill="1" applyBorder="1" applyAlignment="1">
      <alignment horizontal="center"/>
    </xf>
    <xf numFmtId="164" fontId="26" fillId="0" borderId="38" xfId="0" applyFont="1" applyFill="1" applyBorder="1" applyAlignment="1">
      <alignment horizontal="left" vertical="center"/>
    </xf>
    <xf numFmtId="164" fontId="27" fillId="0" borderId="28" xfId="0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horizontal="left" vertical="center"/>
    </xf>
    <xf numFmtId="168" fontId="35" fillId="9" borderId="29" xfId="0" applyNumberFormat="1" applyFont="1" applyFill="1" applyBorder="1" applyAlignment="1">
      <alignment horizontal="center"/>
    </xf>
    <xf numFmtId="164" fontId="29" fillId="0" borderId="29" xfId="0" applyFont="1" applyFill="1" applyBorder="1" applyAlignment="1">
      <alignment horizontal="center" vertical="center"/>
    </xf>
    <xf numFmtId="164" fontId="41" fillId="0" borderId="0" xfId="0" applyFont="1" applyAlignment="1">
      <alignment/>
    </xf>
    <xf numFmtId="164" fontId="17" fillId="9" borderId="3" xfId="0" applyFont="1" applyFill="1" applyBorder="1" applyAlignment="1">
      <alignment horizontal="center" vertical="center"/>
    </xf>
    <xf numFmtId="165" fontId="21" fillId="3" borderId="33" xfId="0" applyNumberFormat="1" applyFont="1" applyFill="1" applyBorder="1" applyAlignment="1">
      <alignment horizontal="center"/>
    </xf>
    <xf numFmtId="164" fontId="41" fillId="4" borderId="10" xfId="0" applyFont="1" applyFill="1" applyBorder="1" applyAlignment="1">
      <alignment horizontal="center" vertical="center"/>
    </xf>
    <xf numFmtId="165" fontId="21" fillId="3" borderId="12" xfId="0" applyNumberFormat="1" applyFont="1" applyFill="1" applyBorder="1" applyAlignment="1">
      <alignment horizontal="center"/>
    </xf>
    <xf numFmtId="164" fontId="41" fillId="5" borderId="13" xfId="0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horizontal="center"/>
    </xf>
    <xf numFmtId="164" fontId="41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5" borderId="10" xfId="0" applyFont="1" applyFill="1" applyBorder="1" applyAlignment="1">
      <alignment horizontal="center" vertical="center"/>
    </xf>
    <xf numFmtId="164" fontId="32" fillId="0" borderId="15" xfId="0" applyFont="1" applyFill="1" applyBorder="1" applyAlignment="1">
      <alignment horizontal="left" vertical="center"/>
    </xf>
    <xf numFmtId="167" fontId="21" fillId="3" borderId="12" xfId="0" applyNumberFormat="1" applyFont="1" applyFill="1" applyBorder="1" applyAlignment="1">
      <alignment horizontal="center"/>
    </xf>
    <xf numFmtId="164" fontId="41" fillId="5" borderId="20" xfId="0" applyFont="1" applyFill="1" applyBorder="1" applyAlignment="1">
      <alignment horizontal="center" vertical="center"/>
    </xf>
    <xf numFmtId="168" fontId="21" fillId="3" borderId="12" xfId="0" applyNumberFormat="1" applyFont="1" applyFill="1" applyBorder="1" applyAlignment="1">
      <alignment horizontal="center"/>
    </xf>
    <xf numFmtId="168" fontId="30" fillId="3" borderId="12" xfId="0" applyNumberFormat="1" applyFont="1" applyFill="1" applyBorder="1" applyAlignment="1">
      <alignment horizontal="center"/>
    </xf>
    <xf numFmtId="168" fontId="21" fillId="3" borderId="19" xfId="0" applyNumberFormat="1" applyFont="1" applyFill="1" applyBorder="1" applyAlignment="1">
      <alignment horizontal="center"/>
    </xf>
    <xf numFmtId="164" fontId="26" fillId="7" borderId="10" xfId="21" applyFont="1" applyFill="1" applyBorder="1" applyAlignment="1">
      <alignment horizontal="left" vertical="center"/>
      <protection/>
    </xf>
    <xf numFmtId="164" fontId="27" fillId="7" borderId="10" xfId="21" applyFont="1" applyFill="1" applyBorder="1" applyAlignment="1">
      <alignment horizontal="center" vertical="center"/>
      <protection/>
    </xf>
    <xf numFmtId="164" fontId="28" fillId="7" borderId="14" xfId="0" applyFont="1" applyFill="1" applyBorder="1" applyAlignment="1">
      <alignment horizontal="center" vertical="center"/>
    </xf>
    <xf numFmtId="164" fontId="26" fillId="0" borderId="11" xfId="21" applyFont="1" applyFill="1" applyBorder="1" applyAlignment="1">
      <alignment horizontal="left" vertical="center"/>
      <protection/>
    </xf>
    <xf numFmtId="164" fontId="29" fillId="0" borderId="0" xfId="0" applyFont="1" applyFill="1" applyBorder="1" applyAlignment="1">
      <alignment horizontal="left" vertical="center"/>
    </xf>
    <xf numFmtId="168" fontId="21" fillId="3" borderId="29" xfId="0" applyNumberFormat="1" applyFont="1" applyFill="1" applyBorder="1" applyAlignment="1">
      <alignment horizontal="center"/>
    </xf>
    <xf numFmtId="164" fontId="36" fillId="0" borderId="10" xfId="0" applyFont="1" applyFill="1" applyBorder="1" applyAlignment="1">
      <alignment horizontal="left" vertical="center"/>
    </xf>
    <xf numFmtId="165" fontId="39" fillId="3" borderId="12" xfId="0" applyNumberFormat="1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 horizontal="center" vertical="center"/>
    </xf>
    <xf numFmtId="164" fontId="7" fillId="4" borderId="13" xfId="0" applyFont="1" applyFill="1" applyBorder="1" applyAlignment="1">
      <alignment horizontal="center" vertical="center"/>
    </xf>
    <xf numFmtId="164" fontId="36" fillId="0" borderId="14" xfId="21" applyFont="1" applyFill="1" applyBorder="1" applyAlignment="1">
      <alignment horizontal="left" vertical="center"/>
      <protection/>
    </xf>
    <xf numFmtId="165" fontId="39" fillId="3" borderId="19" xfId="0" applyNumberFormat="1" applyFont="1" applyFill="1" applyBorder="1" applyAlignment="1">
      <alignment horizontal="center"/>
    </xf>
    <xf numFmtId="164" fontId="7" fillId="5" borderId="20" xfId="0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 horizontal="center" vertical="center"/>
    </xf>
    <xf numFmtId="164" fontId="7" fillId="5" borderId="13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left" vertical="center"/>
    </xf>
    <xf numFmtId="164" fontId="36" fillId="0" borderId="10" xfId="21" applyFont="1" applyFill="1" applyBorder="1" applyAlignment="1">
      <alignment horizontal="left" vertical="center"/>
      <protection/>
    </xf>
    <xf numFmtId="164" fontId="7" fillId="5" borderId="10" xfId="0" applyFont="1" applyFill="1" applyBorder="1" applyAlignment="1">
      <alignment horizontal="center" vertical="center"/>
    </xf>
    <xf numFmtId="164" fontId="11" fillId="0" borderId="15" xfId="21" applyFont="1" applyFill="1" applyBorder="1" applyAlignment="1">
      <alignment horizontal="center" vertical="center"/>
      <protection/>
    </xf>
    <xf numFmtId="165" fontId="12" fillId="7" borderId="15" xfId="21" applyNumberFormat="1" applyFont="1" applyFill="1" applyBorder="1" applyAlignment="1">
      <alignment horizontal="left" vertical="center"/>
      <protection/>
    </xf>
    <xf numFmtId="164" fontId="36" fillId="0" borderId="14" xfId="0" applyFont="1" applyFill="1" applyBorder="1" applyAlignment="1">
      <alignment horizontal="left" vertical="center"/>
    </xf>
    <xf numFmtId="164" fontId="7" fillId="0" borderId="18" xfId="0" applyFont="1" applyFill="1" applyBorder="1" applyAlignment="1">
      <alignment horizontal="left" vertical="center"/>
    </xf>
    <xf numFmtId="167" fontId="39" fillId="3" borderId="12" xfId="0" applyNumberFormat="1" applyFont="1" applyFill="1" applyBorder="1" applyAlignment="1">
      <alignment horizontal="center"/>
    </xf>
    <xf numFmtId="165" fontId="12" fillId="7" borderId="18" xfId="21" applyNumberFormat="1" applyFont="1" applyFill="1" applyBorder="1" applyAlignment="1">
      <alignment horizontal="left" vertical="center"/>
      <protection/>
    </xf>
    <xf numFmtId="168" fontId="39" fillId="3" borderId="12" xfId="0" applyNumberFormat="1" applyFont="1" applyFill="1" applyBorder="1" applyAlignment="1">
      <alignment horizontal="center"/>
    </xf>
    <xf numFmtId="168" fontId="8" fillId="3" borderId="12" xfId="0" applyNumberFormat="1" applyFont="1" applyFill="1" applyBorder="1" applyAlignment="1">
      <alignment horizontal="center"/>
    </xf>
    <xf numFmtId="164" fontId="36" fillId="0" borderId="23" xfId="0" applyFont="1" applyFill="1" applyBorder="1" applyAlignment="1">
      <alignment horizontal="left" vertical="center"/>
    </xf>
    <xf numFmtId="164" fontId="11" fillId="0" borderId="23" xfId="0" applyFont="1" applyFill="1" applyBorder="1" applyAlignment="1">
      <alignment horizontal="center" vertical="center"/>
    </xf>
    <xf numFmtId="164" fontId="12" fillId="0" borderId="24" xfId="0" applyFont="1" applyFill="1" applyBorder="1" applyAlignment="1">
      <alignment horizontal="left" vertical="center"/>
    </xf>
    <xf numFmtId="164" fontId="12" fillId="0" borderId="18" xfId="0" applyFont="1" applyFill="1" applyBorder="1" applyAlignment="1">
      <alignment horizontal="left" vertical="center"/>
    </xf>
    <xf numFmtId="168" fontId="39" fillId="3" borderId="19" xfId="0" applyNumberFormat="1" applyFont="1" applyFill="1" applyBorder="1" applyAlignment="1">
      <alignment horizontal="center"/>
    </xf>
    <xf numFmtId="164" fontId="36" fillId="0" borderId="26" xfId="0" applyFont="1" applyFill="1" applyBorder="1" applyAlignment="1">
      <alignment horizontal="left" vertical="center"/>
    </xf>
    <xf numFmtId="168" fontId="39" fillId="3" borderId="29" xfId="0" applyNumberFormat="1" applyFont="1" applyFill="1" applyBorder="1" applyAlignment="1">
      <alignment horizontal="center"/>
    </xf>
    <xf numFmtId="164" fontId="7" fillId="5" borderId="31" xfId="0" applyFont="1" applyFill="1" applyBorder="1" applyAlignment="1">
      <alignment horizontal="center" vertical="center"/>
    </xf>
    <xf numFmtId="164" fontId="12" fillId="0" borderId="29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5" fontId="29" fillId="0" borderId="18" xfId="21" applyNumberFormat="1" applyFont="1" applyFill="1" applyBorder="1" applyAlignment="1">
      <alignment horizontal="left" vertical="center"/>
      <protection/>
    </xf>
    <xf numFmtId="164" fontId="29" fillId="0" borderId="14" xfId="0" applyFont="1" applyFill="1" applyBorder="1" applyAlignment="1">
      <alignment horizontal="center" vertical="center"/>
    </xf>
    <xf numFmtId="164" fontId="32" fillId="7" borderId="15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 horizontal="left" vertical="center"/>
    </xf>
    <xf numFmtId="165" fontId="29" fillId="7" borderId="10" xfId="21" applyNumberFormat="1" applyFont="1" applyFill="1" applyBorder="1" applyAlignment="1">
      <alignment horizontal="left" vertical="center"/>
      <protection/>
    </xf>
    <xf numFmtId="164" fontId="29" fillId="7" borderId="10" xfId="0" applyFont="1" applyFill="1" applyBorder="1" applyAlignment="1">
      <alignment horizontal="left" vertical="center"/>
    </xf>
    <xf numFmtId="165" fontId="29" fillId="0" borderId="10" xfId="21" applyNumberFormat="1" applyFont="1" applyFill="1" applyBorder="1" applyAlignment="1">
      <alignment horizontal="left" vertical="center"/>
      <protection/>
    </xf>
    <xf numFmtId="165" fontId="29" fillId="7" borderId="10" xfId="0" applyNumberFormat="1" applyFont="1" applyFill="1" applyBorder="1" applyAlignment="1">
      <alignment horizontal="left" vertical="center"/>
    </xf>
    <xf numFmtId="164" fontId="0" fillId="0" borderId="0" xfId="20">
      <alignment/>
      <protection/>
    </xf>
    <xf numFmtId="164" fontId="39" fillId="2" borderId="1" xfId="20" applyFont="1" applyFill="1" applyBorder="1" applyAlignment="1">
      <alignment horizontal="center"/>
      <protection/>
    </xf>
    <xf numFmtId="164" fontId="6" fillId="9" borderId="2" xfId="20" applyFont="1" applyFill="1" applyBorder="1" applyAlignment="1">
      <alignment horizontal="center" vertical="center"/>
      <protection/>
    </xf>
    <xf numFmtId="164" fontId="18" fillId="9" borderId="3" xfId="20" applyFont="1" applyFill="1" applyBorder="1" applyAlignment="1">
      <alignment horizontal="center" vertical="center"/>
      <protection/>
    </xf>
    <xf numFmtId="164" fontId="6" fillId="9" borderId="3" xfId="20" applyFont="1" applyFill="1" applyBorder="1" applyAlignment="1">
      <alignment horizontal="center" vertical="center"/>
      <protection/>
    </xf>
    <xf numFmtId="164" fontId="6" fillId="9" borderId="4" xfId="20" applyFont="1" applyFill="1" applyBorder="1" applyAlignment="1">
      <alignment horizontal="center" vertical="center"/>
      <protection/>
    </xf>
    <xf numFmtId="164" fontId="8" fillId="9" borderId="5" xfId="20" applyFont="1" applyFill="1" applyBorder="1" applyAlignment="1">
      <alignment horizontal="center" vertical="center"/>
      <protection/>
    </xf>
    <xf numFmtId="164" fontId="24" fillId="9" borderId="6" xfId="20" applyFont="1" applyFill="1" applyBorder="1" applyAlignment="1">
      <alignment horizontal="center" vertical="center"/>
      <protection/>
    </xf>
    <xf numFmtId="164" fontId="17" fillId="9" borderId="5" xfId="20" applyFont="1" applyFill="1" applyBorder="1" applyAlignment="1">
      <alignment horizontal="center" vertical="center"/>
      <protection/>
    </xf>
    <xf numFmtId="164" fontId="6" fillId="9" borderId="5" xfId="20" applyFont="1" applyFill="1" applyBorder="1" applyAlignment="1">
      <alignment horizontal="center" vertical="center"/>
      <protection/>
    </xf>
    <xf numFmtId="164" fontId="7" fillId="9" borderId="8" xfId="20" applyFont="1" applyFill="1" applyBorder="1" applyAlignment="1">
      <alignment horizontal="center" vertical="center"/>
      <protection/>
    </xf>
    <xf numFmtId="164" fontId="25" fillId="0" borderId="9" xfId="20" applyFont="1" applyFill="1" applyBorder="1" applyAlignment="1">
      <alignment horizontal="center"/>
      <protection/>
    </xf>
    <xf numFmtId="164" fontId="26" fillId="0" borderId="10" xfId="20" applyFont="1" applyFill="1" applyBorder="1" applyAlignment="1">
      <alignment horizontal="left" vertical="center"/>
      <protection/>
    </xf>
    <xf numFmtId="164" fontId="27" fillId="0" borderId="10" xfId="20" applyFont="1" applyFill="1" applyBorder="1" applyAlignment="1">
      <alignment horizontal="center" vertical="center"/>
      <protection/>
    </xf>
    <xf numFmtId="164" fontId="28" fillId="0" borderId="10" xfId="20" applyFont="1" applyFill="1" applyBorder="1" applyAlignment="1">
      <alignment horizontal="center" vertical="center"/>
      <protection/>
    </xf>
    <xf numFmtId="165" fontId="29" fillId="0" borderId="11" xfId="20" applyNumberFormat="1" applyFont="1" applyFill="1" applyBorder="1" applyAlignment="1">
      <alignment horizontal="left" vertical="center"/>
      <protection/>
    </xf>
    <xf numFmtId="167" fontId="34" fillId="3" borderId="12" xfId="20" applyNumberFormat="1" applyFont="1" applyFill="1" applyBorder="1" applyAlignment="1">
      <alignment horizontal="center"/>
      <protection/>
    </xf>
    <xf numFmtId="164" fontId="29" fillId="0" borderId="10" xfId="20" applyFont="1" applyFill="1" applyBorder="1" applyAlignment="1">
      <alignment horizontal="center" vertical="center"/>
      <protection/>
    </xf>
    <xf numFmtId="164" fontId="12" fillId="0" borderId="18" xfId="20" applyFont="1" applyFill="1" applyBorder="1" applyAlignment="1">
      <alignment horizontal="center" vertical="center"/>
      <protection/>
    </xf>
    <xf numFmtId="164" fontId="32" fillId="4" borderId="13" xfId="20" applyFont="1" applyFill="1" applyBorder="1" applyAlignment="1">
      <alignment horizontal="center" vertical="center"/>
      <protection/>
    </xf>
    <xf numFmtId="164" fontId="12" fillId="0" borderId="12" xfId="20" applyFont="1" applyFill="1" applyBorder="1" applyAlignment="1">
      <alignment horizontal="center" vertical="center"/>
      <protection/>
    </xf>
    <xf numFmtId="165" fontId="9" fillId="0" borderId="16" xfId="20" applyNumberFormat="1" applyFont="1" applyFill="1" applyBorder="1" applyAlignment="1">
      <alignment horizontal="center" vertical="center"/>
      <protection/>
    </xf>
    <xf numFmtId="164" fontId="25" fillId="0" borderId="17" xfId="20" applyFont="1" applyFill="1" applyBorder="1" applyAlignment="1">
      <alignment horizontal="center"/>
      <protection/>
    </xf>
    <xf numFmtId="164" fontId="12" fillId="0" borderId="11" xfId="20" applyFont="1" applyFill="1" applyBorder="1" applyAlignment="1">
      <alignment horizontal="center" vertical="center"/>
      <protection/>
    </xf>
    <xf numFmtId="164" fontId="32" fillId="5" borderId="13" xfId="20" applyFont="1" applyFill="1" applyBorder="1" applyAlignment="1">
      <alignment horizontal="center" vertical="center"/>
      <protection/>
    </xf>
    <xf numFmtId="164" fontId="26" fillId="0" borderId="14" xfId="20" applyFont="1" applyFill="1" applyBorder="1" applyAlignment="1">
      <alignment horizontal="left" vertical="center"/>
      <protection/>
    </xf>
    <xf numFmtId="164" fontId="27" fillId="0" borderId="14" xfId="20" applyFont="1" applyFill="1" applyBorder="1" applyAlignment="1">
      <alignment horizontal="center" vertical="center"/>
      <protection/>
    </xf>
    <xf numFmtId="164" fontId="28" fillId="0" borderId="14" xfId="20" applyFont="1" applyFill="1" applyBorder="1" applyAlignment="1">
      <alignment horizontal="center" vertical="center"/>
      <protection/>
    </xf>
    <xf numFmtId="167" fontId="34" fillId="3" borderId="19" xfId="20" applyNumberFormat="1" applyFont="1" applyFill="1" applyBorder="1" applyAlignment="1">
      <alignment horizontal="center"/>
      <protection/>
    </xf>
    <xf numFmtId="164" fontId="29" fillId="0" borderId="14" xfId="20" applyFont="1" applyFill="1" applyBorder="1" applyAlignment="1">
      <alignment horizontal="center" vertical="center"/>
      <protection/>
    </xf>
    <xf numFmtId="164" fontId="32" fillId="5" borderId="20" xfId="20" applyFont="1" applyFill="1" applyBorder="1" applyAlignment="1">
      <alignment horizontal="center" vertical="center"/>
      <protection/>
    </xf>
    <xf numFmtId="164" fontId="12" fillId="0" borderId="19" xfId="20" applyFont="1" applyFill="1" applyBorder="1" applyAlignment="1">
      <alignment horizontal="center" vertical="center"/>
      <protection/>
    </xf>
    <xf numFmtId="165" fontId="29" fillId="7" borderId="11" xfId="20" applyNumberFormat="1" applyFont="1" applyFill="1" applyBorder="1" applyAlignment="1">
      <alignment horizontal="left" vertical="center"/>
      <protection/>
    </xf>
    <xf numFmtId="164" fontId="29" fillId="0" borderId="11" xfId="20" applyFont="1" applyFill="1" applyBorder="1" applyAlignment="1">
      <alignment horizontal="left" vertical="center"/>
      <protection/>
    </xf>
    <xf numFmtId="164" fontId="33" fillId="0" borderId="10" xfId="20" applyFont="1" applyFill="1" applyBorder="1" applyAlignment="1">
      <alignment horizontal="left" vertical="center"/>
      <protection/>
    </xf>
    <xf numFmtId="164" fontId="32" fillId="4" borderId="10" xfId="20" applyFont="1" applyFill="1" applyBorder="1" applyAlignment="1">
      <alignment horizontal="center" vertical="center"/>
      <protection/>
    </xf>
    <xf numFmtId="164" fontId="32" fillId="5" borderId="10" xfId="20" applyFont="1" applyFill="1" applyBorder="1" applyAlignment="1">
      <alignment horizontal="center" vertical="center"/>
      <protection/>
    </xf>
    <xf numFmtId="164" fontId="32" fillId="0" borderId="11" xfId="20" applyFont="1" applyFill="1" applyBorder="1" applyAlignment="1">
      <alignment horizontal="left" vertical="center"/>
      <protection/>
    </xf>
    <xf numFmtId="164" fontId="26" fillId="0" borderId="11" xfId="20" applyFont="1" applyFill="1" applyBorder="1" applyAlignment="1">
      <alignment horizontal="left" vertical="center"/>
      <protection/>
    </xf>
    <xf numFmtId="164" fontId="0" fillId="0" borderId="39" xfId="20" applyBorder="1">
      <alignment/>
      <protection/>
    </xf>
    <xf numFmtId="164" fontId="27" fillId="0" borderId="15" xfId="20" applyFont="1" applyFill="1" applyBorder="1" applyAlignment="1">
      <alignment horizontal="center" vertical="center"/>
      <protection/>
    </xf>
    <xf numFmtId="164" fontId="29" fillId="7" borderId="15" xfId="20" applyFont="1" applyFill="1" applyBorder="1" applyAlignment="1">
      <alignment horizontal="left" vertical="center"/>
      <protection/>
    </xf>
    <xf numFmtId="164" fontId="26" fillId="0" borderId="40" xfId="20" applyFont="1" applyFill="1" applyBorder="1" applyAlignment="1">
      <alignment horizontal="left" vertical="center"/>
      <protection/>
    </xf>
    <xf numFmtId="164" fontId="27" fillId="0" borderId="0" xfId="20" applyFont="1" applyFill="1" applyBorder="1" applyAlignment="1">
      <alignment horizontal="center" vertical="center"/>
      <protection/>
    </xf>
    <xf numFmtId="164" fontId="28" fillId="0" borderId="40" xfId="20" applyFont="1" applyFill="1" applyBorder="1" applyAlignment="1">
      <alignment horizontal="center" vertical="center"/>
      <protection/>
    </xf>
    <xf numFmtId="164" fontId="29" fillId="7" borderId="0" xfId="20" applyFont="1" applyFill="1" applyBorder="1" applyAlignment="1">
      <alignment horizontal="left" vertical="center"/>
      <protection/>
    </xf>
    <xf numFmtId="164" fontId="29" fillId="7" borderId="11" xfId="20" applyFont="1" applyFill="1" applyBorder="1" applyAlignment="1">
      <alignment horizontal="left" vertical="center"/>
      <protection/>
    </xf>
    <xf numFmtId="164" fontId="29" fillId="0" borderId="10" xfId="20" applyFont="1" applyFill="1" applyBorder="1" applyAlignment="1">
      <alignment horizontal="left" vertical="center"/>
      <protection/>
    </xf>
    <xf numFmtId="164" fontId="32" fillId="0" borderId="11" xfId="20" applyFont="1" applyFill="1" applyBorder="1">
      <alignment/>
      <protection/>
    </xf>
    <xf numFmtId="165" fontId="9" fillId="0" borderId="22" xfId="20" applyNumberFormat="1" applyFont="1" applyFill="1" applyBorder="1" applyAlignment="1">
      <alignment horizontal="center" vertical="center"/>
      <protection/>
    </xf>
    <xf numFmtId="164" fontId="29" fillId="7" borderId="18" xfId="20" applyFont="1" applyFill="1" applyBorder="1" applyAlignment="1">
      <alignment horizontal="left" vertical="center"/>
      <protection/>
    </xf>
    <xf numFmtId="164" fontId="25" fillId="0" borderId="37" xfId="20" applyFont="1" applyFill="1" applyBorder="1" applyAlignment="1">
      <alignment horizontal="center"/>
      <protection/>
    </xf>
    <xf numFmtId="164" fontId="26" fillId="0" borderId="38" xfId="20" applyFont="1" applyFill="1" applyBorder="1" applyAlignment="1">
      <alignment horizontal="left" vertical="center"/>
      <protection/>
    </xf>
    <xf numFmtId="164" fontId="27" fillId="0" borderId="38" xfId="20" applyFont="1" applyFill="1" applyBorder="1" applyAlignment="1">
      <alignment horizontal="center" vertical="center"/>
      <protection/>
    </xf>
    <xf numFmtId="164" fontId="28" fillId="0" borderId="28" xfId="20" applyFont="1" applyFill="1" applyBorder="1" applyAlignment="1">
      <alignment horizontal="center" vertical="center"/>
      <protection/>
    </xf>
    <xf numFmtId="165" fontId="29" fillId="7" borderId="38" xfId="21" applyNumberFormat="1" applyFont="1" applyFill="1" applyBorder="1" applyAlignment="1">
      <alignment horizontal="left" vertical="center"/>
      <protection/>
    </xf>
    <xf numFmtId="167" fontId="34" fillId="3" borderId="29" xfId="20" applyNumberFormat="1" applyFont="1" applyFill="1" applyBorder="1" applyAlignment="1">
      <alignment horizontal="center"/>
      <protection/>
    </xf>
    <xf numFmtId="164" fontId="29" fillId="0" borderId="31" xfId="20" applyFont="1" applyFill="1" applyBorder="1" applyAlignment="1">
      <alignment horizontal="center" vertical="center"/>
      <protection/>
    </xf>
    <xf numFmtId="164" fontId="12" fillId="0" borderId="26" xfId="20" applyFont="1" applyFill="1" applyBorder="1" applyAlignment="1">
      <alignment horizontal="center" vertical="center"/>
      <protection/>
    </xf>
    <xf numFmtId="164" fontId="32" fillId="5" borderId="31" xfId="20" applyFont="1" applyFill="1" applyBorder="1" applyAlignment="1">
      <alignment horizontal="center" vertical="center"/>
      <protection/>
    </xf>
    <xf numFmtId="164" fontId="12" fillId="0" borderId="29" xfId="20" applyFont="1" applyFill="1" applyBorder="1" applyAlignment="1">
      <alignment horizontal="center" vertical="center"/>
      <protection/>
    </xf>
    <xf numFmtId="165" fontId="9" fillId="0" borderId="32" xfId="20" applyNumberFormat="1" applyFont="1" applyFill="1" applyBorder="1" applyAlignment="1">
      <alignment horizontal="center" vertical="center"/>
      <protection/>
    </xf>
    <xf numFmtId="164" fontId="3" fillId="0" borderId="0" xfId="22" applyFont="1">
      <alignment/>
      <protection/>
    </xf>
    <xf numFmtId="164" fontId="18" fillId="0" borderId="0" xfId="22" applyFont="1">
      <alignment/>
      <protection/>
    </xf>
    <xf numFmtId="164" fontId="39" fillId="0" borderId="0" xfId="22" applyFont="1">
      <alignment/>
      <protection/>
    </xf>
    <xf numFmtId="164" fontId="6" fillId="0" borderId="0" xfId="22" applyFont="1">
      <alignment/>
      <protection/>
    </xf>
    <xf numFmtId="164" fontId="17" fillId="0" borderId="0" xfId="22" applyFont="1">
      <alignment/>
      <protection/>
    </xf>
    <xf numFmtId="164" fontId="4" fillId="0" borderId="0" xfId="22" applyFont="1">
      <alignment/>
      <protection/>
    </xf>
    <xf numFmtId="164" fontId="0" fillId="0" borderId="0" xfId="22">
      <alignment/>
      <protection/>
    </xf>
    <xf numFmtId="164" fontId="39" fillId="10" borderId="1" xfId="22" applyFont="1" applyFill="1" applyBorder="1" applyAlignment="1">
      <alignment horizontal="center"/>
      <protection/>
    </xf>
    <xf numFmtId="164" fontId="6" fillId="11" borderId="2" xfId="22" applyFont="1" applyFill="1" applyBorder="1" applyAlignment="1">
      <alignment horizontal="center" vertical="center"/>
      <protection/>
    </xf>
    <xf numFmtId="164" fontId="18" fillId="11" borderId="3" xfId="22" applyFont="1" applyFill="1" applyBorder="1" applyAlignment="1">
      <alignment horizontal="center" vertical="center"/>
      <protection/>
    </xf>
    <xf numFmtId="164" fontId="6" fillId="11" borderId="3" xfId="22" applyFont="1" applyFill="1" applyBorder="1" applyAlignment="1">
      <alignment horizontal="center" vertical="center"/>
      <protection/>
    </xf>
    <xf numFmtId="164" fontId="6" fillId="11" borderId="4" xfId="22" applyFont="1" applyFill="1" applyBorder="1" applyAlignment="1">
      <alignment horizontal="center" vertical="center"/>
      <protection/>
    </xf>
    <xf numFmtId="164" fontId="8" fillId="11" borderId="5" xfId="22" applyFont="1" applyFill="1" applyBorder="1" applyAlignment="1">
      <alignment horizontal="center" vertical="center"/>
      <protection/>
    </xf>
    <xf numFmtId="164" fontId="24" fillId="11" borderId="6" xfId="22" applyFont="1" applyFill="1" applyBorder="1" applyAlignment="1">
      <alignment horizontal="center" vertical="center"/>
      <protection/>
    </xf>
    <xf numFmtId="164" fontId="17" fillId="11" borderId="5" xfId="22" applyFont="1" applyFill="1" applyBorder="1" applyAlignment="1">
      <alignment horizontal="center" vertical="center"/>
      <protection/>
    </xf>
    <xf numFmtId="164" fontId="6" fillId="11" borderId="5" xfId="22" applyFont="1" applyFill="1" applyBorder="1" applyAlignment="1">
      <alignment horizontal="center" vertical="center"/>
      <protection/>
    </xf>
    <xf numFmtId="164" fontId="4" fillId="11" borderId="8" xfId="22" applyFont="1" applyFill="1" applyBorder="1" applyAlignment="1">
      <alignment horizontal="center" vertical="center"/>
      <protection/>
    </xf>
    <xf numFmtId="164" fontId="25" fillId="0" borderId="9" xfId="22" applyFont="1" applyFill="1" applyBorder="1" applyAlignment="1">
      <alignment horizontal="center"/>
      <protection/>
    </xf>
    <xf numFmtId="164" fontId="10" fillId="0" borderId="10" xfId="22" applyFont="1" applyFill="1" applyBorder="1" applyAlignment="1">
      <alignment horizontal="left" vertical="center"/>
      <protection/>
    </xf>
    <xf numFmtId="164" fontId="11" fillId="0" borderId="10" xfId="22" applyFont="1" applyFill="1" applyBorder="1" applyAlignment="1">
      <alignment horizontal="center" vertical="center"/>
      <protection/>
    </xf>
    <xf numFmtId="164" fontId="4" fillId="0" borderId="10" xfId="22" applyFont="1" applyFill="1" applyBorder="1" applyAlignment="1">
      <alignment horizontal="center" vertical="center"/>
      <protection/>
    </xf>
    <xf numFmtId="165" fontId="12" fillId="0" borderId="11" xfId="22" applyNumberFormat="1" applyFont="1" applyFill="1" applyBorder="1" applyAlignment="1">
      <alignment horizontal="left" vertical="center"/>
      <protection/>
    </xf>
    <xf numFmtId="165" fontId="34" fillId="12" borderId="10" xfId="22" applyNumberFormat="1" applyFont="1" applyFill="1" applyBorder="1" applyAlignment="1">
      <alignment horizontal="center"/>
      <protection/>
    </xf>
    <xf numFmtId="164" fontId="14" fillId="0" borderId="10" xfId="22" applyFont="1" applyFill="1" applyBorder="1" applyAlignment="1">
      <alignment horizontal="center" vertical="center"/>
      <protection/>
    </xf>
    <xf numFmtId="164" fontId="14" fillId="0" borderId="18" xfId="22" applyFont="1" applyFill="1" applyBorder="1" applyAlignment="1">
      <alignment horizontal="center" vertical="center"/>
      <protection/>
    </xf>
    <xf numFmtId="164" fontId="17" fillId="13" borderId="13" xfId="22" applyFont="1" applyFill="1" applyBorder="1" applyAlignment="1">
      <alignment horizontal="center" vertical="center"/>
      <protection/>
    </xf>
    <xf numFmtId="164" fontId="12" fillId="0" borderId="12" xfId="22" applyFont="1" applyFill="1" applyBorder="1" applyAlignment="1">
      <alignment horizontal="center" vertical="center"/>
      <protection/>
    </xf>
    <xf numFmtId="172" fontId="15" fillId="0" borderId="16" xfId="22" applyNumberFormat="1" applyFont="1" applyFill="1" applyBorder="1" applyAlignment="1">
      <alignment horizontal="center" vertical="center"/>
      <protection/>
    </xf>
    <xf numFmtId="164" fontId="25" fillId="0" borderId="17" xfId="22" applyFont="1" applyFill="1" applyBorder="1" applyAlignment="1">
      <alignment horizontal="center"/>
      <protection/>
    </xf>
    <xf numFmtId="165" fontId="12" fillId="14" borderId="11" xfId="22" applyNumberFormat="1" applyFont="1" applyFill="1" applyBorder="1" applyAlignment="1">
      <alignment horizontal="left" vertical="center"/>
      <protection/>
    </xf>
    <xf numFmtId="164" fontId="14" fillId="0" borderId="11" xfId="22" applyFont="1" applyFill="1" applyBorder="1" applyAlignment="1">
      <alignment horizontal="center" vertical="center"/>
      <protection/>
    </xf>
    <xf numFmtId="164" fontId="17" fillId="15" borderId="10" xfId="22" applyFont="1" applyFill="1" applyBorder="1" applyAlignment="1">
      <alignment horizontal="center" vertical="center"/>
      <protection/>
    </xf>
    <xf numFmtId="172" fontId="15" fillId="0" borderId="22" xfId="22" applyNumberFormat="1" applyFont="1" applyFill="1" applyBorder="1" applyAlignment="1">
      <alignment horizontal="center" vertical="center"/>
      <protection/>
    </xf>
    <xf numFmtId="164" fontId="16" fillId="0" borderId="10" xfId="22" applyFont="1" applyFill="1" applyBorder="1" applyAlignment="1">
      <alignment horizontal="left" vertical="center"/>
      <protection/>
    </xf>
    <xf numFmtId="165" fontId="12" fillId="16" borderId="11" xfId="21" applyNumberFormat="1" applyFont="1" applyFill="1" applyBorder="1" applyAlignment="1">
      <alignment horizontal="left" vertical="center"/>
      <protection/>
    </xf>
    <xf numFmtId="164" fontId="17" fillId="13" borderId="10" xfId="22" applyFont="1" applyFill="1" applyBorder="1" applyAlignment="1">
      <alignment horizontal="center" vertical="center"/>
      <protection/>
    </xf>
    <xf numFmtId="164" fontId="12" fillId="0" borderId="19" xfId="22" applyFont="1" applyFill="1" applyBorder="1" applyAlignment="1">
      <alignment horizontal="center" vertical="center"/>
      <protection/>
    </xf>
    <xf numFmtId="164" fontId="7" fillId="0" borderId="11" xfId="22" applyFont="1" applyFill="1" applyBorder="1">
      <alignment/>
      <protection/>
    </xf>
    <xf numFmtId="164" fontId="12" fillId="0" borderId="11" xfId="22" applyFont="1" applyFill="1" applyBorder="1" applyAlignment="1">
      <alignment horizontal="left" vertical="center"/>
      <protection/>
    </xf>
    <xf numFmtId="164" fontId="4" fillId="0" borderId="14" xfId="22" applyFont="1" applyFill="1" applyBorder="1" applyAlignment="1">
      <alignment horizontal="center" vertical="center"/>
      <protection/>
    </xf>
    <xf numFmtId="164" fontId="12" fillId="7" borderId="11" xfId="22" applyFont="1" applyFill="1" applyBorder="1" applyAlignment="1">
      <alignment horizontal="left" vertical="center"/>
      <protection/>
    </xf>
    <xf numFmtId="172" fontId="34" fillId="12" borderId="10" xfId="22" applyNumberFormat="1" applyFont="1" applyFill="1" applyBorder="1" applyAlignment="1">
      <alignment horizontal="center"/>
      <protection/>
    </xf>
    <xf numFmtId="164" fontId="3" fillId="0" borderId="12" xfId="22" applyFont="1" applyBorder="1">
      <alignment/>
      <protection/>
    </xf>
    <xf numFmtId="164" fontId="12" fillId="17" borderId="11" xfId="22" applyFont="1" applyFill="1" applyBorder="1" applyAlignment="1">
      <alignment horizontal="left" vertical="center"/>
      <protection/>
    </xf>
    <xf numFmtId="164" fontId="12" fillId="0" borderId="39" xfId="22" applyFont="1" applyFill="1" applyBorder="1" applyAlignment="1">
      <alignment horizontal="center" vertical="center"/>
      <protection/>
    </xf>
    <xf numFmtId="164" fontId="7" fillId="0" borderId="11" xfId="22" applyFont="1" applyFill="1" applyBorder="1" applyAlignment="1">
      <alignment horizontal="left" vertical="center"/>
      <protection/>
    </xf>
    <xf numFmtId="167" fontId="34" fillId="12" borderId="10" xfId="22" applyNumberFormat="1" applyFont="1" applyFill="1" applyBorder="1" applyAlignment="1">
      <alignment horizontal="center"/>
      <protection/>
    </xf>
    <xf numFmtId="164" fontId="4" fillId="0" borderId="15" xfId="22" applyFont="1" applyFill="1" applyBorder="1" applyAlignment="1">
      <alignment horizontal="center" vertical="center"/>
      <protection/>
    </xf>
    <xf numFmtId="164" fontId="10" fillId="0" borderId="40" xfId="21" applyFont="1" applyFill="1" applyBorder="1" applyAlignment="1">
      <alignment horizontal="left" vertical="center"/>
      <protection/>
    </xf>
    <xf numFmtId="164" fontId="11" fillId="0" borderId="0" xfId="21" applyFont="1" applyFill="1" applyBorder="1" applyAlignment="1">
      <alignment horizontal="center" vertical="center"/>
      <protection/>
    </xf>
    <xf numFmtId="165" fontId="12" fillId="16" borderId="0" xfId="21" applyNumberFormat="1" applyFont="1" applyFill="1" applyBorder="1" applyAlignment="1">
      <alignment horizontal="left" vertical="center"/>
      <protection/>
    </xf>
    <xf numFmtId="164" fontId="11" fillId="0" borderId="15" xfId="22" applyFont="1" applyFill="1" applyBorder="1" applyAlignment="1">
      <alignment horizontal="center" vertical="center"/>
      <protection/>
    </xf>
    <xf numFmtId="164" fontId="4" fillId="0" borderId="40" xfId="22" applyFont="1" applyFill="1" applyBorder="1" applyAlignment="1">
      <alignment horizontal="center" vertical="center"/>
      <protection/>
    </xf>
    <xf numFmtId="164" fontId="10" fillId="0" borderId="14" xfId="22" applyFont="1" applyFill="1" applyBorder="1" applyAlignment="1">
      <alignment horizontal="left" vertical="center"/>
      <protection/>
    </xf>
    <xf numFmtId="164" fontId="11" fillId="0" borderId="14" xfId="22" applyFont="1" applyFill="1" applyBorder="1" applyAlignment="1">
      <alignment horizontal="center" vertical="center"/>
      <protection/>
    </xf>
    <xf numFmtId="164" fontId="12" fillId="16" borderId="18" xfId="22" applyFont="1" applyFill="1" applyBorder="1" applyAlignment="1">
      <alignment horizontal="left" vertical="center"/>
      <protection/>
    </xf>
    <xf numFmtId="165" fontId="34" fillId="12" borderId="14" xfId="22" applyNumberFormat="1" applyFont="1" applyFill="1" applyBorder="1" applyAlignment="1">
      <alignment horizontal="center"/>
      <protection/>
    </xf>
    <xf numFmtId="164" fontId="14" fillId="0" borderId="14" xfId="22" applyFont="1" applyFill="1" applyBorder="1" applyAlignment="1">
      <alignment horizontal="center" vertical="center"/>
      <protection/>
    </xf>
    <xf numFmtId="164" fontId="17" fillId="15" borderId="13" xfId="22" applyFont="1" applyFill="1" applyBorder="1" applyAlignment="1">
      <alignment horizontal="center" vertical="center"/>
      <protection/>
    </xf>
    <xf numFmtId="164" fontId="10" fillId="0" borderId="15" xfId="22" applyFont="1" applyFill="1" applyBorder="1" applyAlignment="1">
      <alignment horizontal="left" vertical="center"/>
      <protection/>
    </xf>
    <xf numFmtId="164" fontId="12" fillId="0" borderId="15" xfId="22" applyFont="1" applyFill="1" applyBorder="1" applyAlignment="1">
      <alignment horizontal="left" vertical="center"/>
      <protection/>
    </xf>
    <xf numFmtId="164" fontId="6" fillId="0" borderId="11" xfId="22" applyFont="1" applyBorder="1">
      <alignment/>
      <protection/>
    </xf>
    <xf numFmtId="165" fontId="12" fillId="16" borderId="10" xfId="21" applyNumberFormat="1" applyFont="1" applyFill="1" applyBorder="1" applyAlignment="1">
      <alignment horizontal="left" vertical="center"/>
      <protection/>
    </xf>
    <xf numFmtId="165" fontId="12" fillId="0" borderId="10" xfId="21" applyNumberFormat="1" applyFont="1" applyFill="1" applyBorder="1" applyAlignment="1">
      <alignment horizontal="left" vertical="center"/>
      <protection/>
    </xf>
    <xf numFmtId="164" fontId="7" fillId="14" borderId="10" xfId="22" applyFont="1" applyFill="1" applyBorder="1" applyAlignment="1">
      <alignment horizontal="left" vertical="center"/>
      <protection/>
    </xf>
    <xf numFmtId="164" fontId="10" fillId="7" borderId="10" xfId="21" applyFont="1" applyFill="1" applyBorder="1" applyAlignment="1">
      <alignment horizontal="left" vertical="center"/>
      <protection/>
    </xf>
    <xf numFmtId="164" fontId="11" fillId="7" borderId="10" xfId="21" applyFont="1" applyFill="1" applyBorder="1" applyAlignment="1">
      <alignment horizontal="center" vertical="center"/>
      <protection/>
    </xf>
    <xf numFmtId="164" fontId="4" fillId="7" borderId="10" xfId="22" applyFont="1" applyFill="1" applyBorder="1" applyAlignment="1">
      <alignment horizontal="center" vertical="center"/>
      <protection/>
    </xf>
    <xf numFmtId="165" fontId="12" fillId="7" borderId="10" xfId="21" applyNumberFormat="1" applyFont="1" applyFill="1" applyBorder="1" applyAlignment="1">
      <alignment horizontal="left" vertical="center"/>
      <protection/>
    </xf>
    <xf numFmtId="164" fontId="12" fillId="0" borderId="10" xfId="22" applyFont="1" applyFill="1" applyBorder="1" applyAlignment="1">
      <alignment horizontal="left" vertical="center"/>
      <protection/>
    </xf>
    <xf numFmtId="168" fontId="34" fillId="12" borderId="10" xfId="22" applyNumberFormat="1" applyFont="1" applyFill="1" applyBorder="1" applyAlignment="1">
      <alignment horizontal="center"/>
      <protection/>
    </xf>
    <xf numFmtId="164" fontId="7" fillId="0" borderId="10" xfId="22" applyFont="1" applyFill="1" applyBorder="1">
      <alignment/>
      <protection/>
    </xf>
    <xf numFmtId="168" fontId="34" fillId="12" borderId="14" xfId="22" applyNumberFormat="1" applyFont="1" applyFill="1" applyBorder="1" applyAlignment="1">
      <alignment horizontal="center"/>
      <protection/>
    </xf>
    <xf numFmtId="164" fontId="14" fillId="0" borderId="26" xfId="22" applyFont="1" applyFill="1" applyBorder="1" applyAlignment="1">
      <alignment horizontal="center" vertical="center"/>
      <protection/>
    </xf>
    <xf numFmtId="164" fontId="14" fillId="0" borderId="0" xfId="22" applyFont="1" applyFill="1" applyAlignment="1">
      <alignment horizontal="center" vertical="center"/>
      <protection/>
    </xf>
    <xf numFmtId="164" fontId="12" fillId="16" borderId="11" xfId="22" applyFont="1" applyFill="1" applyBorder="1" applyAlignment="1">
      <alignment horizontal="left" vertical="center"/>
      <protection/>
    </xf>
    <xf numFmtId="168" fontId="40" fillId="12" borderId="10" xfId="22" applyNumberFormat="1" applyFont="1" applyFill="1" applyBorder="1" applyAlignment="1">
      <alignment horizontal="center"/>
      <protection/>
    </xf>
    <xf numFmtId="164" fontId="12" fillId="14" borderId="11" xfId="22" applyFont="1" applyFill="1" applyBorder="1" applyAlignment="1">
      <alignment horizontal="left" vertical="center"/>
      <protection/>
    </xf>
    <xf numFmtId="165" fontId="12" fillId="16" borderId="18" xfId="21" applyNumberFormat="1" applyFont="1" applyFill="1" applyBorder="1" applyAlignment="1">
      <alignment horizontal="left" vertical="center"/>
      <protection/>
    </xf>
    <xf numFmtId="164" fontId="17" fillId="15" borderId="20" xfId="22" applyFont="1" applyFill="1" applyBorder="1" applyAlignment="1">
      <alignment horizontal="center" vertical="center"/>
      <protection/>
    </xf>
    <xf numFmtId="164" fontId="10" fillId="0" borderId="11" xfId="22" applyFont="1" applyFill="1" applyBorder="1" applyAlignment="1">
      <alignment horizontal="left" vertical="center"/>
      <protection/>
    </xf>
    <xf numFmtId="164" fontId="7" fillId="0" borderId="15" xfId="22" applyFont="1" applyFill="1" applyBorder="1" applyAlignment="1">
      <alignment horizontal="left" vertical="center"/>
      <protection/>
    </xf>
    <xf numFmtId="164" fontId="34" fillId="12" borderId="10" xfId="22" applyFont="1" applyFill="1" applyBorder="1" applyAlignment="1">
      <alignment horizontal="center"/>
      <protection/>
    </xf>
    <xf numFmtId="164" fontId="0" fillId="13" borderId="41" xfId="22" applyFont="1" applyFill="1" applyBorder="1">
      <alignment/>
      <protection/>
    </xf>
    <xf numFmtId="164" fontId="38" fillId="0" borderId="42" xfId="22" applyFont="1" applyBorder="1">
      <alignment/>
      <protection/>
    </xf>
    <xf numFmtId="164" fontId="27" fillId="0" borderId="42" xfId="22" applyFont="1" applyFill="1" applyBorder="1" applyAlignment="1">
      <alignment horizontal="center" vertical="center"/>
      <protection/>
    </xf>
    <xf numFmtId="164" fontId="29" fillId="7" borderId="4" xfId="22" applyFont="1" applyFill="1" applyBorder="1" applyAlignment="1">
      <alignment horizontal="left" vertical="center"/>
      <protection/>
    </xf>
    <xf numFmtId="168" fontId="8" fillId="12" borderId="5" xfId="22" applyNumberFormat="1" applyFont="1" applyFill="1" applyBorder="1" applyAlignment="1">
      <alignment horizontal="center"/>
      <protection/>
    </xf>
    <xf numFmtId="164" fontId="29" fillId="0" borderId="3" xfId="22" applyFont="1" applyFill="1" applyBorder="1" applyAlignment="1">
      <alignment horizontal="center" vertical="center"/>
      <protection/>
    </xf>
    <xf numFmtId="164" fontId="12" fillId="0" borderId="3" xfId="22" applyFont="1" applyFill="1" applyBorder="1" applyAlignment="1">
      <alignment horizontal="center" vertical="center"/>
      <protection/>
    </xf>
    <xf numFmtId="164" fontId="32" fillId="15" borderId="3" xfId="22" applyFont="1" applyFill="1" applyBorder="1" applyAlignment="1">
      <alignment horizontal="center" vertical="center"/>
      <protection/>
    </xf>
    <xf numFmtId="164" fontId="12" fillId="0" borderId="5" xfId="22" applyFont="1" applyFill="1" applyBorder="1" applyAlignment="1">
      <alignment horizontal="center" vertical="center"/>
      <protection/>
    </xf>
    <xf numFmtId="172" fontId="9" fillId="0" borderId="7" xfId="22" applyNumberFormat="1" applyFont="1" applyFill="1" applyBorder="1" applyAlignment="1">
      <alignment horizontal="center" vertical="center"/>
      <protection/>
    </xf>
    <xf numFmtId="164" fontId="8" fillId="12" borderId="5" xfId="22" applyFont="1" applyFill="1" applyBorder="1" applyAlignment="1">
      <alignment horizontal="center" vertical="center"/>
      <protection/>
    </xf>
    <xf numFmtId="165" fontId="39" fillId="12" borderId="10" xfId="22" applyNumberFormat="1" applyFont="1" applyFill="1" applyBorder="1" applyAlignment="1">
      <alignment horizontal="center"/>
      <protection/>
    </xf>
    <xf numFmtId="164" fontId="12" fillId="0" borderId="10" xfId="22" applyFont="1" applyFill="1" applyBorder="1" applyAlignment="1">
      <alignment horizontal="center" vertical="center"/>
      <protection/>
    </xf>
    <xf numFmtId="164" fontId="7" fillId="13" borderId="13" xfId="22" applyFont="1" applyFill="1" applyBorder="1" applyAlignment="1">
      <alignment horizontal="center" vertical="center"/>
      <protection/>
    </xf>
    <xf numFmtId="164" fontId="7" fillId="13" borderId="10" xfId="22" applyFont="1" applyFill="1" applyBorder="1" applyAlignment="1">
      <alignment horizontal="center" vertical="center"/>
      <protection/>
    </xf>
    <xf numFmtId="164" fontId="7" fillId="0" borderId="18" xfId="22" applyFont="1" applyFill="1" applyBorder="1">
      <alignment/>
      <protection/>
    </xf>
    <xf numFmtId="165" fontId="39" fillId="12" borderId="14" xfId="22" applyNumberFormat="1" applyFont="1" applyFill="1" applyBorder="1" applyAlignment="1">
      <alignment horizontal="center"/>
      <protection/>
    </xf>
    <xf numFmtId="164" fontId="12" fillId="0" borderId="14" xfId="22" applyFont="1" applyFill="1" applyBorder="1" applyAlignment="1">
      <alignment horizontal="center" vertical="center"/>
      <protection/>
    </xf>
    <xf numFmtId="164" fontId="7" fillId="15" borderId="10" xfId="22" applyFont="1" applyFill="1" applyBorder="1" applyAlignment="1">
      <alignment horizontal="center" vertical="center"/>
      <protection/>
    </xf>
    <xf numFmtId="172" fontId="39" fillId="12" borderId="10" xfId="22" applyNumberFormat="1" applyFont="1" applyFill="1" applyBorder="1" applyAlignment="1">
      <alignment horizontal="center"/>
      <protection/>
    </xf>
    <xf numFmtId="167" fontId="39" fillId="12" borderId="10" xfId="22" applyNumberFormat="1" applyFont="1" applyFill="1" applyBorder="1" applyAlignment="1">
      <alignment horizontal="center"/>
      <protection/>
    </xf>
    <xf numFmtId="164" fontId="6" fillId="0" borderId="11" xfId="22" applyFont="1" applyBorder="1" applyAlignment="1">
      <alignment horizontal="center"/>
      <protection/>
    </xf>
    <xf numFmtId="165" fontId="12" fillId="14" borderId="11" xfId="21" applyNumberFormat="1" applyFont="1" applyFill="1" applyBorder="1" applyAlignment="1">
      <alignment horizontal="left" vertical="center"/>
      <protection/>
    </xf>
    <xf numFmtId="164" fontId="12" fillId="17" borderId="15" xfId="22" applyFont="1" applyFill="1" applyBorder="1" applyAlignment="1">
      <alignment horizontal="left" vertical="center"/>
      <protection/>
    </xf>
    <xf numFmtId="164" fontId="7" fillId="15" borderId="13" xfId="22" applyFont="1" applyFill="1" applyBorder="1" applyAlignment="1">
      <alignment horizontal="center" vertical="center"/>
      <protection/>
    </xf>
    <xf numFmtId="167" fontId="8" fillId="12" borderId="10" xfId="22" applyNumberFormat="1" applyFont="1" applyFill="1" applyBorder="1" applyAlignment="1">
      <alignment horizontal="center"/>
      <protection/>
    </xf>
    <xf numFmtId="165" fontId="12" fillId="16" borderId="15" xfId="21" applyNumberFormat="1" applyFont="1" applyFill="1" applyBorder="1" applyAlignment="1">
      <alignment horizontal="left" vertical="center"/>
      <protection/>
    </xf>
    <xf numFmtId="172" fontId="39" fillId="12" borderId="14" xfId="22" applyNumberFormat="1" applyFont="1" applyFill="1" applyBorder="1" applyAlignment="1">
      <alignment horizontal="center"/>
      <protection/>
    </xf>
    <xf numFmtId="165" fontId="12" fillId="0" borderId="10" xfId="22" applyNumberFormat="1" applyFont="1" applyFill="1" applyBorder="1" applyAlignment="1">
      <alignment horizontal="left" vertical="center"/>
      <protection/>
    </xf>
    <xf numFmtId="165" fontId="12" fillId="14" borderId="10" xfId="21" applyNumberFormat="1" applyFont="1" applyFill="1" applyBorder="1" applyAlignment="1">
      <alignment horizontal="left" vertical="center"/>
      <protection/>
    </xf>
    <xf numFmtId="167" fontId="39" fillId="12" borderId="14" xfId="22" applyNumberFormat="1" applyFont="1" applyFill="1" applyBorder="1" applyAlignment="1">
      <alignment horizontal="center"/>
      <protection/>
    </xf>
    <xf numFmtId="164" fontId="7" fillId="14" borderId="11" xfId="22" applyFont="1" applyFill="1" applyBorder="1" applyAlignment="1">
      <alignment horizontal="left" vertical="center"/>
      <protection/>
    </xf>
    <xf numFmtId="168" fontId="39" fillId="12" borderId="10" xfId="22" applyNumberFormat="1" applyFont="1" applyFill="1" applyBorder="1" applyAlignment="1">
      <alignment horizontal="center"/>
      <protection/>
    </xf>
    <xf numFmtId="164" fontId="6" fillId="0" borderId="26" xfId="22" applyFont="1" applyBorder="1" applyAlignment="1">
      <alignment horizontal="center"/>
      <protection/>
    </xf>
    <xf numFmtId="164" fontId="6" fillId="0" borderId="0" xfId="22" applyFont="1" applyAlignment="1">
      <alignment horizontal="center"/>
      <protection/>
    </xf>
    <xf numFmtId="164" fontId="10" fillId="0" borderId="23" xfId="22" applyFont="1" applyFill="1" applyBorder="1" applyAlignment="1">
      <alignment horizontal="left" vertical="center"/>
      <protection/>
    </xf>
    <xf numFmtId="164" fontId="11" fillId="0" borderId="23" xfId="22" applyFont="1" applyFill="1" applyBorder="1" applyAlignment="1">
      <alignment horizontal="center" vertical="center"/>
      <protection/>
    </xf>
    <xf numFmtId="165" fontId="12" fillId="16" borderId="24" xfId="21" applyNumberFormat="1" applyFont="1" applyFill="1" applyBorder="1" applyAlignment="1">
      <alignment horizontal="left" vertical="center"/>
      <protection/>
    </xf>
    <xf numFmtId="168" fontId="8" fillId="12" borderId="10" xfId="22" applyNumberFormat="1" applyFont="1" applyFill="1" applyBorder="1" applyAlignment="1">
      <alignment horizontal="center"/>
      <protection/>
    </xf>
    <xf numFmtId="164" fontId="42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3" fillId="0" borderId="0" xfId="0" applyFont="1" applyFill="1" applyAlignment="1">
      <alignment horizontal="left" vertical="center"/>
    </xf>
    <xf numFmtId="164" fontId="28" fillId="0" borderId="0" xfId="0" applyFont="1" applyFill="1" applyAlignment="1">
      <alignment vertical="center"/>
    </xf>
    <xf numFmtId="164" fontId="32" fillId="0" borderId="0" xfId="0" applyFont="1" applyFill="1" applyAlignment="1">
      <alignment horizontal="left" vertical="center"/>
    </xf>
    <xf numFmtId="164" fontId="41" fillId="0" borderId="0" xfId="0" applyFont="1" applyFill="1" applyAlignment="1">
      <alignment vertical="center"/>
    </xf>
    <xf numFmtId="164" fontId="21" fillId="0" borderId="0" xfId="0" applyFont="1" applyFill="1" applyAlignment="1">
      <alignment vertical="center"/>
    </xf>
    <xf numFmtId="164" fontId="38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32" fillId="0" borderId="0" xfId="0" applyFont="1" applyFill="1" applyAlignment="1">
      <alignment horizontal="center"/>
    </xf>
    <xf numFmtId="164" fontId="41" fillId="0" borderId="0" xfId="0" applyFont="1" applyFill="1" applyAlignment="1">
      <alignment horizontal="center"/>
    </xf>
    <xf numFmtId="164" fontId="32" fillId="0" borderId="0" xfId="0" applyFont="1" applyAlignment="1">
      <alignment horizontal="center"/>
    </xf>
    <xf numFmtId="164" fontId="35" fillId="18" borderId="43" xfId="0" applyFont="1" applyFill="1" applyBorder="1" applyAlignment="1">
      <alignment horizontal="center"/>
    </xf>
    <xf numFmtId="164" fontId="41" fillId="18" borderId="44" xfId="0" applyFont="1" applyFill="1" applyBorder="1" applyAlignment="1">
      <alignment horizontal="center" vertical="center"/>
    </xf>
    <xf numFmtId="164" fontId="32" fillId="18" borderId="44" xfId="0" applyFont="1" applyFill="1" applyBorder="1" applyAlignment="1">
      <alignment horizontal="center" vertical="center"/>
    </xf>
    <xf numFmtId="164" fontId="32" fillId="0" borderId="44" xfId="0" applyFont="1" applyFill="1" applyBorder="1" applyAlignment="1">
      <alignment horizontal="center" vertical="center"/>
    </xf>
    <xf numFmtId="164" fontId="32" fillId="18" borderId="45" xfId="0" applyFont="1" applyFill="1" applyBorder="1" applyAlignment="1">
      <alignment horizontal="center" vertical="center"/>
    </xf>
    <xf numFmtId="164" fontId="41" fillId="18" borderId="33" xfId="0" applyFont="1" applyFill="1" applyBorder="1" applyAlignment="1">
      <alignment horizontal="center" vertical="center"/>
    </xf>
    <xf numFmtId="164" fontId="41" fillId="18" borderId="46" xfId="0" applyFont="1" applyFill="1" applyBorder="1" applyAlignment="1">
      <alignment horizontal="center" vertical="center"/>
    </xf>
    <xf numFmtId="164" fontId="32" fillId="18" borderId="33" xfId="0" applyFont="1" applyFill="1" applyBorder="1" applyAlignment="1">
      <alignment horizontal="center" vertical="center"/>
    </xf>
    <xf numFmtId="164" fontId="20" fillId="18" borderId="33" xfId="0" applyFont="1" applyFill="1" applyBorder="1" applyAlignment="1">
      <alignment horizontal="center" vertical="center"/>
    </xf>
    <xf numFmtId="164" fontId="32" fillId="18" borderId="47" xfId="0" applyFont="1" applyFill="1" applyBorder="1" applyAlignment="1">
      <alignment horizontal="center" vertical="center"/>
    </xf>
    <xf numFmtId="164" fontId="32" fillId="18" borderId="47" xfId="0" applyFont="1" applyFill="1" applyBorder="1" applyAlignment="1">
      <alignment horizontal="center"/>
    </xf>
    <xf numFmtId="164" fontId="32" fillId="18" borderId="44" xfId="0" applyFont="1" applyFill="1" applyBorder="1" applyAlignment="1">
      <alignment horizontal="center"/>
    </xf>
    <xf numFmtId="164" fontId="32" fillId="18" borderId="48" xfId="0" applyFont="1" applyFill="1" applyBorder="1" applyAlignment="1">
      <alignment horizontal="center"/>
    </xf>
    <xf numFmtId="164" fontId="35" fillId="5" borderId="17" xfId="0" applyFont="1" applyFill="1" applyBorder="1" applyAlignment="1">
      <alignment horizontal="center" vertical="center" textRotation="90"/>
    </xf>
    <xf numFmtId="164" fontId="43" fillId="0" borderId="10" xfId="0" applyFont="1" applyFill="1" applyBorder="1" applyAlignment="1">
      <alignment horizontal="center" vertical="center"/>
    </xf>
    <xf numFmtId="165" fontId="31" fillId="18" borderId="12" xfId="0" applyNumberFormat="1" applyFont="1" applyFill="1" applyBorder="1" applyAlignment="1">
      <alignment horizontal="center" vertical="center"/>
    </xf>
    <xf numFmtId="166" fontId="37" fillId="4" borderId="15" xfId="0" applyNumberFormat="1" applyFont="1" applyFill="1" applyBorder="1" applyAlignment="1" applyProtection="1">
      <alignment horizontal="center" vertical="center"/>
      <protection hidden="1"/>
    </xf>
    <xf numFmtId="164" fontId="44" fillId="4" borderId="12" xfId="0" applyFont="1" applyFill="1" applyBorder="1" applyAlignment="1">
      <alignment horizontal="center" vertical="center"/>
    </xf>
    <xf numFmtId="164" fontId="45" fillId="0" borderId="12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/>
    </xf>
    <xf numFmtId="164" fontId="41" fillId="0" borderId="12" xfId="0" applyFont="1" applyFill="1" applyBorder="1" applyAlignment="1">
      <alignment horizontal="center" vertical="center"/>
    </xf>
    <xf numFmtId="165" fontId="29" fillId="0" borderId="13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 horizontal="center"/>
    </xf>
    <xf numFmtId="165" fontId="32" fillId="0" borderId="35" xfId="0" applyNumberFormat="1" applyFont="1" applyFill="1" applyBorder="1" applyAlignment="1">
      <alignment horizontal="center"/>
    </xf>
    <xf numFmtId="166" fontId="37" fillId="6" borderId="15" xfId="0" applyNumberFormat="1" applyFont="1" applyFill="1" applyBorder="1" applyAlignment="1" applyProtection="1">
      <alignment horizontal="center" vertical="center"/>
      <protection hidden="1"/>
    </xf>
    <xf numFmtId="164" fontId="44" fillId="0" borderId="12" xfId="0" applyFont="1" applyFill="1" applyBorder="1" applyAlignment="1">
      <alignment horizontal="center" vertical="center"/>
    </xf>
    <xf numFmtId="164" fontId="32" fillId="0" borderId="13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vertical="center"/>
    </xf>
    <xf numFmtId="164" fontId="28" fillId="7" borderId="10" xfId="0" applyFont="1" applyFill="1" applyBorder="1" applyAlignment="1">
      <alignment horizontal="center" vertical="center"/>
    </xf>
    <xf numFmtId="168" fontId="32" fillId="0" borderId="10" xfId="0" applyNumberFormat="1" applyFont="1" applyFill="1" applyBorder="1" applyAlignment="1">
      <alignment horizontal="center"/>
    </xf>
    <xf numFmtId="164" fontId="26" fillId="7" borderId="10" xfId="0" applyFont="1" applyFill="1" applyBorder="1" applyAlignment="1">
      <alignment horizontal="left" vertical="center"/>
    </xf>
    <xf numFmtId="164" fontId="27" fillId="7" borderId="10" xfId="0" applyFont="1" applyFill="1" applyBorder="1" applyAlignment="1">
      <alignment horizontal="center" vertical="center"/>
    </xf>
    <xf numFmtId="164" fontId="35" fillId="0" borderId="17" xfId="0" applyFont="1" applyBorder="1" applyAlignment="1">
      <alignment/>
    </xf>
    <xf numFmtId="166" fontId="31" fillId="0" borderId="10" xfId="0" applyNumberFormat="1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/>
    </xf>
    <xf numFmtId="164" fontId="43" fillId="19" borderId="10" xfId="0" applyFont="1" applyFill="1" applyBorder="1" applyAlignment="1">
      <alignment horizontal="center" vertical="center"/>
    </xf>
    <xf numFmtId="164" fontId="43" fillId="19" borderId="11" xfId="0" applyFont="1" applyFill="1" applyBorder="1" applyAlignment="1">
      <alignment horizontal="center" vertical="center"/>
    </xf>
    <xf numFmtId="168" fontId="31" fillId="19" borderId="12" xfId="0" applyNumberFormat="1" applyFont="1" applyFill="1" applyBorder="1" applyAlignment="1">
      <alignment horizontal="center" vertical="center"/>
    </xf>
    <xf numFmtId="164" fontId="35" fillId="19" borderId="15" xfId="0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20" fillId="19" borderId="29" xfId="0" applyNumberFormat="1" applyFont="1" applyFill="1" applyBorder="1" applyAlignment="1">
      <alignment horizontal="center" vertical="center"/>
    </xf>
    <xf numFmtId="164" fontId="29" fillId="19" borderId="13" xfId="0" applyFont="1" applyFill="1" applyBorder="1" applyAlignment="1">
      <alignment horizontal="center" vertical="center"/>
    </xf>
    <xf numFmtId="164" fontId="29" fillId="19" borderId="10" xfId="0" applyFont="1" applyFill="1" applyBorder="1" applyAlignment="1">
      <alignment horizontal="center" vertical="center"/>
    </xf>
    <xf numFmtId="164" fontId="29" fillId="19" borderId="11" xfId="0" applyFont="1" applyFill="1" applyBorder="1" applyAlignment="1">
      <alignment horizontal="center" vertical="center"/>
    </xf>
    <xf numFmtId="165" fontId="29" fillId="7" borderId="13" xfId="0" applyNumberFormat="1" applyFont="1" applyFill="1" applyBorder="1" applyAlignment="1">
      <alignment horizontal="center"/>
    </xf>
    <xf numFmtId="164" fontId="32" fillId="7" borderId="10" xfId="0" applyFont="1" applyFill="1" applyBorder="1" applyAlignment="1">
      <alignment horizontal="center"/>
    </xf>
    <xf numFmtId="168" fontId="29" fillId="7" borderId="10" xfId="0" applyNumberFormat="1" applyFont="1" applyFill="1" applyBorder="1" applyAlignment="1">
      <alignment horizontal="center"/>
    </xf>
    <xf numFmtId="164" fontId="32" fillId="7" borderId="35" xfId="0" applyFont="1" applyFill="1" applyBorder="1" applyAlignment="1">
      <alignment horizontal="center"/>
    </xf>
    <xf numFmtId="164" fontId="35" fillId="5" borderId="37" xfId="0" applyFont="1" applyFill="1" applyBorder="1" applyAlignment="1">
      <alignment horizontal="center" vertical="center" textRotation="90"/>
    </xf>
    <xf numFmtId="164" fontId="43" fillId="0" borderId="14" xfId="0" applyFont="1" applyFill="1" applyBorder="1" applyAlignment="1">
      <alignment horizontal="center" vertical="center"/>
    </xf>
    <xf numFmtId="165" fontId="31" fillId="18" borderId="19" xfId="0" applyNumberFormat="1" applyFont="1" applyFill="1" applyBorder="1" applyAlignment="1">
      <alignment horizontal="center" vertical="center"/>
    </xf>
    <xf numFmtId="166" fontId="37" fillId="6" borderId="21" xfId="0" applyNumberFormat="1" applyFont="1" applyFill="1" applyBorder="1" applyAlignment="1" applyProtection="1">
      <alignment horizontal="center" vertical="center"/>
      <protection hidden="1"/>
    </xf>
    <xf numFmtId="164" fontId="44" fillId="4" borderId="19" xfId="0" applyFont="1" applyFill="1" applyBorder="1" applyAlignment="1">
      <alignment horizontal="center" vertical="center"/>
    </xf>
    <xf numFmtId="164" fontId="45" fillId="0" borderId="19" xfId="0" applyFont="1" applyFill="1" applyBorder="1" applyAlignment="1">
      <alignment horizontal="center" vertical="center"/>
    </xf>
    <xf numFmtId="164" fontId="32" fillId="0" borderId="14" xfId="0" applyFont="1" applyFill="1" applyBorder="1" applyAlignment="1">
      <alignment horizontal="center" vertical="center"/>
    </xf>
    <xf numFmtId="164" fontId="31" fillId="0" borderId="19" xfId="0" applyFont="1" applyFill="1" applyBorder="1" applyAlignment="1">
      <alignment horizontal="center" vertical="center"/>
    </xf>
    <xf numFmtId="165" fontId="29" fillId="0" borderId="20" xfId="0" applyNumberFormat="1" applyFont="1" applyFill="1" applyBorder="1" applyAlignment="1">
      <alignment horizontal="center"/>
    </xf>
    <xf numFmtId="165" fontId="32" fillId="0" borderId="14" xfId="0" applyNumberFormat="1" applyFont="1" applyFill="1" applyBorder="1" applyAlignment="1">
      <alignment horizontal="center"/>
    </xf>
    <xf numFmtId="165" fontId="32" fillId="0" borderId="34" xfId="0" applyNumberFormat="1" applyFont="1" applyFill="1" applyBorder="1" applyAlignment="1">
      <alignment horizontal="center"/>
    </xf>
    <xf numFmtId="164" fontId="31" fillId="0" borderId="12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/>
    </xf>
    <xf numFmtId="164" fontId="46" fillId="0" borderId="10" xfId="0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/>
    </xf>
    <xf numFmtId="168" fontId="29" fillId="0" borderId="10" xfId="0" applyNumberFormat="1" applyFont="1" applyFill="1" applyBorder="1" applyAlignment="1">
      <alignment horizontal="center"/>
    </xf>
    <xf numFmtId="164" fontId="32" fillId="0" borderId="35" xfId="0" applyFont="1" applyFill="1" applyBorder="1" applyAlignment="1">
      <alignment horizontal="center"/>
    </xf>
    <xf numFmtId="165" fontId="32" fillId="0" borderId="13" xfId="0" applyNumberFormat="1" applyFont="1" applyFill="1" applyBorder="1" applyAlignment="1">
      <alignment horizontal="center"/>
    </xf>
    <xf numFmtId="168" fontId="32" fillId="0" borderId="35" xfId="0" applyNumberFormat="1" applyFont="1" applyFill="1" applyBorder="1" applyAlignment="1">
      <alignment horizontal="center"/>
    </xf>
    <xf numFmtId="168" fontId="32" fillId="0" borderId="13" xfId="0" applyNumberFormat="1" applyFont="1" applyFill="1" applyBorder="1" applyAlignment="1">
      <alignment horizontal="center"/>
    </xf>
    <xf numFmtId="165" fontId="29" fillId="7" borderId="15" xfId="21" applyNumberFormat="1" applyFont="1" applyFill="1" applyBorder="1" applyAlignment="1">
      <alignment horizontal="left" vertical="center"/>
      <protection/>
    </xf>
    <xf numFmtId="165" fontId="29" fillId="0" borderId="15" xfId="0" applyNumberFormat="1" applyFont="1" applyFill="1" applyBorder="1" applyAlignment="1">
      <alignment horizontal="left" vertical="center"/>
    </xf>
    <xf numFmtId="164" fontId="44" fillId="0" borderId="19" xfId="0" applyFont="1" applyFill="1" applyBorder="1" applyAlignment="1">
      <alignment horizontal="center" vertical="center"/>
    </xf>
    <xf numFmtId="164" fontId="26" fillId="0" borderId="4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22" xfId="21" applyNumberFormat="1" applyFont="1" applyFill="1" applyBorder="1" applyAlignment="1">
      <alignment horizontal="left" vertical="center"/>
      <protection/>
    </xf>
    <xf numFmtId="168" fontId="32" fillId="0" borderId="12" xfId="0" applyNumberFormat="1" applyFont="1" applyFill="1" applyBorder="1" applyAlignment="1">
      <alignment horizontal="center"/>
    </xf>
    <xf numFmtId="164" fontId="28" fillId="0" borderId="40" xfId="0" applyFont="1" applyFill="1" applyBorder="1" applyAlignment="1">
      <alignment horizontal="center" vertical="center"/>
    </xf>
    <xf numFmtId="168" fontId="32" fillId="0" borderId="19" xfId="0" applyNumberFormat="1" applyFont="1" applyFill="1" applyBorder="1" applyAlignment="1">
      <alignment horizontal="center"/>
    </xf>
    <xf numFmtId="164" fontId="43" fillId="0" borderId="31" xfId="0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/>
    </xf>
    <xf numFmtId="164" fontId="37" fillId="0" borderId="31" xfId="0" applyFont="1" applyFill="1" applyBorder="1" applyAlignment="1">
      <alignment horizontal="center" vertical="center"/>
    </xf>
    <xf numFmtId="164" fontId="43" fillId="19" borderId="31" xfId="0" applyFont="1" applyFill="1" applyBorder="1" applyAlignment="1">
      <alignment horizontal="center" vertical="center"/>
    </xf>
    <xf numFmtId="164" fontId="43" fillId="19" borderId="26" xfId="0" applyFont="1" applyFill="1" applyBorder="1" applyAlignment="1">
      <alignment horizontal="center" vertical="center"/>
    </xf>
    <xf numFmtId="168" fontId="31" fillId="19" borderId="29" xfId="0" applyNumberFormat="1" applyFont="1" applyFill="1" applyBorder="1" applyAlignment="1">
      <alignment horizontal="center" vertical="center"/>
    </xf>
    <xf numFmtId="164" fontId="35" fillId="19" borderId="27" xfId="0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4" fontId="29" fillId="19" borderId="30" xfId="0" applyFont="1" applyFill="1" applyBorder="1" applyAlignment="1">
      <alignment horizontal="center" vertical="center"/>
    </xf>
    <xf numFmtId="164" fontId="41" fillId="0" borderId="29" xfId="0" applyFont="1" applyFill="1" applyBorder="1" applyAlignment="1">
      <alignment horizontal="center" vertical="center"/>
    </xf>
    <xf numFmtId="165" fontId="29" fillId="7" borderId="30" xfId="0" applyNumberFormat="1" applyFont="1" applyFill="1" applyBorder="1" applyAlignment="1">
      <alignment horizontal="center"/>
    </xf>
    <xf numFmtId="164" fontId="32" fillId="7" borderId="31" xfId="0" applyFont="1" applyFill="1" applyBorder="1" applyAlignment="1">
      <alignment horizontal="center"/>
    </xf>
    <xf numFmtId="168" fontId="29" fillId="7" borderId="31" xfId="0" applyNumberFormat="1" applyFont="1" applyFill="1" applyBorder="1" applyAlignment="1">
      <alignment horizontal="center"/>
    </xf>
    <xf numFmtId="164" fontId="32" fillId="0" borderId="31" xfId="0" applyFont="1" applyFill="1" applyBorder="1" applyAlignment="1">
      <alignment horizontal="center"/>
    </xf>
    <xf numFmtId="164" fontId="32" fillId="7" borderId="36" xfId="0" applyFont="1" applyFill="1" applyBorder="1" applyAlignment="1">
      <alignment horizontal="center"/>
    </xf>
    <xf numFmtId="164" fontId="35" fillId="5" borderId="9" xfId="0" applyFont="1" applyFill="1" applyBorder="1" applyAlignment="1">
      <alignment horizontal="center" vertical="center" textRotation="90"/>
    </xf>
    <xf numFmtId="164" fontId="32" fillId="7" borderId="18" xfId="0" applyFont="1" applyFill="1" applyBorder="1" applyAlignment="1">
      <alignment horizontal="left" vertical="center"/>
    </xf>
    <xf numFmtId="166" fontId="37" fillId="2" borderId="21" xfId="0" applyNumberFormat="1" applyFont="1" applyFill="1" applyBorder="1" applyAlignment="1" applyProtection="1">
      <alignment horizontal="center" vertical="center"/>
      <protection hidden="1"/>
    </xf>
    <xf numFmtId="165" fontId="29" fillId="0" borderId="14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46" fillId="0" borderId="13" xfId="0" applyFont="1" applyFill="1" applyBorder="1" applyAlignment="1">
      <alignment horizontal="center" vertical="center"/>
    </xf>
    <xf numFmtId="164" fontId="29" fillId="0" borderId="15" xfId="0" applyFont="1" applyFill="1" applyBorder="1" applyAlignment="1">
      <alignment horizontal="left" vertical="center"/>
    </xf>
    <xf numFmtId="168" fontId="31" fillId="19" borderId="19" xfId="0" applyNumberFormat="1" applyFont="1" applyFill="1" applyBorder="1" applyAlignment="1">
      <alignment horizontal="center" vertical="center"/>
    </xf>
    <xf numFmtId="164" fontId="35" fillId="5" borderId="25" xfId="0" applyFont="1" applyFill="1" applyBorder="1" applyAlignment="1">
      <alignment horizontal="center" vertical="center" textRotation="90"/>
    </xf>
    <xf numFmtId="168" fontId="29" fillId="0" borderId="13" xfId="0" applyNumberFormat="1" applyFont="1" applyFill="1" applyBorder="1" applyAlignment="1">
      <alignment horizontal="center"/>
    </xf>
    <xf numFmtId="168" fontId="29" fillId="0" borderId="35" xfId="0" applyNumberFormat="1" applyFont="1" applyFill="1" applyBorder="1" applyAlignment="1">
      <alignment horizontal="center"/>
    </xf>
    <xf numFmtId="168" fontId="31" fillId="19" borderId="49" xfId="0" applyNumberFormat="1" applyFont="1" applyFill="1" applyBorder="1" applyAlignment="1">
      <alignment horizontal="center" vertical="center"/>
    </xf>
    <xf numFmtId="164" fontId="29" fillId="19" borderId="31" xfId="0" applyFont="1" applyFill="1" applyBorder="1" applyAlignment="1">
      <alignment horizontal="center" vertical="center"/>
    </xf>
    <xf numFmtId="164" fontId="29" fillId="19" borderId="26" xfId="0" applyFont="1" applyFill="1" applyBorder="1" applyAlignment="1">
      <alignment horizontal="center" vertical="center"/>
    </xf>
    <xf numFmtId="165" fontId="31" fillId="18" borderId="10" xfId="0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 applyProtection="1">
      <alignment horizontal="center" vertical="center"/>
      <protection hidden="1"/>
    </xf>
    <xf numFmtId="167" fontId="32" fillId="0" borderId="20" xfId="0" applyNumberFormat="1" applyFont="1" applyFill="1" applyBorder="1" applyAlignment="1">
      <alignment horizontal="center"/>
    </xf>
    <xf numFmtId="167" fontId="32" fillId="0" borderId="14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>
      <alignment horizontal="center"/>
    </xf>
    <xf numFmtId="164" fontId="32" fillId="0" borderId="10" xfId="0" applyFont="1" applyFill="1" applyBorder="1" applyAlignment="1">
      <alignment horizontal="left" vertical="center"/>
    </xf>
    <xf numFmtId="167" fontId="32" fillId="0" borderId="13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/>
    </xf>
    <xf numFmtId="167" fontId="32" fillId="0" borderId="22" xfId="0" applyNumberFormat="1" applyFont="1" applyFill="1" applyBorder="1" applyAlignment="1">
      <alignment horizontal="center"/>
    </xf>
    <xf numFmtId="164" fontId="29" fillId="0" borderId="10" xfId="0" applyFont="1" applyFill="1" applyBorder="1" applyAlignment="1">
      <alignment horizontal="left" vertical="center"/>
    </xf>
    <xf numFmtId="167" fontId="32" fillId="0" borderId="35" xfId="0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horizontal="center"/>
    </xf>
    <xf numFmtId="167" fontId="48" fillId="0" borderId="10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/>
    </xf>
    <xf numFmtId="165" fontId="29" fillId="19" borderId="30" xfId="0" applyNumberFormat="1" applyFont="1" applyFill="1" applyBorder="1" applyAlignment="1">
      <alignment horizontal="center"/>
    </xf>
    <xf numFmtId="164" fontId="32" fillId="19" borderId="31" xfId="0" applyFont="1" applyFill="1" applyBorder="1" applyAlignment="1">
      <alignment horizontal="center"/>
    </xf>
    <xf numFmtId="168" fontId="29" fillId="19" borderId="31" xfId="0" applyNumberFormat="1" applyFont="1" applyFill="1" applyBorder="1" applyAlignment="1">
      <alignment horizontal="center"/>
    </xf>
    <xf numFmtId="164" fontId="32" fillId="19" borderId="32" xfId="0" applyFont="1" applyFill="1" applyBorder="1" applyAlignment="1">
      <alignment horizontal="center"/>
    </xf>
    <xf numFmtId="164" fontId="32" fillId="0" borderId="14" xfId="0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/>
    </xf>
    <xf numFmtId="165" fontId="29" fillId="0" borderId="24" xfId="21" applyNumberFormat="1" applyFont="1" applyFill="1" applyBorder="1" applyAlignment="1">
      <alignment horizontal="left" vertical="center"/>
      <protection/>
    </xf>
    <xf numFmtId="164" fontId="44" fillId="7" borderId="12" xfId="0" applyFont="1" applyFill="1" applyBorder="1" applyAlignment="1">
      <alignment horizontal="center" vertical="center"/>
    </xf>
    <xf numFmtId="168" fontId="32" fillId="0" borderId="14" xfId="0" applyNumberFormat="1" applyFont="1" applyFill="1" applyBorder="1" applyAlignment="1">
      <alignment horizontal="center"/>
    </xf>
    <xf numFmtId="165" fontId="29" fillId="19" borderId="13" xfId="0" applyNumberFormat="1" applyFont="1" applyFill="1" applyBorder="1" applyAlignment="1">
      <alignment horizontal="center"/>
    </xf>
    <xf numFmtId="164" fontId="32" fillId="19" borderId="10" xfId="0" applyFont="1" applyFill="1" applyBorder="1" applyAlignment="1">
      <alignment horizontal="center"/>
    </xf>
    <xf numFmtId="168" fontId="29" fillId="19" borderId="10" xfId="0" applyNumberFormat="1" applyFont="1" applyFill="1" applyBorder="1" applyAlignment="1">
      <alignment horizontal="center"/>
    </xf>
    <xf numFmtId="164" fontId="32" fillId="19" borderId="35" xfId="0" applyFont="1" applyFill="1" applyBorder="1" applyAlignment="1">
      <alignment horizontal="center"/>
    </xf>
    <xf numFmtId="166" fontId="37" fillId="4" borderId="21" xfId="0" applyNumberFormat="1" applyFont="1" applyFill="1" applyBorder="1" applyAlignment="1" applyProtection="1">
      <alignment horizontal="center" vertical="center"/>
      <protection hidden="1"/>
    </xf>
    <xf numFmtId="164" fontId="41" fillId="0" borderId="19" xfId="0" applyFont="1" applyFill="1" applyBorder="1" applyAlignment="1">
      <alignment horizontal="center" vertical="center"/>
    </xf>
    <xf numFmtId="168" fontId="29" fillId="0" borderId="14" xfId="0" applyNumberFormat="1" applyFont="1" applyFill="1" applyBorder="1" applyAlignment="1">
      <alignment horizontal="center"/>
    </xf>
    <xf numFmtId="168" fontId="32" fillId="0" borderId="34" xfId="0" applyNumberFormat="1" applyFont="1" applyFill="1" applyBorder="1" applyAlignment="1">
      <alignment horizontal="center"/>
    </xf>
    <xf numFmtId="164" fontId="32" fillId="0" borderId="13" xfId="0" applyFont="1" applyFill="1" applyBorder="1" applyAlignment="1">
      <alignment horizontal="center"/>
    </xf>
    <xf numFmtId="170" fontId="32" fillId="0" borderId="10" xfId="0" applyNumberFormat="1" applyFont="1" applyFill="1" applyBorder="1" applyAlignment="1">
      <alignment horizontal="center"/>
    </xf>
    <xf numFmtId="164" fontId="32" fillId="19" borderId="36" xfId="0" applyFont="1" applyFill="1" applyBorder="1" applyAlignment="1">
      <alignment horizontal="center"/>
    </xf>
    <xf numFmtId="164" fontId="43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6" fillId="0" borderId="0" xfId="21" applyFont="1" applyFill="1" applyBorder="1" applyAlignment="1">
      <alignment horizontal="left" vertical="center"/>
      <protection/>
    </xf>
    <xf numFmtId="164" fontId="27" fillId="0" borderId="0" xfId="21" applyFont="1" applyFill="1" applyBorder="1" applyAlignment="1">
      <alignment horizontal="center" vertical="center"/>
      <protection/>
    </xf>
    <xf numFmtId="165" fontId="29" fillId="0" borderId="0" xfId="21" applyNumberFormat="1" applyFont="1" applyFill="1" applyBorder="1" applyAlignment="1">
      <alignment horizontal="left" vertical="center"/>
      <protection/>
    </xf>
    <xf numFmtId="168" fontId="29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44" fillId="0" borderId="0" xfId="0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4" fontId="41" fillId="0" borderId="0" xfId="0" applyFont="1" applyFill="1" applyAlignment="1">
      <alignment horizontal="center" vertical="center"/>
    </xf>
    <xf numFmtId="164" fontId="20" fillId="0" borderId="5" xfId="0" applyFont="1" applyFill="1" applyBorder="1" applyAlignment="1">
      <alignment horizontal="center" vertical="center"/>
    </xf>
    <xf numFmtId="164" fontId="38" fillId="0" borderId="5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35" fillId="8" borderId="5" xfId="0" applyFont="1" applyFill="1" applyBorder="1" applyAlignment="1">
      <alignment horizontal="center" vertical="center"/>
    </xf>
    <xf numFmtId="164" fontId="41" fillId="8" borderId="5" xfId="0" applyFont="1" applyFill="1" applyBorder="1" applyAlignment="1">
      <alignment horizontal="center" vertical="center"/>
    </xf>
    <xf numFmtId="164" fontId="32" fillId="8" borderId="5" xfId="0" applyFont="1" applyFill="1" applyBorder="1" applyAlignment="1">
      <alignment horizontal="center" vertical="center"/>
    </xf>
    <xf numFmtId="164" fontId="32" fillId="2" borderId="5" xfId="0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21" fillId="0" borderId="3" xfId="0" applyFont="1" applyFill="1" applyBorder="1" applyAlignment="1">
      <alignment horizontal="center"/>
    </xf>
    <xf numFmtId="164" fontId="21" fillId="6" borderId="7" xfId="0" applyFont="1" applyFill="1" applyBorder="1" applyAlignment="1">
      <alignment horizontal="center"/>
    </xf>
    <xf numFmtId="164" fontId="21" fillId="4" borderId="6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21" fillId="0" borderId="5" xfId="0" applyFont="1" applyFill="1" applyBorder="1" applyAlignment="1">
      <alignment horizontal="center"/>
    </xf>
    <xf numFmtId="164" fontId="21" fillId="3" borderId="5" xfId="0" applyFont="1" applyFill="1" applyBorder="1" applyAlignment="1">
      <alignment horizontal="center"/>
    </xf>
    <xf numFmtId="164" fontId="52" fillId="0" borderId="50" xfId="0" applyFont="1" applyFill="1" applyBorder="1" applyAlignment="1">
      <alignment horizontal="center" vertical="center"/>
    </xf>
    <xf numFmtId="164" fontId="19" fillId="0" borderId="5" xfId="0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horizontal="center" vertical="center"/>
    </xf>
    <xf numFmtId="164" fontId="41" fillId="0" borderId="5" xfId="0" applyFont="1" applyFill="1" applyBorder="1" applyAlignment="1">
      <alignment horizontal="center" vertical="center"/>
    </xf>
    <xf numFmtId="164" fontId="32" fillId="0" borderId="5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/>
    </xf>
    <xf numFmtId="164" fontId="21" fillId="0" borderId="51" xfId="0" applyFont="1" applyFill="1" applyBorder="1" applyAlignment="1">
      <alignment horizontal="center"/>
    </xf>
    <xf numFmtId="164" fontId="21" fillId="0" borderId="28" xfId="0" applyFont="1" applyFill="1" applyBorder="1" applyAlignment="1">
      <alignment horizontal="center"/>
    </xf>
    <xf numFmtId="164" fontId="21" fillId="0" borderId="52" xfId="0" applyFont="1" applyBorder="1" applyAlignment="1">
      <alignment horizontal="center"/>
    </xf>
    <xf numFmtId="164" fontId="21" fillId="0" borderId="51" xfId="0" applyFont="1" applyBorder="1" applyAlignment="1">
      <alignment horizontal="center"/>
    </xf>
    <xf numFmtId="164" fontId="21" fillId="0" borderId="52" xfId="0" applyFont="1" applyFill="1" applyBorder="1" applyAlignment="1">
      <alignment horizontal="center"/>
    </xf>
    <xf numFmtId="164" fontId="21" fillId="0" borderId="49" xfId="0" applyFont="1" applyFill="1" applyBorder="1" applyAlignment="1">
      <alignment horizontal="center"/>
    </xf>
    <xf numFmtId="164" fontId="21" fillId="3" borderId="49" xfId="0" applyFont="1" applyFill="1" applyBorder="1" applyAlignment="1">
      <alignment horizontal="center"/>
    </xf>
    <xf numFmtId="164" fontId="21" fillId="4" borderId="51" xfId="0" applyFont="1" applyFill="1" applyBorder="1" applyAlignment="1">
      <alignment horizontal="center"/>
    </xf>
    <xf numFmtId="164" fontId="21" fillId="4" borderId="28" xfId="0" applyFont="1" applyFill="1" applyBorder="1" applyAlignment="1">
      <alignment horizontal="center"/>
    </xf>
    <xf numFmtId="164" fontId="21" fillId="4" borderId="52" xfId="0" applyFont="1" applyFill="1" applyBorder="1" applyAlignment="1">
      <alignment horizontal="center"/>
    </xf>
    <xf numFmtId="164" fontId="42" fillId="0" borderId="0" xfId="0" applyFont="1" applyFill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41" fillId="4" borderId="5" xfId="0" applyFont="1" applyFill="1" applyBorder="1" applyAlignment="1">
      <alignment horizontal="center" vertical="center"/>
    </xf>
    <xf numFmtId="166" fontId="21" fillId="0" borderId="51" xfId="0" applyNumberFormat="1" applyFont="1" applyFill="1" applyBorder="1" applyAlignment="1">
      <alignment horizontal="center"/>
    </xf>
    <xf numFmtId="166" fontId="21" fillId="0" borderId="28" xfId="0" applyNumberFormat="1" applyFont="1" applyFill="1" applyBorder="1" applyAlignment="1">
      <alignment horizontal="center"/>
    </xf>
    <xf numFmtId="166" fontId="21" fillId="0" borderId="52" xfId="0" applyNumberFormat="1" applyFont="1" applyBorder="1" applyAlignment="1">
      <alignment horizontal="center"/>
    </xf>
    <xf numFmtId="166" fontId="21" fillId="0" borderId="51" xfId="0" applyNumberFormat="1" applyFont="1" applyBorder="1" applyAlignment="1">
      <alignment horizontal="center"/>
    </xf>
    <xf numFmtId="166" fontId="21" fillId="0" borderId="52" xfId="0" applyNumberFormat="1" applyFont="1" applyFill="1" applyBorder="1" applyAlignment="1">
      <alignment horizontal="center"/>
    </xf>
    <xf numFmtId="166" fontId="21" fillId="0" borderId="49" xfId="0" applyNumberFormat="1" applyFont="1" applyFill="1" applyBorder="1" applyAlignment="1">
      <alignment horizontal="center"/>
    </xf>
    <xf numFmtId="166" fontId="21" fillId="3" borderId="49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21" fillId="0" borderId="53" xfId="0" applyFont="1" applyFill="1" applyBorder="1" applyAlignment="1">
      <alignment horizontal="center" vertical="center"/>
    </xf>
    <xf numFmtId="164" fontId="20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List1_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1EAC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7C0DE"/>
      <rgbColor rgb="00993366"/>
      <rgbColor rgb="00EBF1DE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D7E4BD"/>
      <rgbColor rgb="00D9D9D9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21" sqref="B21"/>
    </sheetView>
  </sheetViews>
  <sheetFormatPr defaultColWidth="9.140625" defaultRowHeight="15"/>
  <cols>
    <col min="1" max="1" width="4.57421875" style="1" customWidth="1"/>
    <col min="2" max="2" width="21.00390625" style="2" customWidth="1"/>
    <col min="3" max="3" width="5.421875" style="3" customWidth="1"/>
    <col min="4" max="4" width="4.00390625" style="3" customWidth="1"/>
    <col min="5" max="5" width="19.421875" style="1" customWidth="1"/>
    <col min="6" max="6" width="7.28125" style="4" customWidth="1"/>
    <col min="7" max="7" width="3.7109375" style="3" customWidth="1"/>
    <col min="8" max="8" width="3.8515625" style="3" customWidth="1"/>
    <col min="9" max="9" width="4.7109375" style="1" customWidth="1"/>
    <col min="10" max="10" width="7.421875" style="5" customWidth="1"/>
    <col min="11" max="11" width="6.140625" style="3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13" t="s">
        <v>9</v>
      </c>
      <c r="J2" s="14" t="s">
        <v>10</v>
      </c>
      <c r="K2" s="15" t="s">
        <v>11</v>
      </c>
    </row>
    <row r="3" spans="1:11" ht="12" customHeight="1">
      <c r="A3" s="16">
        <v>1</v>
      </c>
      <c r="B3" s="17" t="s">
        <v>12</v>
      </c>
      <c r="C3" s="18">
        <v>1975</v>
      </c>
      <c r="D3" s="19">
        <v>39</v>
      </c>
      <c r="E3" s="20" t="s">
        <v>13</v>
      </c>
      <c r="F3" s="21">
        <v>0.6576388888888889</v>
      </c>
      <c r="G3" s="22" t="s">
        <v>14</v>
      </c>
      <c r="H3" s="23">
        <v>1</v>
      </c>
      <c r="I3" s="24">
        <v>10</v>
      </c>
      <c r="J3" s="25"/>
      <c r="K3" s="26">
        <f>SUM(F3)/4.53</f>
        <v>0.14517414765759135</v>
      </c>
    </row>
    <row r="4" spans="1:11" ht="12" customHeight="1">
      <c r="A4" s="27">
        <v>2</v>
      </c>
      <c r="B4" s="28" t="s">
        <v>15</v>
      </c>
      <c r="C4" s="29">
        <v>1976</v>
      </c>
      <c r="D4" s="30">
        <v>38</v>
      </c>
      <c r="E4" s="31" t="s">
        <v>16</v>
      </c>
      <c r="F4" s="32">
        <v>0.6798611111111111</v>
      </c>
      <c r="G4" s="33" t="s">
        <v>14</v>
      </c>
      <c r="H4" s="18">
        <v>2</v>
      </c>
      <c r="I4" s="34">
        <v>9</v>
      </c>
      <c r="J4" s="35"/>
      <c r="K4" s="36">
        <f>SUM(F4)/4.53</f>
        <v>0.15007971547706647</v>
      </c>
    </row>
    <row r="5" spans="1:11" ht="12" customHeight="1">
      <c r="A5" s="27">
        <v>3</v>
      </c>
      <c r="B5" s="17" t="s">
        <v>17</v>
      </c>
      <c r="C5" s="18">
        <v>1995</v>
      </c>
      <c r="D5" s="30">
        <v>19</v>
      </c>
      <c r="E5" s="20" t="s">
        <v>18</v>
      </c>
      <c r="F5" s="21">
        <v>0.6854166666666667</v>
      </c>
      <c r="G5" s="22" t="s">
        <v>19</v>
      </c>
      <c r="H5" s="18">
        <v>1</v>
      </c>
      <c r="I5" s="24">
        <v>10</v>
      </c>
      <c r="J5" s="37"/>
      <c r="K5" s="36">
        <f>SUM(F5)/4.53</f>
        <v>0.15130610743193523</v>
      </c>
    </row>
    <row r="6" spans="1:11" ht="12" customHeight="1">
      <c r="A6" s="27">
        <v>4</v>
      </c>
      <c r="B6" s="38" t="s">
        <v>20</v>
      </c>
      <c r="C6" s="19">
        <v>1973</v>
      </c>
      <c r="D6" s="30">
        <v>41</v>
      </c>
      <c r="E6" s="39" t="s">
        <v>21</v>
      </c>
      <c r="F6" s="21">
        <v>0.6944444444444445</v>
      </c>
      <c r="G6" s="22" t="s">
        <v>22</v>
      </c>
      <c r="H6" s="18">
        <v>1</v>
      </c>
      <c r="I6" s="24">
        <v>10</v>
      </c>
      <c r="J6" s="25"/>
      <c r="K6" s="36">
        <f>SUM(F6)/4.53</f>
        <v>0.153298994358597</v>
      </c>
    </row>
    <row r="7" spans="1:11" ht="12" customHeight="1">
      <c r="A7" s="27">
        <v>5</v>
      </c>
      <c r="B7" s="38" t="s">
        <v>23</v>
      </c>
      <c r="C7" s="19">
        <v>1972</v>
      </c>
      <c r="D7" s="30">
        <v>42</v>
      </c>
      <c r="E7" s="40" t="s">
        <v>24</v>
      </c>
      <c r="F7" s="21">
        <v>0.7361111111111112</v>
      </c>
      <c r="G7" s="22" t="s">
        <v>22</v>
      </c>
      <c r="H7" s="18">
        <v>2</v>
      </c>
      <c r="I7" s="41">
        <v>9</v>
      </c>
      <c r="J7" s="25" t="s">
        <v>25</v>
      </c>
      <c r="K7" s="36">
        <f>SUM(F7)/4.53</f>
        <v>0.16249693402011284</v>
      </c>
    </row>
    <row r="8" spans="1:11" ht="12" customHeight="1">
      <c r="A8" s="27">
        <v>6</v>
      </c>
      <c r="B8" s="42" t="s">
        <v>26</v>
      </c>
      <c r="C8" s="43">
        <v>1963</v>
      </c>
      <c r="D8" s="30">
        <v>51</v>
      </c>
      <c r="E8" s="44" t="s">
        <v>27</v>
      </c>
      <c r="F8" s="21">
        <v>0.7444444444444445</v>
      </c>
      <c r="G8" s="22" t="s">
        <v>28</v>
      </c>
      <c r="H8" s="18">
        <v>1</v>
      </c>
      <c r="I8" s="24">
        <v>10</v>
      </c>
      <c r="J8" s="25"/>
      <c r="K8" s="36">
        <f>SUM(F8)/4.53</f>
        <v>0.164336521952416</v>
      </c>
    </row>
    <row r="9" spans="1:11" ht="12" customHeight="1">
      <c r="A9" s="27">
        <v>7</v>
      </c>
      <c r="B9" s="17" t="s">
        <v>29</v>
      </c>
      <c r="C9" s="18">
        <v>1980</v>
      </c>
      <c r="D9" s="30">
        <v>34</v>
      </c>
      <c r="E9" s="45" t="s">
        <v>30</v>
      </c>
      <c r="F9" s="21">
        <v>0.7541666666666668</v>
      </c>
      <c r="G9" s="22" t="s">
        <v>14</v>
      </c>
      <c r="H9" s="18">
        <v>3</v>
      </c>
      <c r="I9" s="41">
        <v>8</v>
      </c>
      <c r="J9" s="25"/>
      <c r="K9" s="36">
        <f>SUM(F9)/4.53</f>
        <v>0.16648270787343636</v>
      </c>
    </row>
    <row r="10" spans="1:11" ht="12" customHeight="1">
      <c r="A10" s="27">
        <v>8</v>
      </c>
      <c r="B10" s="38" t="s">
        <v>31</v>
      </c>
      <c r="C10" s="18">
        <v>1965</v>
      </c>
      <c r="D10" s="30">
        <v>49</v>
      </c>
      <c r="E10" s="46" t="s">
        <v>21</v>
      </c>
      <c r="F10" s="21">
        <v>0.7611111111111111</v>
      </c>
      <c r="G10" s="22" t="s">
        <v>22</v>
      </c>
      <c r="H10" s="18">
        <v>3</v>
      </c>
      <c r="I10" s="41">
        <v>8</v>
      </c>
      <c r="J10" s="25"/>
      <c r="K10" s="36">
        <f>SUM(F10)/4.53</f>
        <v>0.1680156978170223</v>
      </c>
    </row>
    <row r="11" spans="1:11" ht="12" customHeight="1">
      <c r="A11" s="27">
        <v>9</v>
      </c>
      <c r="B11" s="17" t="s">
        <v>32</v>
      </c>
      <c r="C11" s="18">
        <v>1962</v>
      </c>
      <c r="D11" s="30">
        <v>52</v>
      </c>
      <c r="E11" s="40" t="s">
        <v>33</v>
      </c>
      <c r="F11" s="21">
        <v>0.7673611111111112</v>
      </c>
      <c r="G11" s="22" t="s">
        <v>28</v>
      </c>
      <c r="H11" s="18">
        <v>2</v>
      </c>
      <c r="I11" s="41">
        <v>9</v>
      </c>
      <c r="J11" s="25"/>
      <c r="K11" s="36">
        <f>SUM(F11)/4.53</f>
        <v>0.16939538876624968</v>
      </c>
    </row>
    <row r="12" spans="1:11" ht="12" customHeight="1">
      <c r="A12" s="27">
        <v>10</v>
      </c>
      <c r="B12" s="42" t="s">
        <v>34</v>
      </c>
      <c r="C12" s="43">
        <v>1976</v>
      </c>
      <c r="D12" s="30">
        <v>38</v>
      </c>
      <c r="E12" s="47" t="s">
        <v>21</v>
      </c>
      <c r="F12" s="48">
        <v>0.779861111111111</v>
      </c>
      <c r="G12" s="22" t="s">
        <v>14</v>
      </c>
      <c r="H12" s="18">
        <v>4</v>
      </c>
      <c r="I12" s="41">
        <v>7</v>
      </c>
      <c r="J12" s="25"/>
      <c r="K12" s="36">
        <f>SUM(F12)/4.53</f>
        <v>0.17215477066470442</v>
      </c>
    </row>
    <row r="13" spans="1:11" ht="12" customHeight="1">
      <c r="A13" s="27">
        <v>11</v>
      </c>
      <c r="B13" s="17" t="s">
        <v>35</v>
      </c>
      <c r="C13" s="18">
        <v>1973</v>
      </c>
      <c r="D13" s="30">
        <v>41</v>
      </c>
      <c r="E13" s="45" t="s">
        <v>36</v>
      </c>
      <c r="F13" s="21">
        <v>0.782638888888889</v>
      </c>
      <c r="G13" s="22" t="s">
        <v>22</v>
      </c>
      <c r="H13" s="18">
        <v>4</v>
      </c>
      <c r="I13" s="41">
        <v>7</v>
      </c>
      <c r="J13" s="25"/>
      <c r="K13" s="36">
        <f>SUM(F13)/4.53</f>
        <v>0.17276796664213884</v>
      </c>
    </row>
    <row r="14" spans="1:11" ht="12" customHeight="1">
      <c r="A14" s="27">
        <v>12</v>
      </c>
      <c r="B14" s="17" t="s">
        <v>37</v>
      </c>
      <c r="C14" s="18">
        <v>1964</v>
      </c>
      <c r="D14" s="30">
        <v>50</v>
      </c>
      <c r="E14" s="46" t="s">
        <v>38</v>
      </c>
      <c r="F14" s="21">
        <v>0.7881944444444445</v>
      </c>
      <c r="G14" s="22" t="s">
        <v>28</v>
      </c>
      <c r="H14" s="18">
        <v>3</v>
      </c>
      <c r="I14" s="41">
        <v>8</v>
      </c>
      <c r="J14" s="25"/>
      <c r="K14" s="36">
        <f>SUM(F14)/4.53</f>
        <v>0.17399435859700763</v>
      </c>
    </row>
    <row r="15" spans="1:11" ht="12" customHeight="1">
      <c r="A15" s="27">
        <v>13</v>
      </c>
      <c r="B15" s="38" t="s">
        <v>39</v>
      </c>
      <c r="C15" s="19">
        <v>1964</v>
      </c>
      <c r="D15" s="30">
        <v>50</v>
      </c>
      <c r="E15" s="46" t="s">
        <v>38</v>
      </c>
      <c r="F15" s="21">
        <v>0.7909722222222223</v>
      </c>
      <c r="G15" s="22" t="s">
        <v>28</v>
      </c>
      <c r="H15" s="18">
        <v>4</v>
      </c>
      <c r="I15" s="41">
        <v>7</v>
      </c>
      <c r="J15" s="25"/>
      <c r="K15" s="36">
        <f>SUM(F15)/4.53</f>
        <v>0.174607554574442</v>
      </c>
    </row>
    <row r="16" spans="1:11" ht="12" customHeight="1">
      <c r="A16" s="27">
        <v>14</v>
      </c>
      <c r="B16" s="17" t="s">
        <v>40</v>
      </c>
      <c r="C16" s="18">
        <v>1974</v>
      </c>
      <c r="D16" s="30">
        <v>40</v>
      </c>
      <c r="E16" s="40" t="s">
        <v>41</v>
      </c>
      <c r="F16" s="21">
        <v>0.7916666666666666</v>
      </c>
      <c r="G16" s="22" t="s">
        <v>22</v>
      </c>
      <c r="H16" s="18">
        <v>5</v>
      </c>
      <c r="I16" s="41">
        <v>6</v>
      </c>
      <c r="J16" s="25" t="s">
        <v>25</v>
      </c>
      <c r="K16" s="36">
        <f>SUM(F16)/4.53</f>
        <v>0.17476085356880058</v>
      </c>
    </row>
    <row r="17" spans="1:11" ht="12" customHeight="1">
      <c r="A17" s="27">
        <v>15</v>
      </c>
      <c r="B17" s="17" t="s">
        <v>42</v>
      </c>
      <c r="C17" s="18">
        <v>1973</v>
      </c>
      <c r="D17" s="30">
        <v>41</v>
      </c>
      <c r="E17" s="46" t="s">
        <v>21</v>
      </c>
      <c r="F17" s="21">
        <v>0.7916666666666666</v>
      </c>
      <c r="G17" s="22" t="s">
        <v>22</v>
      </c>
      <c r="H17" s="18">
        <v>6</v>
      </c>
      <c r="I17" s="41">
        <v>5</v>
      </c>
      <c r="J17" s="25"/>
      <c r="K17" s="36">
        <f>SUM(F17)/4.53</f>
        <v>0.17476085356880058</v>
      </c>
    </row>
    <row r="18" spans="1:11" ht="12" customHeight="1">
      <c r="A18" s="27">
        <v>16</v>
      </c>
      <c r="B18" s="49" t="s">
        <v>43</v>
      </c>
      <c r="C18" s="23">
        <v>1977</v>
      </c>
      <c r="D18" s="30">
        <v>37</v>
      </c>
      <c r="E18" s="50" t="s">
        <v>44</v>
      </c>
      <c r="F18" s="32">
        <v>0.8</v>
      </c>
      <c r="G18" s="33" t="s">
        <v>14</v>
      </c>
      <c r="H18" s="18">
        <v>5</v>
      </c>
      <c r="I18" s="34">
        <v>6</v>
      </c>
      <c r="J18" s="35"/>
      <c r="K18" s="36">
        <f>SUM(F18)/4.53</f>
        <v>0.17660044150110377</v>
      </c>
    </row>
    <row r="19" spans="1:11" ht="12" customHeight="1">
      <c r="A19" s="27">
        <v>17</v>
      </c>
      <c r="B19" s="38" t="s">
        <v>45</v>
      </c>
      <c r="C19" s="18">
        <v>1972</v>
      </c>
      <c r="D19" s="30">
        <v>42</v>
      </c>
      <c r="E19" s="40" t="s">
        <v>36</v>
      </c>
      <c r="F19" s="21">
        <v>0.8013888888888889</v>
      </c>
      <c r="G19" s="22" t="s">
        <v>22</v>
      </c>
      <c r="H19" s="18">
        <v>7</v>
      </c>
      <c r="I19" s="41">
        <v>4</v>
      </c>
      <c r="J19" s="25"/>
      <c r="K19" s="36">
        <f>SUM(F19)/4.53</f>
        <v>0.17690703948982095</v>
      </c>
    </row>
    <row r="20" spans="1:11" ht="12" customHeight="1">
      <c r="A20" s="27">
        <v>18</v>
      </c>
      <c r="B20" s="42" t="s">
        <v>46</v>
      </c>
      <c r="C20" s="43">
        <v>1976</v>
      </c>
      <c r="D20" s="30">
        <v>38</v>
      </c>
      <c r="E20" s="44" t="s">
        <v>21</v>
      </c>
      <c r="F20" s="21">
        <v>0.80625</v>
      </c>
      <c r="G20" s="22" t="s">
        <v>14</v>
      </c>
      <c r="H20" s="18">
        <v>6</v>
      </c>
      <c r="I20" s="41">
        <v>5</v>
      </c>
      <c r="J20" s="25"/>
      <c r="K20" s="36">
        <f>SUM(F20)/4.53</f>
        <v>0.17798013245033112</v>
      </c>
    </row>
    <row r="21" spans="1:11" ht="12" customHeight="1">
      <c r="A21" s="27">
        <v>19</v>
      </c>
      <c r="B21" s="42" t="s">
        <v>47</v>
      </c>
      <c r="C21" s="43">
        <v>1983</v>
      </c>
      <c r="D21" s="30">
        <v>31</v>
      </c>
      <c r="E21" s="51" t="s">
        <v>13</v>
      </c>
      <c r="F21" s="52">
        <v>0.8069444444444445</v>
      </c>
      <c r="G21" s="22" t="s">
        <v>48</v>
      </c>
      <c r="H21" s="18">
        <v>1</v>
      </c>
      <c r="I21" s="24">
        <v>10</v>
      </c>
      <c r="J21" s="25" t="s">
        <v>49</v>
      </c>
      <c r="K21" s="36">
        <f>SUM(F21)/4.53</f>
        <v>0.1781334314446897</v>
      </c>
    </row>
    <row r="22" spans="1:11" ht="12" customHeight="1">
      <c r="A22" s="27">
        <v>20</v>
      </c>
      <c r="B22" s="17" t="s">
        <v>50</v>
      </c>
      <c r="C22" s="18">
        <v>1971</v>
      </c>
      <c r="D22" s="30">
        <v>43</v>
      </c>
      <c r="E22" s="39" t="s">
        <v>21</v>
      </c>
      <c r="F22" s="21">
        <v>0.8076388888888889</v>
      </c>
      <c r="G22" s="22" t="s">
        <v>22</v>
      </c>
      <c r="H22" s="53">
        <v>8</v>
      </c>
      <c r="I22" s="41">
        <v>3</v>
      </c>
      <c r="J22" s="25"/>
      <c r="K22" s="36">
        <f>SUM(F22)/4.53</f>
        <v>0.1782867304390483</v>
      </c>
    </row>
    <row r="23" spans="1:11" ht="12" customHeight="1">
      <c r="A23" s="27">
        <v>21</v>
      </c>
      <c r="B23" s="17" t="s">
        <v>51</v>
      </c>
      <c r="C23" s="18">
        <v>1981</v>
      </c>
      <c r="D23" s="30">
        <v>33</v>
      </c>
      <c r="E23" s="46" t="s">
        <v>21</v>
      </c>
      <c r="F23" s="21">
        <v>0.8090277777777778</v>
      </c>
      <c r="G23" s="22" t="s">
        <v>14</v>
      </c>
      <c r="H23" s="18">
        <v>7</v>
      </c>
      <c r="I23" s="41">
        <v>4</v>
      </c>
      <c r="J23" s="25"/>
      <c r="K23" s="36">
        <f>SUM(F23)/4.53</f>
        <v>0.1785933284277655</v>
      </c>
    </row>
    <row r="24" spans="1:11" ht="12" customHeight="1">
      <c r="A24" s="27">
        <v>22</v>
      </c>
      <c r="B24" s="17" t="s">
        <v>52</v>
      </c>
      <c r="C24" s="18">
        <v>1979</v>
      </c>
      <c r="D24" s="30">
        <v>35</v>
      </c>
      <c r="E24" s="20" t="s">
        <v>53</v>
      </c>
      <c r="F24" s="21">
        <v>0.8173611111111111</v>
      </c>
      <c r="G24" s="22" t="s">
        <v>14</v>
      </c>
      <c r="H24" s="18">
        <v>8</v>
      </c>
      <c r="I24" s="41">
        <v>3</v>
      </c>
      <c r="J24" s="25" t="s">
        <v>25</v>
      </c>
      <c r="K24" s="36">
        <f>SUM(F24)/4.53</f>
        <v>0.18043291636006867</v>
      </c>
    </row>
    <row r="25" spans="1:11" ht="12" customHeight="1">
      <c r="A25" s="27">
        <v>23</v>
      </c>
      <c r="B25" s="17" t="s">
        <v>54</v>
      </c>
      <c r="C25" s="18">
        <v>1977</v>
      </c>
      <c r="D25" s="30">
        <v>37</v>
      </c>
      <c r="E25" s="46" t="s">
        <v>38</v>
      </c>
      <c r="F25" s="21">
        <v>0.8173611111111111</v>
      </c>
      <c r="G25" s="22" t="s">
        <v>55</v>
      </c>
      <c r="H25" s="18">
        <v>1</v>
      </c>
      <c r="I25" s="24">
        <v>10</v>
      </c>
      <c r="J25" s="25" t="s">
        <v>56</v>
      </c>
      <c r="K25" s="36">
        <f>SUM(F25)/4.53</f>
        <v>0.18043291636006867</v>
      </c>
    </row>
    <row r="26" spans="1:11" ht="12" customHeight="1">
      <c r="A26" s="27">
        <v>24</v>
      </c>
      <c r="B26" s="42" t="s">
        <v>57</v>
      </c>
      <c r="C26" s="43">
        <v>1965</v>
      </c>
      <c r="D26" s="30">
        <v>49</v>
      </c>
      <c r="E26" s="51" t="s">
        <v>58</v>
      </c>
      <c r="F26" s="21">
        <v>0.8375</v>
      </c>
      <c r="G26" s="22" t="s">
        <v>22</v>
      </c>
      <c r="H26" s="18">
        <v>9</v>
      </c>
      <c r="I26" s="41">
        <v>2</v>
      </c>
      <c r="J26" s="25"/>
      <c r="K26" s="36">
        <f>SUM(F26)/4.53</f>
        <v>0.184878587196468</v>
      </c>
    </row>
    <row r="27" spans="1:11" ht="12" customHeight="1">
      <c r="A27" s="27">
        <v>25</v>
      </c>
      <c r="B27" s="17" t="s">
        <v>59</v>
      </c>
      <c r="C27" s="18">
        <v>1973</v>
      </c>
      <c r="D27" s="30">
        <v>41</v>
      </c>
      <c r="E27" s="46" t="s">
        <v>21</v>
      </c>
      <c r="F27" s="21">
        <v>0.8402777777777778</v>
      </c>
      <c r="G27" s="22" t="s">
        <v>55</v>
      </c>
      <c r="H27" s="18">
        <v>2</v>
      </c>
      <c r="I27" s="41">
        <v>9</v>
      </c>
      <c r="J27" s="25"/>
      <c r="K27" s="36">
        <f>SUM(F27)/4.53</f>
        <v>0.18549178317390236</v>
      </c>
    </row>
    <row r="28" spans="1:11" ht="12" customHeight="1">
      <c r="A28" s="27">
        <v>26</v>
      </c>
      <c r="B28" s="42" t="s">
        <v>60</v>
      </c>
      <c r="C28" s="43">
        <v>1979</v>
      </c>
      <c r="D28" s="30">
        <v>35</v>
      </c>
      <c r="E28" s="51" t="s">
        <v>61</v>
      </c>
      <c r="F28" s="21">
        <v>0.8416666666666667</v>
      </c>
      <c r="G28" s="22" t="s">
        <v>14</v>
      </c>
      <c r="H28" s="18">
        <v>9</v>
      </c>
      <c r="I28" s="41">
        <v>2</v>
      </c>
      <c r="J28" s="25" t="s">
        <v>25</v>
      </c>
      <c r="K28" s="36">
        <f>SUM(F28)/4.53</f>
        <v>0.18579838116261957</v>
      </c>
    </row>
    <row r="29" spans="1:11" ht="12" customHeight="1">
      <c r="A29" s="27">
        <v>27</v>
      </c>
      <c r="B29" s="42" t="s">
        <v>62</v>
      </c>
      <c r="C29" s="43">
        <v>1979</v>
      </c>
      <c r="D29" s="30">
        <v>35</v>
      </c>
      <c r="E29" s="44" t="s">
        <v>21</v>
      </c>
      <c r="F29" s="21">
        <v>0.8527777777777777</v>
      </c>
      <c r="G29" s="22" t="s">
        <v>14</v>
      </c>
      <c r="H29" s="18">
        <v>10</v>
      </c>
      <c r="I29" s="41">
        <v>1</v>
      </c>
      <c r="J29" s="25"/>
      <c r="K29" s="36">
        <f>SUM(F29)/4.53</f>
        <v>0.18825116507235712</v>
      </c>
    </row>
    <row r="30" spans="1:11" ht="12" customHeight="1">
      <c r="A30" s="27">
        <v>28</v>
      </c>
      <c r="B30" s="17" t="s">
        <v>63</v>
      </c>
      <c r="C30" s="18">
        <v>1960</v>
      </c>
      <c r="D30" s="30">
        <v>54</v>
      </c>
      <c r="E30" s="40" t="s">
        <v>64</v>
      </c>
      <c r="F30" s="21">
        <v>0.8680555555555555</v>
      </c>
      <c r="G30" s="22" t="s">
        <v>28</v>
      </c>
      <c r="H30" s="18">
        <v>5</v>
      </c>
      <c r="I30" s="41">
        <v>6</v>
      </c>
      <c r="J30" s="25"/>
      <c r="K30" s="36">
        <f>SUM(F30)/4.53</f>
        <v>0.19162374294824622</v>
      </c>
    </row>
    <row r="31" spans="1:11" ht="12" customHeight="1">
      <c r="A31" s="27">
        <v>29</v>
      </c>
      <c r="B31" s="17" t="s">
        <v>65</v>
      </c>
      <c r="C31" s="18">
        <v>1984</v>
      </c>
      <c r="D31" s="30">
        <v>30</v>
      </c>
      <c r="E31" s="20" t="s">
        <v>66</v>
      </c>
      <c r="F31" s="21">
        <v>0.8805555555555555</v>
      </c>
      <c r="G31" s="22" t="s">
        <v>14</v>
      </c>
      <c r="H31" s="18">
        <v>11</v>
      </c>
      <c r="I31" s="41">
        <v>1</v>
      </c>
      <c r="J31" s="25" t="s">
        <v>25</v>
      </c>
      <c r="K31" s="36">
        <f>SUM(F31)/4.53</f>
        <v>0.19438312484670098</v>
      </c>
    </row>
    <row r="32" spans="1:11" ht="12" customHeight="1">
      <c r="A32" s="27">
        <v>30</v>
      </c>
      <c r="B32" s="42" t="s">
        <v>67</v>
      </c>
      <c r="C32" s="43">
        <v>1979</v>
      </c>
      <c r="D32" s="30">
        <v>35</v>
      </c>
      <c r="E32" s="51" t="s">
        <v>66</v>
      </c>
      <c r="F32" s="21">
        <v>0.8854166666666666</v>
      </c>
      <c r="G32" s="22" t="s">
        <v>14</v>
      </c>
      <c r="H32" s="18">
        <v>12</v>
      </c>
      <c r="I32" s="41">
        <v>1</v>
      </c>
      <c r="J32" s="25" t="s">
        <v>25</v>
      </c>
      <c r="K32" s="36">
        <f>SUM(F32)/4.53</f>
        <v>0.19545621780721117</v>
      </c>
    </row>
    <row r="33" spans="1:11" ht="12" customHeight="1">
      <c r="A33" s="2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21">
        <v>0.8937499999999999</v>
      </c>
      <c r="G33" s="22" t="s">
        <v>55</v>
      </c>
      <c r="H33" s="18">
        <v>3</v>
      </c>
      <c r="I33" s="41">
        <v>8</v>
      </c>
      <c r="J33" s="25"/>
      <c r="K33" s="36">
        <f>SUM(F33)/4.53</f>
        <v>0.19729580573951433</v>
      </c>
    </row>
    <row r="34" spans="1:11" ht="12" customHeight="1">
      <c r="A34" s="27">
        <v>32</v>
      </c>
      <c r="B34" s="17" t="s">
        <v>69</v>
      </c>
      <c r="C34" s="18">
        <v>1980</v>
      </c>
      <c r="D34" s="19">
        <v>34</v>
      </c>
      <c r="E34" s="47" t="s">
        <v>21</v>
      </c>
      <c r="F34" s="21">
        <v>0.8972222222222223</v>
      </c>
      <c r="G34" s="22" t="s">
        <v>14</v>
      </c>
      <c r="H34" s="18">
        <v>13</v>
      </c>
      <c r="I34" s="41">
        <v>1</v>
      </c>
      <c r="J34" s="25"/>
      <c r="K34" s="36">
        <f>SUM(F34)/4.53</f>
        <v>0.19806230071130734</v>
      </c>
    </row>
    <row r="35" spans="1:11" ht="12" customHeight="1">
      <c r="A35" s="27">
        <v>33</v>
      </c>
      <c r="B35" s="42" t="s">
        <v>70</v>
      </c>
      <c r="C35" s="43">
        <v>1989</v>
      </c>
      <c r="D35" s="19">
        <v>25</v>
      </c>
      <c r="E35" s="51" t="s">
        <v>64</v>
      </c>
      <c r="F35" s="52">
        <v>0.9055555555555556</v>
      </c>
      <c r="G35" s="22" t="s">
        <v>48</v>
      </c>
      <c r="H35" s="18">
        <v>2</v>
      </c>
      <c r="I35" s="41">
        <v>9</v>
      </c>
      <c r="J35" s="25"/>
      <c r="K35" s="36">
        <f>SUM(F35)/4.53</f>
        <v>0.1999018886436105</v>
      </c>
    </row>
    <row r="36" spans="1:11" ht="12" customHeight="1">
      <c r="A36" s="27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21">
        <v>0.9236111111111112</v>
      </c>
      <c r="G36" s="22" t="s">
        <v>55</v>
      </c>
      <c r="H36" s="18">
        <v>4</v>
      </c>
      <c r="I36" s="41">
        <v>7</v>
      </c>
      <c r="J36" s="25"/>
      <c r="K36" s="36">
        <f>SUM(F36)/4.53</f>
        <v>0.20388766249693402</v>
      </c>
    </row>
    <row r="37" spans="1:11" ht="12" customHeight="1">
      <c r="A37" s="27">
        <v>35</v>
      </c>
      <c r="B37" s="42" t="s">
        <v>73</v>
      </c>
      <c r="C37" s="43">
        <v>1973</v>
      </c>
      <c r="D37" s="19">
        <v>41</v>
      </c>
      <c r="E37" s="44" t="s">
        <v>27</v>
      </c>
      <c r="F37" s="21">
        <v>0.9256944444444444</v>
      </c>
      <c r="G37" s="22" t="s">
        <v>22</v>
      </c>
      <c r="H37" s="18">
        <v>10</v>
      </c>
      <c r="I37" s="41">
        <v>1</v>
      </c>
      <c r="J37" s="25"/>
      <c r="K37" s="36">
        <f>SUM(F37)/4.53</f>
        <v>0.2043475594800098</v>
      </c>
    </row>
    <row r="38" spans="1:11" ht="12" customHeight="1">
      <c r="A38" s="27">
        <v>36</v>
      </c>
      <c r="B38" s="42" t="s">
        <v>74</v>
      </c>
      <c r="C38" s="43">
        <v>1967</v>
      </c>
      <c r="D38" s="19">
        <v>47</v>
      </c>
      <c r="E38" s="44" t="s">
        <v>21</v>
      </c>
      <c r="F38" s="48">
        <v>0.9263888888888889</v>
      </c>
      <c r="G38" s="22" t="s">
        <v>22</v>
      </c>
      <c r="H38" s="18">
        <v>11</v>
      </c>
      <c r="I38" s="41">
        <v>1</v>
      </c>
      <c r="J38" s="25"/>
      <c r="K38" s="36">
        <f>SUM(F38)/4.53</f>
        <v>0.2045008584743684</v>
      </c>
    </row>
    <row r="39" spans="1:11" ht="12" customHeight="1">
      <c r="A39" s="27">
        <v>37</v>
      </c>
      <c r="B39" s="42" t="s">
        <v>75</v>
      </c>
      <c r="C39" s="43">
        <v>1977</v>
      </c>
      <c r="D39" s="19">
        <v>37</v>
      </c>
      <c r="E39" s="51" t="s">
        <v>64</v>
      </c>
      <c r="F39" s="21">
        <v>0.9284722222222223</v>
      </c>
      <c r="G39" s="22" t="s">
        <v>14</v>
      </c>
      <c r="H39" s="18">
        <v>14</v>
      </c>
      <c r="I39" s="41">
        <v>1</v>
      </c>
      <c r="J39" s="25"/>
      <c r="K39" s="36">
        <f>SUM(F39)/4.53</f>
        <v>0.2049607554574442</v>
      </c>
    </row>
    <row r="40" spans="1:11" ht="12" customHeight="1">
      <c r="A40" s="27">
        <v>38</v>
      </c>
      <c r="B40" s="17" t="s">
        <v>76</v>
      </c>
      <c r="C40" s="18">
        <v>1979</v>
      </c>
      <c r="D40" s="19">
        <v>35</v>
      </c>
      <c r="E40" s="47" t="s">
        <v>21</v>
      </c>
      <c r="F40" s="21">
        <v>0.9347222222222222</v>
      </c>
      <c r="G40" s="22" t="s">
        <v>55</v>
      </c>
      <c r="H40" s="18">
        <v>5</v>
      </c>
      <c r="I40" s="41">
        <v>6</v>
      </c>
      <c r="J40" s="25"/>
      <c r="K40" s="36">
        <f>SUM(F40)/4.53</f>
        <v>0.20634044640667157</v>
      </c>
    </row>
    <row r="41" spans="1:11" ht="12" customHeight="1">
      <c r="A41" s="27">
        <v>39</v>
      </c>
      <c r="B41" s="49" t="s">
        <v>77</v>
      </c>
      <c r="C41" s="23">
        <v>1968</v>
      </c>
      <c r="D41" s="30">
        <v>46</v>
      </c>
      <c r="E41" s="54" t="s">
        <v>21</v>
      </c>
      <c r="F41" s="32">
        <v>0.9354166666666667</v>
      </c>
      <c r="G41" s="33" t="s">
        <v>22</v>
      </c>
      <c r="H41" s="18">
        <v>12</v>
      </c>
      <c r="I41" s="34">
        <v>1</v>
      </c>
      <c r="J41" s="35"/>
      <c r="K41" s="36">
        <f>SUM(F41)/4.53</f>
        <v>0.20649374540103016</v>
      </c>
    </row>
    <row r="42" spans="1:11" ht="12" customHeight="1">
      <c r="A42" s="27">
        <v>40</v>
      </c>
      <c r="B42" s="17" t="s">
        <v>78</v>
      </c>
      <c r="C42" s="18">
        <v>1968</v>
      </c>
      <c r="D42" s="30">
        <v>46</v>
      </c>
      <c r="E42" s="46" t="s">
        <v>38</v>
      </c>
      <c r="F42" s="21">
        <v>0.9631944444444445</v>
      </c>
      <c r="G42" s="22" t="s">
        <v>22</v>
      </c>
      <c r="H42" s="18">
        <v>13</v>
      </c>
      <c r="I42" s="41">
        <v>1</v>
      </c>
      <c r="J42" s="25"/>
      <c r="K42" s="36">
        <f>SUM(F42)/4.53</f>
        <v>0.21262570517537405</v>
      </c>
    </row>
    <row r="43" spans="1:11" ht="12" customHeight="1">
      <c r="A43" s="27">
        <v>41</v>
      </c>
      <c r="B43" s="17" t="s">
        <v>79</v>
      </c>
      <c r="C43" s="18">
        <v>1976</v>
      </c>
      <c r="D43" s="30">
        <v>38</v>
      </c>
      <c r="E43" s="46" t="s">
        <v>21</v>
      </c>
      <c r="F43" s="21">
        <v>0.9631944444444445</v>
      </c>
      <c r="G43" s="22" t="s">
        <v>55</v>
      </c>
      <c r="H43" s="18">
        <v>6</v>
      </c>
      <c r="I43" s="41">
        <v>5</v>
      </c>
      <c r="J43" s="25"/>
      <c r="K43" s="36">
        <f>SUM(F43)/4.53</f>
        <v>0.21262570517537405</v>
      </c>
    </row>
    <row r="44" spans="1:11" ht="12" customHeight="1">
      <c r="A44" s="27">
        <v>42</v>
      </c>
      <c r="B44" s="17" t="s">
        <v>80</v>
      </c>
      <c r="C44" s="18">
        <v>1976</v>
      </c>
      <c r="D44" s="30">
        <v>38</v>
      </c>
      <c r="E44" s="46" t="s">
        <v>21</v>
      </c>
      <c r="F44" s="21">
        <v>0.96875</v>
      </c>
      <c r="G44" s="22" t="s">
        <v>55</v>
      </c>
      <c r="H44" s="18">
        <v>7</v>
      </c>
      <c r="I44" s="41">
        <v>4</v>
      </c>
      <c r="J44" s="25"/>
      <c r="K44" s="36">
        <f>SUM(F44)/4.53</f>
        <v>0.2138520971302428</v>
      </c>
    </row>
    <row r="45" spans="1:11" ht="12" customHeight="1">
      <c r="A45" s="2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21">
        <v>0.9805555555555556</v>
      </c>
      <c r="G45" s="22" t="s">
        <v>82</v>
      </c>
      <c r="H45" s="18">
        <v>1</v>
      </c>
      <c r="I45" s="24">
        <v>10</v>
      </c>
      <c r="J45" s="37" t="s">
        <v>83</v>
      </c>
      <c r="K45" s="36">
        <f>SUM(F45)/4.53</f>
        <v>0.21645818003433898</v>
      </c>
    </row>
    <row r="46" spans="1:11" ht="12" customHeight="1">
      <c r="A46" s="27">
        <v>44</v>
      </c>
      <c r="B46" s="28" t="s">
        <v>84</v>
      </c>
      <c r="C46" s="29">
        <v>1984</v>
      </c>
      <c r="D46" s="30">
        <v>30</v>
      </c>
      <c r="E46" s="31" t="s">
        <v>64</v>
      </c>
      <c r="F46" s="55">
        <v>0.9819444444444444</v>
      </c>
      <c r="G46" s="33" t="s">
        <v>48</v>
      </c>
      <c r="H46" s="18">
        <v>3</v>
      </c>
      <c r="I46" s="34">
        <v>8</v>
      </c>
      <c r="J46" s="35"/>
      <c r="K46" s="36">
        <f>SUM(F46)/4.53</f>
        <v>0.21676477802305616</v>
      </c>
    </row>
    <row r="47" spans="1:11" ht="12" customHeight="1">
      <c r="A47" s="27">
        <v>45</v>
      </c>
      <c r="B47" s="17" t="s">
        <v>85</v>
      </c>
      <c r="C47" s="18">
        <v>1965</v>
      </c>
      <c r="D47" s="30">
        <v>49</v>
      </c>
      <c r="E47" s="40" t="s">
        <v>86</v>
      </c>
      <c r="F47" s="21">
        <v>0.9826388888888888</v>
      </c>
      <c r="G47" s="22" t="s">
        <v>22</v>
      </c>
      <c r="H47" s="18">
        <v>14</v>
      </c>
      <c r="I47" s="41">
        <v>1</v>
      </c>
      <c r="J47" s="25"/>
      <c r="K47" s="36">
        <f>SUM(F47)/4.53</f>
        <v>0.21691807701741475</v>
      </c>
    </row>
    <row r="48" spans="1:11" ht="12" customHeight="1">
      <c r="A48" s="27">
        <v>46</v>
      </c>
      <c r="B48" s="17" t="s">
        <v>87</v>
      </c>
      <c r="C48" s="18">
        <v>1975</v>
      </c>
      <c r="D48" s="30">
        <v>39</v>
      </c>
      <c r="E48" s="40" t="s">
        <v>88</v>
      </c>
      <c r="F48" s="21">
        <v>0.9854166666666666</v>
      </c>
      <c r="G48" s="22" t="s">
        <v>55</v>
      </c>
      <c r="H48" s="18">
        <v>8</v>
      </c>
      <c r="I48" s="41">
        <v>3</v>
      </c>
      <c r="J48" s="25"/>
      <c r="K48" s="36">
        <f>SUM(F48)/4.53</f>
        <v>0.21753127299484912</v>
      </c>
    </row>
    <row r="49" spans="1:11" ht="12" customHeight="1">
      <c r="A49" s="27">
        <v>47</v>
      </c>
      <c r="B49" s="17" t="s">
        <v>89</v>
      </c>
      <c r="C49" s="18">
        <v>1968</v>
      </c>
      <c r="D49" s="30">
        <v>46</v>
      </c>
      <c r="E49" s="40" t="s">
        <v>64</v>
      </c>
      <c r="F49" s="21">
        <v>0.9951388888888889</v>
      </c>
      <c r="G49" s="22" t="s">
        <v>22</v>
      </c>
      <c r="H49" s="18">
        <v>15</v>
      </c>
      <c r="I49" s="41">
        <v>1</v>
      </c>
      <c r="J49" s="25"/>
      <c r="K49" s="36">
        <f>SUM(F49)/4.53</f>
        <v>0.2196774589158695</v>
      </c>
    </row>
    <row r="50" spans="1:11" ht="12" customHeight="1">
      <c r="A50" s="27">
        <v>48</v>
      </c>
      <c r="B50" s="17" t="s">
        <v>90</v>
      </c>
      <c r="C50" s="18">
        <v>1970</v>
      </c>
      <c r="D50" s="30">
        <v>44</v>
      </c>
      <c r="E50" s="46" t="s">
        <v>21</v>
      </c>
      <c r="F50" s="56" t="s">
        <v>91</v>
      </c>
      <c r="G50" s="22" t="s">
        <v>55</v>
      </c>
      <c r="H50" s="18">
        <v>9</v>
      </c>
      <c r="I50" s="41">
        <v>2</v>
      </c>
      <c r="J50" s="25"/>
      <c r="K50" s="36">
        <f>SUM(F50/4.53)</f>
        <v>0.22473632572970317</v>
      </c>
    </row>
    <row r="51" spans="1:11" ht="12" customHeight="1">
      <c r="A51" s="27">
        <v>49</v>
      </c>
      <c r="B51" s="17" t="s">
        <v>92</v>
      </c>
      <c r="C51" s="18">
        <v>1962</v>
      </c>
      <c r="D51" s="30">
        <v>52</v>
      </c>
      <c r="E51" s="47" t="s">
        <v>21</v>
      </c>
      <c r="F51" s="56" t="s">
        <v>93</v>
      </c>
      <c r="G51" s="22" t="s">
        <v>28</v>
      </c>
      <c r="H51" s="18">
        <v>6</v>
      </c>
      <c r="I51" s="41">
        <v>5</v>
      </c>
      <c r="J51" s="25"/>
      <c r="K51" s="36">
        <f>SUM(F51/4.53)</f>
        <v>0.225196222712779</v>
      </c>
    </row>
    <row r="52" spans="1:11" ht="12" customHeight="1">
      <c r="A52" s="27">
        <v>50</v>
      </c>
      <c r="B52" s="42" t="s">
        <v>94</v>
      </c>
      <c r="C52" s="43">
        <v>1976</v>
      </c>
      <c r="D52" s="30">
        <v>38</v>
      </c>
      <c r="E52" s="44" t="s">
        <v>27</v>
      </c>
      <c r="F52" s="56" t="s">
        <v>95</v>
      </c>
      <c r="G52" s="22" t="s">
        <v>55</v>
      </c>
      <c r="H52" s="18">
        <v>10</v>
      </c>
      <c r="I52" s="41">
        <v>1</v>
      </c>
      <c r="J52" s="25"/>
      <c r="K52" s="36">
        <f>SUM(F52/4.53)</f>
        <v>0.23010179053225407</v>
      </c>
    </row>
    <row r="53" spans="1:11" ht="12" customHeight="1">
      <c r="A53" s="27">
        <v>51</v>
      </c>
      <c r="B53" s="38" t="s">
        <v>96</v>
      </c>
      <c r="C53" s="19">
        <v>1948</v>
      </c>
      <c r="D53" s="30">
        <v>66</v>
      </c>
      <c r="E53" s="39" t="s">
        <v>27</v>
      </c>
      <c r="F53" s="56" t="s">
        <v>95</v>
      </c>
      <c r="G53" s="22" t="s">
        <v>97</v>
      </c>
      <c r="H53" s="18">
        <v>1</v>
      </c>
      <c r="I53" s="24">
        <v>10</v>
      </c>
      <c r="J53" s="25"/>
      <c r="K53" s="36">
        <f>SUM(F53/4.53)</f>
        <v>0.23010179053225407</v>
      </c>
    </row>
    <row r="54" spans="1:11" ht="12" customHeight="1">
      <c r="A54" s="27">
        <v>52</v>
      </c>
      <c r="B54" s="17" t="s">
        <v>98</v>
      </c>
      <c r="C54" s="18">
        <v>1993</v>
      </c>
      <c r="D54" s="30">
        <v>21</v>
      </c>
      <c r="E54" s="40" t="s">
        <v>99</v>
      </c>
      <c r="F54" s="56" t="s">
        <v>100</v>
      </c>
      <c r="G54" s="22" t="s">
        <v>48</v>
      </c>
      <c r="H54" s="18">
        <v>4</v>
      </c>
      <c r="I54" s="41">
        <v>7</v>
      </c>
      <c r="J54" s="25"/>
      <c r="K54" s="36">
        <f>SUM(F54/4.53)</f>
        <v>0.23546725533480498</v>
      </c>
    </row>
    <row r="55" spans="1:11" ht="12" customHeight="1">
      <c r="A55" s="27">
        <v>53</v>
      </c>
      <c r="B55" s="57" t="s">
        <v>101</v>
      </c>
      <c r="C55" s="58">
        <v>1963</v>
      </c>
      <c r="D55" s="30">
        <v>51</v>
      </c>
      <c r="E55" s="59" t="s">
        <v>21</v>
      </c>
      <c r="F55" s="60" t="s">
        <v>102</v>
      </c>
      <c r="G55" s="22" t="s">
        <v>82</v>
      </c>
      <c r="H55" s="18">
        <v>2</v>
      </c>
      <c r="I55" s="41">
        <v>9</v>
      </c>
      <c r="J55" s="37"/>
      <c r="K55" s="36">
        <f>SUM(F55/4.53)</f>
        <v>0.23638704930095655</v>
      </c>
    </row>
    <row r="56" spans="1:11" ht="12" customHeight="1">
      <c r="A56" s="27">
        <v>54</v>
      </c>
      <c r="B56" s="42" t="s">
        <v>103</v>
      </c>
      <c r="C56" s="43">
        <v>1948</v>
      </c>
      <c r="D56" s="30">
        <v>66</v>
      </c>
      <c r="E56" s="44" t="s">
        <v>21</v>
      </c>
      <c r="F56" s="60" t="s">
        <v>104</v>
      </c>
      <c r="G56" s="22" t="s">
        <v>82</v>
      </c>
      <c r="H56" s="18">
        <v>3</v>
      </c>
      <c r="I56" s="41">
        <v>8</v>
      </c>
      <c r="J56" s="37"/>
      <c r="K56" s="36">
        <f>SUM(F56/4.53)</f>
        <v>0.2455849889624724</v>
      </c>
    </row>
    <row r="57" spans="1:11" ht="12" customHeight="1">
      <c r="A57" s="27">
        <v>55</v>
      </c>
      <c r="B57" s="17" t="s">
        <v>105</v>
      </c>
      <c r="C57" s="18">
        <v>1948</v>
      </c>
      <c r="D57" s="30">
        <v>66</v>
      </c>
      <c r="E57" s="46" t="s">
        <v>38</v>
      </c>
      <c r="F57" s="56" t="s">
        <v>106</v>
      </c>
      <c r="G57" s="22" t="s">
        <v>97</v>
      </c>
      <c r="H57" s="18">
        <v>2</v>
      </c>
      <c r="I57" s="41">
        <v>9</v>
      </c>
      <c r="J57" s="25"/>
      <c r="K57" s="36">
        <f>SUM(F57/4.53)</f>
        <v>0.2458915869511896</v>
      </c>
    </row>
    <row r="58" spans="1:11" ht="12" customHeight="1">
      <c r="A58" s="27">
        <v>56</v>
      </c>
      <c r="B58" s="17" t="s">
        <v>107</v>
      </c>
      <c r="C58" s="18">
        <v>1979</v>
      </c>
      <c r="D58" s="30">
        <v>35</v>
      </c>
      <c r="E58" s="40" t="s">
        <v>64</v>
      </c>
      <c r="F58" s="56" t="s">
        <v>108</v>
      </c>
      <c r="G58" s="22" t="s">
        <v>55</v>
      </c>
      <c r="H58" s="18">
        <v>11</v>
      </c>
      <c r="I58" s="41">
        <v>1</v>
      </c>
      <c r="J58" s="25"/>
      <c r="K58" s="36">
        <f>SUM(F58/4.53)</f>
        <v>0.2558560215844984</v>
      </c>
    </row>
    <row r="59" spans="1:11" ht="12" customHeight="1">
      <c r="A59" s="27">
        <v>57</v>
      </c>
      <c r="B59" s="49" t="s">
        <v>109</v>
      </c>
      <c r="C59" s="23">
        <v>1977</v>
      </c>
      <c r="D59" s="30">
        <v>37</v>
      </c>
      <c r="E59" s="59" t="s">
        <v>21</v>
      </c>
      <c r="F59" s="56" t="s">
        <v>110</v>
      </c>
      <c r="G59" s="33" t="s">
        <v>55</v>
      </c>
      <c r="H59" s="18">
        <v>12</v>
      </c>
      <c r="I59" s="34">
        <v>1</v>
      </c>
      <c r="J59" s="35"/>
      <c r="K59" s="36">
        <f>SUM(F59/4.53)</f>
        <v>0.256009320578857</v>
      </c>
    </row>
    <row r="60" spans="1:11" ht="12" customHeight="1">
      <c r="A60" s="27">
        <v>58</v>
      </c>
      <c r="B60" s="42" t="s">
        <v>111</v>
      </c>
      <c r="C60" s="43">
        <v>1986</v>
      </c>
      <c r="D60" s="30">
        <v>28</v>
      </c>
      <c r="E60" s="44" t="s">
        <v>21</v>
      </c>
      <c r="F60" s="56" t="s">
        <v>112</v>
      </c>
      <c r="G60" s="22" t="s">
        <v>48</v>
      </c>
      <c r="H60" s="18">
        <v>5</v>
      </c>
      <c r="I60" s="41">
        <v>6</v>
      </c>
      <c r="J60" s="25"/>
      <c r="K60" s="36">
        <f>SUM(F60/4.53)</f>
        <v>0.2636742702967868</v>
      </c>
    </row>
    <row r="61" spans="1:11" ht="12" customHeight="1">
      <c r="A61" s="61">
        <v>59</v>
      </c>
      <c r="B61" s="62" t="s">
        <v>113</v>
      </c>
      <c r="C61" s="63">
        <v>1976</v>
      </c>
      <c r="D61" s="64">
        <v>38</v>
      </c>
      <c r="E61" s="65" t="s">
        <v>21</v>
      </c>
      <c r="F61" s="66" t="s">
        <v>114</v>
      </c>
      <c r="G61" s="67" t="s">
        <v>55</v>
      </c>
      <c r="H61" s="68">
        <v>13</v>
      </c>
      <c r="I61" s="69">
        <v>1</v>
      </c>
      <c r="J61" s="70"/>
      <c r="K61" s="71">
        <f>SUM(F61/4.53)</f>
        <v>0.2699595290654893</v>
      </c>
    </row>
    <row r="62" spans="4:6" ht="12" customHeight="1">
      <c r="D62" s="72">
        <f>SUM(D3:D61)/59</f>
        <v>41.16949152542373</v>
      </c>
      <c r="E62" s="73" t="s">
        <v>115</v>
      </c>
      <c r="F62" s="74">
        <f>SUM(F3:F12)/10</f>
        <v>0.7260416666666666</v>
      </c>
    </row>
    <row r="63" ht="12" customHeight="1"/>
    <row r="64" ht="12" customHeight="1"/>
    <row r="65" ht="12" customHeight="1"/>
    <row r="66" spans="6:7" ht="12.75">
      <c r="F66" s="75"/>
      <c r="G66" s="76"/>
    </row>
    <row r="67" spans="6:7" ht="12.75">
      <c r="F67" s="75"/>
      <c r="G67" s="76"/>
    </row>
    <row r="68" spans="6:7" ht="12.75">
      <c r="F68" s="75"/>
      <c r="G68" s="76"/>
    </row>
    <row r="69" spans="6:7" ht="12.75">
      <c r="F69" s="75"/>
      <c r="G69" s="76"/>
    </row>
  </sheetData>
  <sheetProtection selectLockedCells="1" selectUnlockedCells="1"/>
  <autoFilter ref="A2:K62"/>
  <mergeCells count="1">
    <mergeCell ref="A1:K1"/>
  </mergeCells>
  <printOptions/>
  <pageMargins left="0.39375" right="0.39375" top="0.39375" bottom="0.39375" header="0.5118055555555555" footer="0.5118055555555555"/>
  <pageSetup horizontalDpi="300" verticalDpi="300" orientation="portrait" paperSize="9" scale="1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O22" sqref="O22"/>
    </sheetView>
  </sheetViews>
  <sheetFormatPr defaultColWidth="9.140625" defaultRowHeight="15"/>
  <cols>
    <col min="1" max="1" width="4.57421875" style="319" customWidth="1"/>
    <col min="2" max="2" width="17.8515625" style="319" customWidth="1"/>
    <col min="3" max="3" width="8.8515625" style="319" customWidth="1"/>
    <col min="4" max="4" width="6.421875" style="319" customWidth="1"/>
    <col min="5" max="5" width="18.57421875" style="319" customWidth="1"/>
    <col min="6" max="6" width="8.8515625" style="319" customWidth="1"/>
    <col min="7" max="7" width="6.28125" style="319" customWidth="1"/>
    <col min="8" max="8" width="5.28125" style="319" customWidth="1"/>
    <col min="9" max="9" width="3.421875" style="319" customWidth="1"/>
    <col min="10" max="10" width="8.8515625" style="319" customWidth="1"/>
    <col min="11" max="11" width="7.00390625" style="319" customWidth="1"/>
    <col min="12" max="16384" width="8.8515625" style="319" customWidth="1"/>
  </cols>
  <sheetData>
    <row r="1" spans="1:11" ht="12.75">
      <c r="A1" s="320" t="s">
        <v>346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21" t="s">
        <v>1</v>
      </c>
      <c r="B2" s="322" t="s">
        <v>2</v>
      </c>
      <c r="C2" s="323" t="s">
        <v>3</v>
      </c>
      <c r="D2" s="323" t="s">
        <v>171</v>
      </c>
      <c r="E2" s="324" t="s">
        <v>5</v>
      </c>
      <c r="F2" s="325" t="s">
        <v>6</v>
      </c>
      <c r="G2" s="326" t="s">
        <v>7</v>
      </c>
      <c r="H2" s="324" t="s">
        <v>8</v>
      </c>
      <c r="I2" s="327" t="s">
        <v>9</v>
      </c>
      <c r="J2" s="328" t="s">
        <v>10</v>
      </c>
      <c r="K2" s="329" t="s">
        <v>11</v>
      </c>
    </row>
    <row r="3" spans="1:11" ht="12.75">
      <c r="A3" s="330">
        <v>1</v>
      </c>
      <c r="B3" s="331" t="s">
        <v>12</v>
      </c>
      <c r="C3" s="332">
        <v>1975</v>
      </c>
      <c r="D3" s="333">
        <v>39</v>
      </c>
      <c r="E3" s="334" t="s">
        <v>13</v>
      </c>
      <c r="F3" s="335">
        <v>0.6458333333333334</v>
      </c>
      <c r="G3" s="336" t="s">
        <v>14</v>
      </c>
      <c r="H3" s="337">
        <v>1</v>
      </c>
      <c r="I3" s="338">
        <v>10</v>
      </c>
      <c r="J3" s="339" t="s">
        <v>347</v>
      </c>
      <c r="K3" s="340">
        <v>0.1425680647534952</v>
      </c>
    </row>
    <row r="4" spans="1:11" ht="12.75">
      <c r="A4" s="341">
        <v>2</v>
      </c>
      <c r="B4" s="96" t="s">
        <v>15</v>
      </c>
      <c r="C4" s="97">
        <v>1976</v>
      </c>
      <c r="D4" s="333">
        <v>38</v>
      </c>
      <c r="E4" s="98" t="s">
        <v>118</v>
      </c>
      <c r="F4" s="335">
        <v>0.6631944444444444</v>
      </c>
      <c r="G4" s="336" t="s">
        <v>14</v>
      </c>
      <c r="H4" s="342">
        <v>2</v>
      </c>
      <c r="I4" s="343">
        <v>9</v>
      </c>
      <c r="J4" s="339" t="s">
        <v>120</v>
      </c>
      <c r="K4" s="340">
        <v>0.14640053961246013</v>
      </c>
    </row>
    <row r="5" spans="1:11" ht="12.75">
      <c r="A5" s="341">
        <v>3</v>
      </c>
      <c r="B5" s="344" t="s">
        <v>348</v>
      </c>
      <c r="C5" s="345">
        <v>1984</v>
      </c>
      <c r="D5" s="346">
        <v>30</v>
      </c>
      <c r="E5" s="311" t="s">
        <v>66</v>
      </c>
      <c r="F5" s="347">
        <v>0.6645833333333333</v>
      </c>
      <c r="G5" s="348" t="s">
        <v>14</v>
      </c>
      <c r="H5" s="342">
        <v>3</v>
      </c>
      <c r="I5" s="349">
        <v>8</v>
      </c>
      <c r="J5" s="350" t="s">
        <v>206</v>
      </c>
      <c r="K5" s="340">
        <v>0.14670713760117732</v>
      </c>
    </row>
    <row r="6" spans="1:11" ht="12.75">
      <c r="A6" s="330">
        <v>4</v>
      </c>
      <c r="B6" s="331" t="s">
        <v>167</v>
      </c>
      <c r="C6" s="332">
        <v>1990</v>
      </c>
      <c r="D6" s="346">
        <v>24</v>
      </c>
      <c r="E6" s="351" t="s">
        <v>27</v>
      </c>
      <c r="F6" s="335">
        <v>0.6680555555555556</v>
      </c>
      <c r="G6" s="336" t="s">
        <v>19</v>
      </c>
      <c r="H6" s="342">
        <v>1</v>
      </c>
      <c r="I6" s="338">
        <v>10</v>
      </c>
      <c r="J6" s="339" t="s">
        <v>120</v>
      </c>
      <c r="K6" s="340">
        <v>0.14747363257297033</v>
      </c>
    </row>
    <row r="7" spans="1:11" ht="12.75">
      <c r="A7" s="341">
        <v>5</v>
      </c>
      <c r="B7" s="331" t="s">
        <v>172</v>
      </c>
      <c r="C7" s="332">
        <v>1971</v>
      </c>
      <c r="D7" s="346">
        <v>43</v>
      </c>
      <c r="E7" s="352" t="s">
        <v>173</v>
      </c>
      <c r="F7" s="335">
        <v>0.6902777777777778</v>
      </c>
      <c r="G7" s="336" t="s">
        <v>22</v>
      </c>
      <c r="H7" s="342">
        <v>1</v>
      </c>
      <c r="I7" s="338">
        <v>10</v>
      </c>
      <c r="J7" s="339" t="s">
        <v>201</v>
      </c>
      <c r="K7" s="340">
        <v>0.1523792003924454</v>
      </c>
    </row>
    <row r="8" spans="1:11" ht="12.75">
      <c r="A8" s="341">
        <v>6</v>
      </c>
      <c r="B8" s="353" t="s">
        <v>20</v>
      </c>
      <c r="C8" s="333">
        <v>1973</v>
      </c>
      <c r="D8" s="346">
        <v>41</v>
      </c>
      <c r="E8" s="120" t="s">
        <v>21</v>
      </c>
      <c r="F8" s="335">
        <v>0.7097222222222223</v>
      </c>
      <c r="G8" s="336" t="s">
        <v>22</v>
      </c>
      <c r="H8" s="342">
        <v>2</v>
      </c>
      <c r="I8" s="343">
        <v>9</v>
      </c>
      <c r="J8" s="339"/>
      <c r="K8" s="340">
        <v>0.15667157223448613</v>
      </c>
    </row>
    <row r="9" spans="1:11" ht="12.75">
      <c r="A9" s="330">
        <v>7</v>
      </c>
      <c r="B9" s="96" t="s">
        <v>294</v>
      </c>
      <c r="C9" s="97">
        <v>1962</v>
      </c>
      <c r="D9" s="346">
        <v>52</v>
      </c>
      <c r="E9" s="120" t="s">
        <v>66</v>
      </c>
      <c r="F9" s="335">
        <v>0.7215277777777778</v>
      </c>
      <c r="G9" s="336" t="s">
        <v>28</v>
      </c>
      <c r="H9" s="342">
        <v>1</v>
      </c>
      <c r="I9" s="354">
        <v>10</v>
      </c>
      <c r="J9" s="339"/>
      <c r="K9" s="340">
        <v>0.15927765513858227</v>
      </c>
    </row>
    <row r="10" spans="1:11" ht="12.75">
      <c r="A10" s="341">
        <v>8</v>
      </c>
      <c r="B10" s="353" t="s">
        <v>23</v>
      </c>
      <c r="C10" s="333">
        <v>1972</v>
      </c>
      <c r="D10" s="346">
        <v>42</v>
      </c>
      <c r="E10" s="352" t="s">
        <v>24</v>
      </c>
      <c r="F10" s="335">
        <v>0.7229166666666668</v>
      </c>
      <c r="G10" s="336" t="s">
        <v>22</v>
      </c>
      <c r="H10" s="342">
        <v>3</v>
      </c>
      <c r="I10" s="355">
        <v>8</v>
      </c>
      <c r="J10" s="339"/>
      <c r="K10" s="340">
        <v>0.15958425312729949</v>
      </c>
    </row>
    <row r="11" spans="1:11" ht="12.75">
      <c r="A11" s="341">
        <v>9</v>
      </c>
      <c r="B11" s="331" t="s">
        <v>349</v>
      </c>
      <c r="C11" s="332">
        <v>1977</v>
      </c>
      <c r="D11" s="346">
        <v>37</v>
      </c>
      <c r="E11" s="98" t="s">
        <v>173</v>
      </c>
      <c r="F11" s="335">
        <v>0.7326388888888888</v>
      </c>
      <c r="G11" s="336" t="s">
        <v>14</v>
      </c>
      <c r="H11" s="342">
        <v>4</v>
      </c>
      <c r="I11" s="355">
        <v>7</v>
      </c>
      <c r="J11" s="339"/>
      <c r="K11" s="340">
        <v>0.16173043904831982</v>
      </c>
    </row>
    <row r="12" spans="1:11" ht="12.75">
      <c r="A12" s="330">
        <v>10</v>
      </c>
      <c r="B12" s="331" t="s">
        <v>29</v>
      </c>
      <c r="C12" s="332">
        <v>1980</v>
      </c>
      <c r="D12" s="346">
        <v>34</v>
      </c>
      <c r="E12" s="356" t="s">
        <v>30</v>
      </c>
      <c r="F12" s="347">
        <v>0.7458333333333332</v>
      </c>
      <c r="G12" s="336" t="s">
        <v>14</v>
      </c>
      <c r="H12" s="342">
        <v>5</v>
      </c>
      <c r="I12" s="355">
        <v>6</v>
      </c>
      <c r="J12" s="339"/>
      <c r="K12" s="340">
        <v>0.16464311994113315</v>
      </c>
    </row>
    <row r="13" spans="1:11" ht="12.75">
      <c r="A13" s="341">
        <v>11</v>
      </c>
      <c r="B13" s="357" t="s">
        <v>350</v>
      </c>
      <c r="C13" s="332">
        <v>1978</v>
      </c>
      <c r="D13" s="346">
        <v>36</v>
      </c>
      <c r="E13" s="229" t="s">
        <v>199</v>
      </c>
      <c r="F13" s="335">
        <v>0.7479166666666667</v>
      </c>
      <c r="G13" s="336" t="s">
        <v>14</v>
      </c>
      <c r="H13" s="342">
        <v>6</v>
      </c>
      <c r="I13" s="355">
        <v>5</v>
      </c>
      <c r="J13" s="358"/>
      <c r="K13" s="340">
        <v>0.16510301692420898</v>
      </c>
    </row>
    <row r="14" spans="1:11" ht="12.75">
      <c r="A14" s="341">
        <v>12</v>
      </c>
      <c r="B14" s="331" t="s">
        <v>174</v>
      </c>
      <c r="C14" s="359">
        <v>1983</v>
      </c>
      <c r="D14" s="346">
        <v>31</v>
      </c>
      <c r="E14" s="360" t="s">
        <v>21</v>
      </c>
      <c r="F14" s="335">
        <v>0.7680555555555556</v>
      </c>
      <c r="G14" s="336" t="s">
        <v>14</v>
      </c>
      <c r="H14" s="342">
        <v>7</v>
      </c>
      <c r="I14" s="355">
        <v>4</v>
      </c>
      <c r="J14" s="339"/>
      <c r="K14" s="340">
        <v>0.1695486877606083</v>
      </c>
    </row>
    <row r="15" spans="1:11" ht="12.75">
      <c r="A15" s="330">
        <v>13</v>
      </c>
      <c r="B15" s="361" t="s">
        <v>37</v>
      </c>
      <c r="C15" s="362">
        <v>1964</v>
      </c>
      <c r="D15" s="363">
        <v>50</v>
      </c>
      <c r="E15" s="364" t="s">
        <v>38</v>
      </c>
      <c r="F15" s="335">
        <v>0.7708333333333334</v>
      </c>
      <c r="G15" s="336" t="s">
        <v>28</v>
      </c>
      <c r="H15" s="342">
        <v>2</v>
      </c>
      <c r="I15" s="355">
        <v>9</v>
      </c>
      <c r="J15" s="339"/>
      <c r="K15" s="340">
        <v>0.17016188373804267</v>
      </c>
    </row>
    <row r="16" spans="1:11" ht="12.75">
      <c r="A16" s="341">
        <v>14</v>
      </c>
      <c r="B16" s="344" t="s">
        <v>50</v>
      </c>
      <c r="C16" s="345">
        <v>1971</v>
      </c>
      <c r="D16" s="346">
        <v>43</v>
      </c>
      <c r="E16" s="133" t="s">
        <v>21</v>
      </c>
      <c r="F16" s="335">
        <v>0.7743055555555555</v>
      </c>
      <c r="G16" s="348" t="s">
        <v>22</v>
      </c>
      <c r="H16" s="342">
        <v>4</v>
      </c>
      <c r="I16" s="343">
        <v>7</v>
      </c>
      <c r="J16" s="350"/>
      <c r="K16" s="340">
        <v>0.17092837870983563</v>
      </c>
    </row>
    <row r="17" spans="1:11" ht="12.75">
      <c r="A17" s="341">
        <v>15</v>
      </c>
      <c r="B17" s="331" t="s">
        <v>51</v>
      </c>
      <c r="C17" s="332">
        <v>1981</v>
      </c>
      <c r="D17" s="346">
        <v>33</v>
      </c>
      <c r="E17" s="365" t="s">
        <v>21</v>
      </c>
      <c r="F17" s="335">
        <v>0.7756944444444445</v>
      </c>
      <c r="G17" s="336" t="s">
        <v>14</v>
      </c>
      <c r="H17" s="342">
        <v>8</v>
      </c>
      <c r="I17" s="343">
        <v>3</v>
      </c>
      <c r="J17" s="339"/>
      <c r="K17" s="340">
        <v>0.17123497669855287</v>
      </c>
    </row>
    <row r="18" spans="1:11" ht="12.75">
      <c r="A18" s="330">
        <v>16</v>
      </c>
      <c r="B18" s="353" t="s">
        <v>122</v>
      </c>
      <c r="C18" s="333">
        <v>1992</v>
      </c>
      <c r="D18" s="346">
        <v>22</v>
      </c>
      <c r="E18" s="356" t="s">
        <v>123</v>
      </c>
      <c r="F18" s="335">
        <v>0.782638888888889</v>
      </c>
      <c r="G18" s="336" t="s">
        <v>48</v>
      </c>
      <c r="H18" s="342">
        <v>1</v>
      </c>
      <c r="I18" s="338">
        <v>10</v>
      </c>
      <c r="J18" s="339" t="s">
        <v>322</v>
      </c>
      <c r="K18" s="340">
        <v>0.17276796664213884</v>
      </c>
    </row>
    <row r="19" spans="1:11" ht="12.75">
      <c r="A19" s="341">
        <v>17</v>
      </c>
      <c r="B19" s="96" t="s">
        <v>47</v>
      </c>
      <c r="C19" s="97">
        <v>1983</v>
      </c>
      <c r="D19" s="346">
        <v>31</v>
      </c>
      <c r="E19" s="98" t="s">
        <v>13</v>
      </c>
      <c r="F19" s="335">
        <v>0.7895833333333333</v>
      </c>
      <c r="G19" s="336" t="s">
        <v>48</v>
      </c>
      <c r="H19" s="342">
        <v>2</v>
      </c>
      <c r="I19" s="343">
        <v>9</v>
      </c>
      <c r="J19" s="339"/>
      <c r="K19" s="340">
        <v>0.17430095658572478</v>
      </c>
    </row>
    <row r="20" spans="1:11" ht="12.75">
      <c r="A20" s="341">
        <v>18</v>
      </c>
      <c r="B20" s="96" t="s">
        <v>46</v>
      </c>
      <c r="C20" s="97">
        <v>1976</v>
      </c>
      <c r="D20" s="346">
        <v>38</v>
      </c>
      <c r="E20" s="120" t="s">
        <v>21</v>
      </c>
      <c r="F20" s="335">
        <v>0.7930555555555556</v>
      </c>
      <c r="G20" s="336" t="s">
        <v>14</v>
      </c>
      <c r="H20" s="342">
        <v>9</v>
      </c>
      <c r="I20" s="343">
        <v>2</v>
      </c>
      <c r="J20" s="339"/>
      <c r="K20" s="340">
        <v>0.1750674515575178</v>
      </c>
    </row>
    <row r="21" spans="1:11" ht="12.75">
      <c r="A21" s="330">
        <v>19</v>
      </c>
      <c r="B21" s="331" t="s">
        <v>42</v>
      </c>
      <c r="C21" s="332">
        <v>1973</v>
      </c>
      <c r="D21" s="346">
        <v>41</v>
      </c>
      <c r="E21" s="120" t="s">
        <v>21</v>
      </c>
      <c r="F21" s="335">
        <v>0.8027777777777777</v>
      </c>
      <c r="G21" s="336" t="s">
        <v>22</v>
      </c>
      <c r="H21" s="342">
        <v>5</v>
      </c>
      <c r="I21" s="355">
        <v>6</v>
      </c>
      <c r="J21" s="339"/>
      <c r="K21" s="340">
        <v>0.1772136374785381</v>
      </c>
    </row>
    <row r="22" spans="1:11" ht="12.75">
      <c r="A22" s="341">
        <v>20</v>
      </c>
      <c r="B22" s="353" t="s">
        <v>39</v>
      </c>
      <c r="C22" s="333">
        <v>1964</v>
      </c>
      <c r="D22" s="346">
        <v>50</v>
      </c>
      <c r="E22" s="365" t="s">
        <v>38</v>
      </c>
      <c r="F22" s="335">
        <v>0.8076388888888889</v>
      </c>
      <c r="G22" s="336" t="s">
        <v>28</v>
      </c>
      <c r="H22" s="342">
        <v>3</v>
      </c>
      <c r="I22" s="355">
        <v>8</v>
      </c>
      <c r="J22" s="339"/>
      <c r="K22" s="340">
        <v>0.1782867304390483</v>
      </c>
    </row>
    <row r="23" spans="1:11" ht="12.75">
      <c r="A23" s="341">
        <v>21</v>
      </c>
      <c r="B23" s="331" t="s">
        <v>63</v>
      </c>
      <c r="C23" s="332">
        <v>1960</v>
      </c>
      <c r="D23" s="346">
        <v>54</v>
      </c>
      <c r="E23" s="352" t="s">
        <v>64</v>
      </c>
      <c r="F23" s="335">
        <v>0.8125</v>
      </c>
      <c r="G23" s="336" t="s">
        <v>28</v>
      </c>
      <c r="H23" s="342">
        <v>4</v>
      </c>
      <c r="I23" s="355">
        <v>7</v>
      </c>
      <c r="J23" s="339" t="s">
        <v>201</v>
      </c>
      <c r="K23" s="340">
        <v>0.1793598233995585</v>
      </c>
    </row>
    <row r="24" spans="1:11" ht="12.75">
      <c r="A24" s="330">
        <v>22</v>
      </c>
      <c r="B24" s="331" t="s">
        <v>214</v>
      </c>
      <c r="C24" s="332">
        <v>1955</v>
      </c>
      <c r="D24" s="346">
        <v>59</v>
      </c>
      <c r="E24" s="352" t="s">
        <v>199</v>
      </c>
      <c r="F24" s="335">
        <v>0.8236111111111111</v>
      </c>
      <c r="G24" s="336" t="s">
        <v>28</v>
      </c>
      <c r="H24" s="342">
        <v>5</v>
      </c>
      <c r="I24" s="355">
        <v>6</v>
      </c>
      <c r="J24" s="339" t="s">
        <v>201</v>
      </c>
      <c r="K24" s="340">
        <v>0.18181260730929602</v>
      </c>
    </row>
    <row r="25" spans="1:11" ht="12.75">
      <c r="A25" s="341">
        <v>23</v>
      </c>
      <c r="B25" s="331" t="s">
        <v>59</v>
      </c>
      <c r="C25" s="332">
        <v>1973</v>
      </c>
      <c r="D25" s="333">
        <v>41</v>
      </c>
      <c r="E25" s="120" t="s">
        <v>21</v>
      </c>
      <c r="F25" s="335">
        <v>0.8569444444444444</v>
      </c>
      <c r="G25" s="336" t="s">
        <v>55</v>
      </c>
      <c r="H25" s="342">
        <v>1</v>
      </c>
      <c r="I25" s="354">
        <v>10</v>
      </c>
      <c r="J25" s="339"/>
      <c r="K25" s="340">
        <v>0.1891709590385087</v>
      </c>
    </row>
    <row r="26" spans="1:11" ht="12.75">
      <c r="A26" s="341">
        <v>24</v>
      </c>
      <c r="B26" s="96" t="s">
        <v>351</v>
      </c>
      <c r="C26" s="97">
        <v>1979</v>
      </c>
      <c r="D26" s="333">
        <v>35</v>
      </c>
      <c r="E26" s="98" t="s">
        <v>64</v>
      </c>
      <c r="F26" s="335">
        <v>0.8631944444444444</v>
      </c>
      <c r="G26" s="336" t="s">
        <v>14</v>
      </c>
      <c r="H26" s="342">
        <v>10</v>
      </c>
      <c r="I26" s="343">
        <v>1</v>
      </c>
      <c r="J26" s="339"/>
      <c r="K26" s="340">
        <v>0.19055064998773605</v>
      </c>
    </row>
    <row r="27" spans="1:11" ht="12.75">
      <c r="A27" s="330">
        <v>25</v>
      </c>
      <c r="B27" s="331" t="s">
        <v>54</v>
      </c>
      <c r="C27" s="332">
        <v>1977</v>
      </c>
      <c r="D27" s="333">
        <v>37</v>
      </c>
      <c r="E27" s="365" t="s">
        <v>38</v>
      </c>
      <c r="F27" s="335">
        <v>0.8715277777777778</v>
      </c>
      <c r="G27" s="336" t="s">
        <v>55</v>
      </c>
      <c r="H27" s="342">
        <v>2</v>
      </c>
      <c r="I27" s="343">
        <v>9</v>
      </c>
      <c r="J27" s="339"/>
      <c r="K27" s="340">
        <v>0.19239023792003923</v>
      </c>
    </row>
    <row r="28" spans="1:11" ht="12.75">
      <c r="A28" s="341">
        <v>26</v>
      </c>
      <c r="B28" s="331" t="s">
        <v>77</v>
      </c>
      <c r="C28" s="332">
        <v>1968</v>
      </c>
      <c r="D28" s="333">
        <v>46</v>
      </c>
      <c r="E28" s="120" t="s">
        <v>21</v>
      </c>
      <c r="F28" s="335">
        <v>0.8777777777777778</v>
      </c>
      <c r="G28" s="336" t="s">
        <v>22</v>
      </c>
      <c r="H28" s="342">
        <v>6</v>
      </c>
      <c r="I28" s="343">
        <v>5</v>
      </c>
      <c r="J28" s="339" t="s">
        <v>201</v>
      </c>
      <c r="K28" s="340">
        <v>0.1937699288692666</v>
      </c>
    </row>
    <row r="29" spans="1:11" ht="12.75">
      <c r="A29" s="341">
        <v>27</v>
      </c>
      <c r="B29" s="353" t="s">
        <v>68</v>
      </c>
      <c r="C29" s="333">
        <v>1973</v>
      </c>
      <c r="D29" s="333">
        <v>41</v>
      </c>
      <c r="E29" s="365" t="s">
        <v>38</v>
      </c>
      <c r="F29" s="335">
        <v>0.8895833333333334</v>
      </c>
      <c r="G29" s="336" t="s">
        <v>55</v>
      </c>
      <c r="H29" s="342">
        <v>3</v>
      </c>
      <c r="I29" s="355">
        <v>8</v>
      </c>
      <c r="J29" s="339"/>
      <c r="K29" s="340">
        <v>0.19637601177336278</v>
      </c>
    </row>
    <row r="30" spans="1:11" ht="12.75">
      <c r="A30" s="330">
        <v>28</v>
      </c>
      <c r="B30" s="96" t="s">
        <v>74</v>
      </c>
      <c r="C30" s="97">
        <v>1967</v>
      </c>
      <c r="D30" s="333">
        <v>47</v>
      </c>
      <c r="E30" s="120" t="s">
        <v>21</v>
      </c>
      <c r="F30" s="335">
        <v>0.8937499999999999</v>
      </c>
      <c r="G30" s="336" t="s">
        <v>22</v>
      </c>
      <c r="H30" s="342">
        <v>7</v>
      </c>
      <c r="I30" s="355">
        <v>4</v>
      </c>
      <c r="J30" s="339"/>
      <c r="K30" s="340">
        <v>0.19729580573951433</v>
      </c>
    </row>
    <row r="31" spans="1:11" ht="12.75">
      <c r="A31" s="341">
        <v>29</v>
      </c>
      <c r="B31" s="331" t="s">
        <v>71</v>
      </c>
      <c r="C31" s="332">
        <v>1969</v>
      </c>
      <c r="D31" s="333">
        <v>45</v>
      </c>
      <c r="E31" s="334" t="s">
        <v>72</v>
      </c>
      <c r="F31" s="335">
        <v>0.8965277777777777</v>
      </c>
      <c r="G31" s="336" t="s">
        <v>55</v>
      </c>
      <c r="H31" s="342">
        <v>4</v>
      </c>
      <c r="I31" s="355">
        <v>7</v>
      </c>
      <c r="J31" s="339" t="s">
        <v>201</v>
      </c>
      <c r="K31" s="340">
        <v>0.1979090017169487</v>
      </c>
    </row>
    <row r="32" spans="1:11" ht="12.75">
      <c r="A32" s="341">
        <v>30</v>
      </c>
      <c r="B32" s="331" t="s">
        <v>79</v>
      </c>
      <c r="C32" s="332">
        <v>1976</v>
      </c>
      <c r="D32" s="333">
        <v>38</v>
      </c>
      <c r="E32" s="120" t="s">
        <v>21</v>
      </c>
      <c r="F32" s="347">
        <v>0.9083333333333333</v>
      </c>
      <c r="G32" s="336" t="s">
        <v>55</v>
      </c>
      <c r="H32" s="342">
        <v>5</v>
      </c>
      <c r="I32" s="355">
        <v>6</v>
      </c>
      <c r="J32" s="339"/>
      <c r="K32" s="340">
        <v>0.20051508462104486</v>
      </c>
    </row>
    <row r="33" spans="1:11" ht="12.75">
      <c r="A33" s="330">
        <v>31</v>
      </c>
      <c r="B33" s="96" t="s">
        <v>338</v>
      </c>
      <c r="C33" s="97">
        <v>1970</v>
      </c>
      <c r="D33" s="333">
        <v>44</v>
      </c>
      <c r="E33" s="98" t="s">
        <v>339</v>
      </c>
      <c r="F33" s="335">
        <v>0.9187500000000001</v>
      </c>
      <c r="G33" s="336" t="s">
        <v>22</v>
      </c>
      <c r="H33" s="342">
        <v>8</v>
      </c>
      <c r="I33" s="355">
        <v>3</v>
      </c>
      <c r="J33" s="339"/>
      <c r="K33" s="340">
        <v>0.20281456953642385</v>
      </c>
    </row>
    <row r="34" spans="1:11" ht="12.75">
      <c r="A34" s="330">
        <v>32</v>
      </c>
      <c r="B34" s="331" t="s">
        <v>76</v>
      </c>
      <c r="C34" s="332">
        <v>1979</v>
      </c>
      <c r="D34" s="333">
        <v>35</v>
      </c>
      <c r="E34" s="315" t="s">
        <v>21</v>
      </c>
      <c r="F34" s="335">
        <v>0.9277777777777777</v>
      </c>
      <c r="G34" s="336" t="s">
        <v>55</v>
      </c>
      <c r="H34" s="342">
        <v>6</v>
      </c>
      <c r="I34" s="355">
        <v>5</v>
      </c>
      <c r="J34" s="339"/>
      <c r="K34" s="340">
        <v>0.20480745646308557</v>
      </c>
    </row>
    <row r="35" spans="1:11" ht="12.75">
      <c r="A35" s="330">
        <v>33</v>
      </c>
      <c r="B35" s="331" t="s">
        <v>85</v>
      </c>
      <c r="C35" s="332">
        <v>1965</v>
      </c>
      <c r="D35" s="333">
        <v>49</v>
      </c>
      <c r="E35" s="366" t="s">
        <v>86</v>
      </c>
      <c r="F35" s="335">
        <v>0.9402777777777778</v>
      </c>
      <c r="G35" s="336" t="s">
        <v>22</v>
      </c>
      <c r="H35" s="342">
        <v>9</v>
      </c>
      <c r="I35" s="343">
        <v>2</v>
      </c>
      <c r="J35" s="339"/>
      <c r="K35" s="340">
        <v>0.20756683836154033</v>
      </c>
    </row>
    <row r="36" spans="1:11" ht="12.75">
      <c r="A36" s="330">
        <v>34</v>
      </c>
      <c r="B36" s="331" t="s">
        <v>92</v>
      </c>
      <c r="C36" s="332">
        <v>1962</v>
      </c>
      <c r="D36" s="333">
        <v>52</v>
      </c>
      <c r="E36" s="315" t="s">
        <v>21</v>
      </c>
      <c r="F36" s="335">
        <v>0.9652777777777778</v>
      </c>
      <c r="G36" s="336" t="s">
        <v>28</v>
      </c>
      <c r="H36" s="342">
        <v>6</v>
      </c>
      <c r="I36" s="343">
        <v>5</v>
      </c>
      <c r="J36" s="339"/>
      <c r="K36" s="340">
        <v>0.21308560215844982</v>
      </c>
    </row>
    <row r="37" spans="1:11" ht="12.75">
      <c r="A37" s="330">
        <v>35</v>
      </c>
      <c r="B37" s="344" t="s">
        <v>81</v>
      </c>
      <c r="C37" s="345">
        <v>1964</v>
      </c>
      <c r="D37" s="346">
        <v>50</v>
      </c>
      <c r="E37" s="352" t="s">
        <v>58</v>
      </c>
      <c r="F37" s="335">
        <v>0.9708333333333333</v>
      </c>
      <c r="G37" s="348" t="s">
        <v>82</v>
      </c>
      <c r="H37" s="342">
        <v>1</v>
      </c>
      <c r="I37" s="338">
        <v>10</v>
      </c>
      <c r="J37" s="339"/>
      <c r="K37" s="340">
        <v>0.2143119941133186</v>
      </c>
    </row>
    <row r="38" spans="1:11" ht="12.75">
      <c r="A38" s="330">
        <v>36</v>
      </c>
      <c r="B38" s="96" t="s">
        <v>181</v>
      </c>
      <c r="C38" s="97">
        <v>1976</v>
      </c>
      <c r="D38" s="346">
        <v>38</v>
      </c>
      <c r="E38" s="98" t="s">
        <v>64</v>
      </c>
      <c r="F38" s="335">
        <v>0.9743055555555555</v>
      </c>
      <c r="G38" s="336" t="s">
        <v>55</v>
      </c>
      <c r="H38" s="342">
        <v>7</v>
      </c>
      <c r="I38" s="343">
        <v>4</v>
      </c>
      <c r="J38" s="339"/>
      <c r="K38" s="340">
        <v>0.2150784890851116</v>
      </c>
    </row>
    <row r="39" spans="1:11" ht="12.75">
      <c r="A39" s="330">
        <v>37</v>
      </c>
      <c r="B39" s="331" t="s">
        <v>283</v>
      </c>
      <c r="C39" s="332">
        <v>1971</v>
      </c>
      <c r="D39" s="346">
        <v>43</v>
      </c>
      <c r="E39" s="352" t="s">
        <v>64</v>
      </c>
      <c r="F39" s="335">
        <v>0.975</v>
      </c>
      <c r="G39" s="336" t="s">
        <v>55</v>
      </c>
      <c r="H39" s="342">
        <v>8</v>
      </c>
      <c r="I39" s="343">
        <v>3</v>
      </c>
      <c r="J39" s="339" t="s">
        <v>201</v>
      </c>
      <c r="K39" s="340">
        <v>0.2152317880794702</v>
      </c>
    </row>
    <row r="40" spans="1:11" ht="12.75">
      <c r="A40" s="330">
        <v>38</v>
      </c>
      <c r="B40" s="331" t="s">
        <v>98</v>
      </c>
      <c r="C40" s="332">
        <v>1993</v>
      </c>
      <c r="D40" s="346">
        <v>21</v>
      </c>
      <c r="E40" s="352" t="s">
        <v>99</v>
      </c>
      <c r="F40" s="335">
        <v>0.9756944444444445</v>
      </c>
      <c r="G40" s="336" t="s">
        <v>48</v>
      </c>
      <c r="H40" s="342">
        <v>3</v>
      </c>
      <c r="I40" s="343">
        <v>8</v>
      </c>
      <c r="J40" s="339" t="s">
        <v>201</v>
      </c>
      <c r="K40" s="340">
        <v>0.2153850870738288</v>
      </c>
    </row>
    <row r="41" spans="1:11" ht="12.75">
      <c r="A41" s="330">
        <v>39</v>
      </c>
      <c r="B41" s="331" t="s">
        <v>253</v>
      </c>
      <c r="C41" s="228">
        <v>1977</v>
      </c>
      <c r="D41" s="346">
        <v>37</v>
      </c>
      <c r="E41" s="229" t="s">
        <v>88</v>
      </c>
      <c r="F41" s="335">
        <v>0.9972222222222222</v>
      </c>
      <c r="G41" s="336" t="s">
        <v>14</v>
      </c>
      <c r="H41" s="342">
        <v>11</v>
      </c>
      <c r="I41" s="343">
        <v>1</v>
      </c>
      <c r="J41" s="339"/>
      <c r="K41" s="340">
        <v>0.22013735589894529</v>
      </c>
    </row>
    <row r="42" spans="1:11" ht="12.75">
      <c r="A42" s="330">
        <v>40</v>
      </c>
      <c r="B42" s="96" t="s">
        <v>352</v>
      </c>
      <c r="C42" s="97">
        <v>1985</v>
      </c>
      <c r="D42" s="346">
        <v>29</v>
      </c>
      <c r="E42" s="367" t="s">
        <v>64</v>
      </c>
      <c r="F42" s="335" t="s">
        <v>353</v>
      </c>
      <c r="G42" s="336" t="s">
        <v>19</v>
      </c>
      <c r="H42" s="342">
        <v>2</v>
      </c>
      <c r="I42" s="343">
        <v>9</v>
      </c>
      <c r="J42" s="339" t="s">
        <v>206</v>
      </c>
      <c r="K42" s="368">
        <v>0.2268825116507236</v>
      </c>
    </row>
    <row r="43" spans="1:11" ht="12.75">
      <c r="A43" s="330">
        <v>41</v>
      </c>
      <c r="B43" s="96" t="s">
        <v>101</v>
      </c>
      <c r="C43" s="97">
        <v>1963</v>
      </c>
      <c r="D43" s="346">
        <v>51</v>
      </c>
      <c r="E43" s="120" t="s">
        <v>21</v>
      </c>
      <c r="F43" s="335" t="s">
        <v>354</v>
      </c>
      <c r="G43" s="336" t="s">
        <v>82</v>
      </c>
      <c r="H43" s="342">
        <v>2</v>
      </c>
      <c r="I43" s="343">
        <v>9</v>
      </c>
      <c r="J43" s="339" t="s">
        <v>201</v>
      </c>
      <c r="K43" s="368">
        <v>0.22764900662251655</v>
      </c>
    </row>
    <row r="44" spans="1:11" ht="12.75">
      <c r="A44" s="330">
        <v>42</v>
      </c>
      <c r="B44" s="331" t="s">
        <v>156</v>
      </c>
      <c r="C44" s="332">
        <v>1945</v>
      </c>
      <c r="D44" s="346">
        <v>69</v>
      </c>
      <c r="E44" s="365" t="s">
        <v>38</v>
      </c>
      <c r="F44" s="335" t="s">
        <v>355</v>
      </c>
      <c r="G44" s="336" t="s">
        <v>97</v>
      </c>
      <c r="H44" s="342">
        <v>1</v>
      </c>
      <c r="I44" s="354">
        <v>10</v>
      </c>
      <c r="J44" s="339" t="s">
        <v>201</v>
      </c>
      <c r="K44" s="368">
        <v>0.23332106941378464</v>
      </c>
    </row>
    <row r="45" spans="1:11" ht="12.75">
      <c r="A45" s="330">
        <v>43</v>
      </c>
      <c r="B45" s="331" t="s">
        <v>161</v>
      </c>
      <c r="C45" s="332">
        <v>1945</v>
      </c>
      <c r="D45" s="346">
        <v>69</v>
      </c>
      <c r="E45" s="365" t="s">
        <v>27</v>
      </c>
      <c r="F45" s="335" t="s">
        <v>356</v>
      </c>
      <c r="G45" s="336" t="s">
        <v>97</v>
      </c>
      <c r="H45" s="342">
        <v>2</v>
      </c>
      <c r="I45" s="355">
        <v>9</v>
      </c>
      <c r="J45" s="339" t="s">
        <v>201</v>
      </c>
      <c r="K45" s="368">
        <v>0.23684694628403238</v>
      </c>
    </row>
    <row r="46" spans="1:11" ht="12.75">
      <c r="A46" s="330">
        <v>44</v>
      </c>
      <c r="B46" s="344" t="s">
        <v>105</v>
      </c>
      <c r="C46" s="345">
        <v>1948</v>
      </c>
      <c r="D46" s="346">
        <v>66</v>
      </c>
      <c r="E46" s="369" t="s">
        <v>38</v>
      </c>
      <c r="F46" s="335" t="s">
        <v>357</v>
      </c>
      <c r="G46" s="348" t="s">
        <v>97</v>
      </c>
      <c r="H46" s="342">
        <v>3</v>
      </c>
      <c r="I46" s="349">
        <v>8</v>
      </c>
      <c r="J46" s="339" t="s">
        <v>201</v>
      </c>
      <c r="K46" s="368">
        <v>0.23837993622761836</v>
      </c>
    </row>
    <row r="47" spans="1:11" ht="12.75">
      <c r="A47" s="330">
        <v>45</v>
      </c>
      <c r="B47" s="96" t="s">
        <v>103</v>
      </c>
      <c r="C47" s="97">
        <v>1948</v>
      </c>
      <c r="D47" s="346">
        <v>66</v>
      </c>
      <c r="E47" s="120" t="s">
        <v>21</v>
      </c>
      <c r="F47" s="335" t="s">
        <v>358</v>
      </c>
      <c r="G47" s="336" t="s">
        <v>82</v>
      </c>
      <c r="H47" s="342">
        <v>3</v>
      </c>
      <c r="I47" s="355">
        <v>8</v>
      </c>
      <c r="J47" s="339"/>
      <c r="K47" s="368">
        <v>0.24221241108658323</v>
      </c>
    </row>
    <row r="48" spans="1:11" ht="12.75">
      <c r="A48" s="370">
        <v>46</v>
      </c>
      <c r="B48" s="371" t="s">
        <v>113</v>
      </c>
      <c r="C48" s="372">
        <v>1976</v>
      </c>
      <c r="D48" s="373">
        <v>38</v>
      </c>
      <c r="E48" s="374" t="s">
        <v>21</v>
      </c>
      <c r="F48" s="375" t="s">
        <v>165</v>
      </c>
      <c r="G48" s="376" t="s">
        <v>55</v>
      </c>
      <c r="H48" s="377">
        <v>9</v>
      </c>
      <c r="I48" s="378">
        <v>2</v>
      </c>
      <c r="J48" s="379"/>
      <c r="K48" s="380" t="s">
        <v>166</v>
      </c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31">
      <selection activeCell="A1" sqref="A1"/>
    </sheetView>
  </sheetViews>
  <sheetFormatPr defaultColWidth="9.140625" defaultRowHeight="15"/>
  <cols>
    <col min="1" max="1" width="3.7109375" style="381" customWidth="1"/>
    <col min="2" max="2" width="20.00390625" style="382" customWidth="1"/>
    <col min="3" max="3" width="4.57421875" style="381" customWidth="1"/>
    <col min="4" max="4" width="4.00390625" style="381" customWidth="1"/>
    <col min="5" max="5" width="19.421875" style="381" customWidth="1"/>
    <col min="6" max="6" width="8.00390625" style="383" customWidth="1"/>
    <col min="7" max="7" width="4.7109375" style="381" customWidth="1"/>
    <col min="8" max="8" width="4.00390625" style="384" customWidth="1"/>
    <col min="9" max="9" width="4.140625" style="385" customWidth="1"/>
    <col min="10" max="10" width="10.421875" style="381" customWidth="1"/>
    <col min="11" max="11" width="7.00390625" style="386" customWidth="1"/>
    <col min="12" max="16384" width="8.7109375" style="387" customWidth="1"/>
  </cols>
  <sheetData>
    <row r="1" spans="1:11" ht="12.75">
      <c r="A1" s="388" t="s">
        <v>359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89" t="s">
        <v>1</v>
      </c>
      <c r="B2" s="390" t="s">
        <v>2</v>
      </c>
      <c r="C2" s="391" t="s">
        <v>3</v>
      </c>
      <c r="D2" s="391" t="s">
        <v>171</v>
      </c>
      <c r="E2" s="392" t="s">
        <v>5</v>
      </c>
      <c r="F2" s="393" t="s">
        <v>6</v>
      </c>
      <c r="G2" s="394" t="s">
        <v>7</v>
      </c>
      <c r="H2" s="392" t="s">
        <v>8</v>
      </c>
      <c r="I2" s="395" t="s">
        <v>9</v>
      </c>
      <c r="J2" s="396" t="s">
        <v>10</v>
      </c>
      <c r="K2" s="397" t="s">
        <v>11</v>
      </c>
    </row>
    <row r="3" spans="1:11" ht="12.75">
      <c r="A3" s="398">
        <v>1</v>
      </c>
      <c r="B3" s="399" t="s">
        <v>17</v>
      </c>
      <c r="C3" s="400">
        <v>1995</v>
      </c>
      <c r="D3" s="401">
        <v>19</v>
      </c>
      <c r="E3" s="402" t="s">
        <v>18</v>
      </c>
      <c r="F3" s="403">
        <v>0.6631944444444444</v>
      </c>
      <c r="G3" s="404" t="s">
        <v>19</v>
      </c>
      <c r="H3" s="405">
        <v>1</v>
      </c>
      <c r="I3" s="406">
        <v>10</v>
      </c>
      <c r="J3" s="407" t="s">
        <v>360</v>
      </c>
      <c r="K3" s="408">
        <f aca="true" t="shared" si="0" ref="K3:K13">SUM(F3)/4.53</f>
        <v>0.14640053961246013</v>
      </c>
    </row>
    <row r="4" spans="1:11" ht="12.75">
      <c r="A4" s="409">
        <v>2</v>
      </c>
      <c r="B4" s="399" t="s">
        <v>167</v>
      </c>
      <c r="C4" s="400">
        <v>1990</v>
      </c>
      <c r="D4" s="401">
        <v>24</v>
      </c>
      <c r="E4" s="410" t="s">
        <v>27</v>
      </c>
      <c r="F4" s="403">
        <v>0.6680555555555556</v>
      </c>
      <c r="G4" s="404" t="s">
        <v>19</v>
      </c>
      <c r="H4" s="411">
        <v>2</v>
      </c>
      <c r="I4" s="412">
        <v>9</v>
      </c>
      <c r="J4" s="407"/>
      <c r="K4" s="413">
        <f t="shared" si="0"/>
        <v>0.14747363257297033</v>
      </c>
    </row>
    <row r="5" spans="1:11" ht="12.75">
      <c r="A5" s="398">
        <v>3</v>
      </c>
      <c r="B5" s="414" t="s">
        <v>20</v>
      </c>
      <c r="C5" s="401">
        <v>1973</v>
      </c>
      <c r="D5" s="401">
        <v>41</v>
      </c>
      <c r="E5" s="415" t="s">
        <v>21</v>
      </c>
      <c r="F5" s="403">
        <v>0.6784722222222224</v>
      </c>
      <c r="G5" s="404" t="s">
        <v>22</v>
      </c>
      <c r="H5" s="411">
        <v>1</v>
      </c>
      <c r="I5" s="416">
        <v>10</v>
      </c>
      <c r="J5" s="417" t="s">
        <v>201</v>
      </c>
      <c r="K5" s="413">
        <f t="shared" si="0"/>
        <v>0.1497731174883493</v>
      </c>
    </row>
    <row r="6" spans="1:11" ht="12.75">
      <c r="A6" s="409">
        <v>4</v>
      </c>
      <c r="B6" s="42" t="s">
        <v>361</v>
      </c>
      <c r="C6" s="43">
        <v>1999</v>
      </c>
      <c r="D6" s="401">
        <v>15</v>
      </c>
      <c r="E6" s="418" t="s">
        <v>13</v>
      </c>
      <c r="F6" s="403">
        <v>0.6861111111111111</v>
      </c>
      <c r="G6" s="404" t="s">
        <v>19</v>
      </c>
      <c r="H6" s="411">
        <v>3</v>
      </c>
      <c r="I6" s="412">
        <v>8</v>
      </c>
      <c r="J6" s="407" t="s">
        <v>206</v>
      </c>
      <c r="K6" s="413">
        <f t="shared" si="0"/>
        <v>0.15145940642629382</v>
      </c>
    </row>
    <row r="7" spans="1:11" ht="12.75">
      <c r="A7" s="398">
        <v>5</v>
      </c>
      <c r="B7" s="399" t="s">
        <v>172</v>
      </c>
      <c r="C7" s="400">
        <v>1971</v>
      </c>
      <c r="D7" s="401">
        <v>43</v>
      </c>
      <c r="E7" s="419" t="s">
        <v>173</v>
      </c>
      <c r="F7" s="403">
        <v>0.7131944444444446</v>
      </c>
      <c r="G7" s="404" t="s">
        <v>22</v>
      </c>
      <c r="H7" s="411">
        <v>2</v>
      </c>
      <c r="I7" s="412">
        <v>9</v>
      </c>
      <c r="J7" s="407"/>
      <c r="K7" s="413">
        <f t="shared" si="0"/>
        <v>0.15743806720627915</v>
      </c>
    </row>
    <row r="8" spans="1:11" ht="12.75">
      <c r="A8" s="409">
        <v>6</v>
      </c>
      <c r="B8" s="42" t="s">
        <v>295</v>
      </c>
      <c r="C8" s="43">
        <v>1982</v>
      </c>
      <c r="D8" s="420">
        <v>32</v>
      </c>
      <c r="E8" s="421" t="s">
        <v>64</v>
      </c>
      <c r="F8" s="403">
        <v>0.7194444444444446</v>
      </c>
      <c r="G8" s="404" t="s">
        <v>14</v>
      </c>
      <c r="H8" s="411">
        <v>1</v>
      </c>
      <c r="I8" s="416">
        <v>10</v>
      </c>
      <c r="J8" s="407" t="s">
        <v>201</v>
      </c>
      <c r="K8" s="413">
        <f t="shared" si="0"/>
        <v>0.15881775815550653</v>
      </c>
    </row>
    <row r="9" spans="1:11" ht="12.75">
      <c r="A9" s="398">
        <v>7</v>
      </c>
      <c r="B9" s="399" t="s">
        <v>119</v>
      </c>
      <c r="C9" s="400">
        <v>1966</v>
      </c>
      <c r="D9" s="420">
        <v>48</v>
      </c>
      <c r="E9" s="419" t="s">
        <v>64</v>
      </c>
      <c r="F9" s="422">
        <v>0.7229166666666668</v>
      </c>
      <c r="G9" s="404" t="s">
        <v>22</v>
      </c>
      <c r="H9" s="411">
        <v>3</v>
      </c>
      <c r="I9" s="412">
        <v>8</v>
      </c>
      <c r="J9" s="407"/>
      <c r="K9" s="413">
        <f t="shared" si="0"/>
        <v>0.15958425312729949</v>
      </c>
    </row>
    <row r="10" spans="1:11" ht="12.75">
      <c r="A10" s="409">
        <v>8</v>
      </c>
      <c r="B10" s="42" t="s">
        <v>335</v>
      </c>
      <c r="C10" s="43">
        <v>1976</v>
      </c>
      <c r="D10" s="420">
        <v>38</v>
      </c>
      <c r="E10" s="51" t="s">
        <v>336</v>
      </c>
      <c r="F10" s="422">
        <v>0.7243055555555555</v>
      </c>
      <c r="G10" s="404" t="s">
        <v>14</v>
      </c>
      <c r="H10" s="411">
        <v>2</v>
      </c>
      <c r="I10" s="412">
        <v>9</v>
      </c>
      <c r="J10" s="407"/>
      <c r="K10" s="413">
        <f t="shared" si="0"/>
        <v>0.15989085111601667</v>
      </c>
    </row>
    <row r="11" spans="1:11" ht="12.75">
      <c r="A11" s="398">
        <v>9</v>
      </c>
      <c r="B11" s="399" t="s">
        <v>350</v>
      </c>
      <c r="C11" s="400">
        <v>1978</v>
      </c>
      <c r="D11" s="420">
        <v>36</v>
      </c>
      <c r="E11" s="51" t="s">
        <v>199</v>
      </c>
      <c r="F11" s="422">
        <v>0.7277777777777779</v>
      </c>
      <c r="G11" s="404" t="s">
        <v>14</v>
      </c>
      <c r="H11" s="411">
        <v>3</v>
      </c>
      <c r="I11" s="412">
        <v>8</v>
      </c>
      <c r="J11" s="423"/>
      <c r="K11" s="413">
        <f t="shared" si="0"/>
        <v>0.16065734608780968</v>
      </c>
    </row>
    <row r="12" spans="1:11" ht="12.75">
      <c r="A12" s="409">
        <v>10</v>
      </c>
      <c r="B12" s="414" t="s">
        <v>23</v>
      </c>
      <c r="C12" s="401">
        <v>1972</v>
      </c>
      <c r="D12" s="420">
        <v>42</v>
      </c>
      <c r="E12" s="419" t="s">
        <v>24</v>
      </c>
      <c r="F12" s="403">
        <v>0.7409722222222223</v>
      </c>
      <c r="G12" s="404" t="s">
        <v>22</v>
      </c>
      <c r="H12" s="411">
        <v>4</v>
      </c>
      <c r="I12" s="412">
        <v>7</v>
      </c>
      <c r="J12" s="407"/>
      <c r="K12" s="413">
        <f t="shared" si="0"/>
        <v>0.163570026980623</v>
      </c>
    </row>
    <row r="13" spans="1:11" ht="12.75">
      <c r="A13" s="398">
        <v>11</v>
      </c>
      <c r="B13" s="399" t="s">
        <v>37</v>
      </c>
      <c r="C13" s="400">
        <v>1964</v>
      </c>
      <c r="D13" s="420">
        <v>50</v>
      </c>
      <c r="E13" s="424" t="s">
        <v>38</v>
      </c>
      <c r="F13" s="422">
        <v>0.7659722222222222</v>
      </c>
      <c r="G13" s="404" t="s">
        <v>28</v>
      </c>
      <c r="H13" s="411">
        <v>1</v>
      </c>
      <c r="I13" s="416">
        <v>10</v>
      </c>
      <c r="J13" s="425"/>
      <c r="K13" s="413">
        <f t="shared" si="0"/>
        <v>0.16908879077753247</v>
      </c>
    </row>
    <row r="14" spans="1:11" ht="12.75">
      <c r="A14" s="409">
        <v>12</v>
      </c>
      <c r="B14" s="414" t="s">
        <v>122</v>
      </c>
      <c r="C14" s="401">
        <v>1992</v>
      </c>
      <c r="D14" s="420">
        <v>22</v>
      </c>
      <c r="E14" s="426" t="s">
        <v>123</v>
      </c>
      <c r="F14" s="427">
        <v>0.7743055555555555</v>
      </c>
      <c r="G14" s="404" t="s">
        <v>48</v>
      </c>
      <c r="H14" s="411">
        <v>1</v>
      </c>
      <c r="I14" s="416">
        <v>10</v>
      </c>
      <c r="J14" s="407" t="s">
        <v>362</v>
      </c>
      <c r="K14" s="413">
        <f>SUM(F14/4.53)</f>
        <v>0.17092837870983563</v>
      </c>
    </row>
    <row r="15" spans="1:11" ht="12.75">
      <c r="A15" s="398">
        <v>13</v>
      </c>
      <c r="B15" s="399" t="s">
        <v>363</v>
      </c>
      <c r="C15" s="400">
        <v>1975</v>
      </c>
      <c r="D15" s="420">
        <v>39</v>
      </c>
      <c r="E15" s="424" t="s">
        <v>38</v>
      </c>
      <c r="F15" s="422">
        <v>0.7812500000000001</v>
      </c>
      <c r="G15" s="404" t="s">
        <v>14</v>
      </c>
      <c r="H15" s="411">
        <v>4</v>
      </c>
      <c r="I15" s="412">
        <v>7</v>
      </c>
      <c r="J15" s="407"/>
      <c r="K15" s="413">
        <f>SUM(F15)/4.53</f>
        <v>0.17246136865342165</v>
      </c>
    </row>
    <row r="16" spans="1:11" ht="12.75">
      <c r="A16" s="409">
        <v>14</v>
      </c>
      <c r="B16" s="414" t="s">
        <v>175</v>
      </c>
      <c r="C16" s="428">
        <v>1992</v>
      </c>
      <c r="D16" s="420">
        <v>22</v>
      </c>
      <c r="E16" s="426" t="s">
        <v>88</v>
      </c>
      <c r="F16" s="427">
        <v>0.7888888888888889</v>
      </c>
      <c r="G16" s="404" t="s">
        <v>48</v>
      </c>
      <c r="H16" s="411">
        <v>2</v>
      </c>
      <c r="I16" s="412">
        <v>9</v>
      </c>
      <c r="J16" s="417"/>
      <c r="K16" s="413">
        <f>SUM(F16/4.53)</f>
        <v>0.1741476575913662</v>
      </c>
    </row>
    <row r="17" spans="1:11" ht="12.75">
      <c r="A17" s="398">
        <v>15</v>
      </c>
      <c r="B17" s="429" t="s">
        <v>46</v>
      </c>
      <c r="C17" s="430">
        <v>1976</v>
      </c>
      <c r="D17" s="420">
        <v>38</v>
      </c>
      <c r="E17" s="431" t="s">
        <v>21</v>
      </c>
      <c r="F17" s="422">
        <v>0.7930555555555556</v>
      </c>
      <c r="G17" s="404" t="s">
        <v>14</v>
      </c>
      <c r="H17" s="411">
        <v>5</v>
      </c>
      <c r="I17" s="412">
        <v>6</v>
      </c>
      <c r="J17" s="407"/>
      <c r="K17" s="413">
        <f aca="true" t="shared" si="1" ref="K17:K25">SUM(F17)/4.53</f>
        <v>0.1750674515575178</v>
      </c>
    </row>
    <row r="18" spans="1:11" ht="12.75">
      <c r="A18" s="409">
        <v>16</v>
      </c>
      <c r="B18" s="399" t="s">
        <v>42</v>
      </c>
      <c r="C18" s="432">
        <v>1973</v>
      </c>
      <c r="D18" s="433">
        <v>41</v>
      </c>
      <c r="E18" s="431" t="s">
        <v>21</v>
      </c>
      <c r="F18" s="422">
        <v>0.7958333333333335</v>
      </c>
      <c r="G18" s="404" t="s">
        <v>22</v>
      </c>
      <c r="H18" s="411">
        <v>5</v>
      </c>
      <c r="I18" s="412">
        <v>6</v>
      </c>
      <c r="J18" s="407"/>
      <c r="K18" s="413">
        <f t="shared" si="1"/>
        <v>0.1756806475349522</v>
      </c>
    </row>
    <row r="19" spans="1:11" ht="12.75">
      <c r="A19" s="398">
        <v>17</v>
      </c>
      <c r="B19" s="434" t="s">
        <v>51</v>
      </c>
      <c r="C19" s="435">
        <v>1981</v>
      </c>
      <c r="D19" s="420">
        <v>33</v>
      </c>
      <c r="E19" s="436" t="s">
        <v>21</v>
      </c>
      <c r="F19" s="437">
        <v>0.7979166666666666</v>
      </c>
      <c r="G19" s="438" t="s">
        <v>14</v>
      </c>
      <c r="H19" s="411">
        <v>6</v>
      </c>
      <c r="I19" s="439">
        <v>5</v>
      </c>
      <c r="J19" s="407"/>
      <c r="K19" s="413">
        <f t="shared" si="1"/>
        <v>0.17614054451802794</v>
      </c>
    </row>
    <row r="20" spans="1:11" ht="12.75">
      <c r="A20" s="409">
        <v>18</v>
      </c>
      <c r="B20" s="414" t="s">
        <v>45</v>
      </c>
      <c r="C20" s="400">
        <v>1972</v>
      </c>
      <c r="D20" s="420">
        <v>42</v>
      </c>
      <c r="E20" s="419" t="s">
        <v>36</v>
      </c>
      <c r="F20" s="422">
        <v>0.8034722222222223</v>
      </c>
      <c r="G20" s="404" t="s">
        <v>22</v>
      </c>
      <c r="H20" s="411">
        <v>6</v>
      </c>
      <c r="I20" s="439">
        <v>5</v>
      </c>
      <c r="J20" s="407"/>
      <c r="K20" s="413">
        <f t="shared" si="1"/>
        <v>0.17736693647289672</v>
      </c>
    </row>
    <row r="21" spans="1:11" ht="12.75">
      <c r="A21" s="398">
        <v>19</v>
      </c>
      <c r="B21" s="399" t="s">
        <v>43</v>
      </c>
      <c r="C21" s="400">
        <v>1977</v>
      </c>
      <c r="D21" s="420">
        <v>37</v>
      </c>
      <c r="E21" s="402" t="s">
        <v>44</v>
      </c>
      <c r="F21" s="403">
        <v>0.8111111111111111</v>
      </c>
      <c r="G21" s="404" t="s">
        <v>14</v>
      </c>
      <c r="H21" s="411">
        <v>7</v>
      </c>
      <c r="I21" s="439">
        <v>4</v>
      </c>
      <c r="J21" s="407"/>
      <c r="K21" s="413">
        <f t="shared" si="1"/>
        <v>0.1790532254108413</v>
      </c>
    </row>
    <row r="22" spans="1:11" ht="12.75">
      <c r="A22" s="409">
        <v>20</v>
      </c>
      <c r="B22" s="42" t="s">
        <v>57</v>
      </c>
      <c r="C22" s="43">
        <v>1965</v>
      </c>
      <c r="D22" s="420">
        <v>49</v>
      </c>
      <c r="E22" s="51" t="s">
        <v>58</v>
      </c>
      <c r="F22" s="422">
        <v>0.8208333333333333</v>
      </c>
      <c r="G22" s="404" t="s">
        <v>22</v>
      </c>
      <c r="H22" s="411">
        <v>7</v>
      </c>
      <c r="I22" s="439">
        <v>4</v>
      </c>
      <c r="J22" s="407"/>
      <c r="K22" s="413">
        <f t="shared" si="1"/>
        <v>0.18119941133186165</v>
      </c>
    </row>
    <row r="23" spans="1:11" ht="12.75">
      <c r="A23" s="398">
        <v>21</v>
      </c>
      <c r="B23" s="399" t="s">
        <v>63</v>
      </c>
      <c r="C23" s="400">
        <v>1960</v>
      </c>
      <c r="D23" s="420">
        <v>54</v>
      </c>
      <c r="E23" s="419" t="s">
        <v>64</v>
      </c>
      <c r="F23" s="403">
        <v>0.8319444444444445</v>
      </c>
      <c r="G23" s="438" t="s">
        <v>28</v>
      </c>
      <c r="H23" s="411">
        <v>2</v>
      </c>
      <c r="I23" s="439">
        <v>9</v>
      </c>
      <c r="J23" s="407"/>
      <c r="K23" s="413">
        <f t="shared" si="1"/>
        <v>0.1836521952415992</v>
      </c>
    </row>
    <row r="24" spans="1:11" ht="12.75">
      <c r="A24" s="409">
        <v>22</v>
      </c>
      <c r="B24" s="414" t="s">
        <v>364</v>
      </c>
      <c r="C24" s="400">
        <v>1972</v>
      </c>
      <c r="D24" s="420">
        <v>42</v>
      </c>
      <c r="E24" s="419" t="s">
        <v>365</v>
      </c>
      <c r="F24" s="422">
        <v>0.832638888888889</v>
      </c>
      <c r="G24" s="404" t="s">
        <v>22</v>
      </c>
      <c r="H24" s="411">
        <v>8</v>
      </c>
      <c r="I24" s="439">
        <v>3</v>
      </c>
      <c r="J24" s="407" t="s">
        <v>206</v>
      </c>
      <c r="K24" s="413">
        <f t="shared" si="1"/>
        <v>0.18380549423595782</v>
      </c>
    </row>
    <row r="25" spans="1:11" ht="12.75">
      <c r="A25" s="398">
        <v>23</v>
      </c>
      <c r="B25" s="42" t="s">
        <v>47</v>
      </c>
      <c r="C25" s="43">
        <v>1983</v>
      </c>
      <c r="D25" s="420">
        <v>31</v>
      </c>
      <c r="E25" s="51" t="s">
        <v>13</v>
      </c>
      <c r="F25" s="427">
        <v>0.840277777777778</v>
      </c>
      <c r="G25" s="404" t="s">
        <v>48</v>
      </c>
      <c r="H25" s="411">
        <v>3</v>
      </c>
      <c r="I25" s="439">
        <v>8</v>
      </c>
      <c r="J25" s="407"/>
      <c r="K25" s="413">
        <f t="shared" si="1"/>
        <v>0.1854917831739024</v>
      </c>
    </row>
    <row r="26" spans="1:11" ht="12.75">
      <c r="A26" s="409">
        <v>24</v>
      </c>
      <c r="B26" s="399" t="s">
        <v>59</v>
      </c>
      <c r="C26" s="400">
        <v>1973</v>
      </c>
      <c r="D26" s="420">
        <v>41</v>
      </c>
      <c r="E26" s="415" t="s">
        <v>21</v>
      </c>
      <c r="F26" s="422">
        <v>0.8527777777777779</v>
      </c>
      <c r="G26" s="404" t="s">
        <v>55</v>
      </c>
      <c r="H26" s="411">
        <v>1</v>
      </c>
      <c r="I26" s="406">
        <v>10</v>
      </c>
      <c r="J26" s="407"/>
      <c r="K26" s="413">
        <f>SUM(F26/4.53)</f>
        <v>0.18825116507235715</v>
      </c>
    </row>
    <row r="27" spans="1:11" ht="12.75">
      <c r="A27" s="398">
        <v>25</v>
      </c>
      <c r="B27" s="399" t="s">
        <v>366</v>
      </c>
      <c r="C27" s="400">
        <v>1976</v>
      </c>
      <c r="D27" s="420">
        <v>38</v>
      </c>
      <c r="E27" s="51" t="s">
        <v>86</v>
      </c>
      <c r="F27" s="422">
        <v>0.8590277777777778</v>
      </c>
      <c r="G27" s="404" t="s">
        <v>14</v>
      </c>
      <c r="H27" s="411">
        <v>8</v>
      </c>
      <c r="I27" s="412">
        <v>3</v>
      </c>
      <c r="J27" s="407" t="s">
        <v>206</v>
      </c>
      <c r="K27" s="413">
        <f>SUM(F27)/4.53</f>
        <v>0.1896308560215845</v>
      </c>
    </row>
    <row r="28" spans="1:11" ht="12.75">
      <c r="A28" s="409">
        <v>26</v>
      </c>
      <c r="B28" s="414" t="s">
        <v>367</v>
      </c>
      <c r="C28" s="400">
        <v>1970</v>
      </c>
      <c r="D28" s="420">
        <v>44</v>
      </c>
      <c r="E28" s="419" t="s">
        <v>365</v>
      </c>
      <c r="F28" s="422">
        <v>0.8666666666666667</v>
      </c>
      <c r="G28" s="404" t="s">
        <v>22</v>
      </c>
      <c r="H28" s="411">
        <v>9</v>
      </c>
      <c r="I28" s="412">
        <v>2</v>
      </c>
      <c r="J28" s="407"/>
      <c r="K28" s="413">
        <f>SUM(F28)/4.53</f>
        <v>0.19131714495952906</v>
      </c>
    </row>
    <row r="29" spans="1:11" ht="12.75">
      <c r="A29" s="398">
        <v>27</v>
      </c>
      <c r="B29" s="42" t="s">
        <v>126</v>
      </c>
      <c r="C29" s="43">
        <v>1960</v>
      </c>
      <c r="D29" s="420">
        <v>54</v>
      </c>
      <c r="E29" s="402" t="s">
        <v>13</v>
      </c>
      <c r="F29" s="403">
        <v>0.8694444444444446</v>
      </c>
      <c r="G29" s="404" t="s">
        <v>28</v>
      </c>
      <c r="H29" s="411">
        <v>3</v>
      </c>
      <c r="I29" s="412">
        <v>8</v>
      </c>
      <c r="J29" s="407"/>
      <c r="K29" s="413">
        <f>SUM(F29)/4.53</f>
        <v>0.19193034093696348</v>
      </c>
    </row>
    <row r="30" spans="1:11" ht="12.75">
      <c r="A30" s="409">
        <v>28</v>
      </c>
      <c r="B30" s="440" t="s">
        <v>85</v>
      </c>
      <c r="C30" s="432">
        <v>1965</v>
      </c>
      <c r="D30" s="401">
        <v>49</v>
      </c>
      <c r="E30" s="441" t="s">
        <v>86</v>
      </c>
      <c r="F30" s="422">
        <v>0.8812500000000001</v>
      </c>
      <c r="G30" s="404" t="s">
        <v>22</v>
      </c>
      <c r="H30" s="411">
        <v>10</v>
      </c>
      <c r="I30" s="412">
        <v>1</v>
      </c>
      <c r="J30" s="407" t="s">
        <v>201</v>
      </c>
      <c r="K30" s="413">
        <f>SUM(F30)/4.53</f>
        <v>0.19453642384105962</v>
      </c>
    </row>
    <row r="31" spans="1:11" ht="12.75">
      <c r="A31" s="398">
        <v>29</v>
      </c>
      <c r="B31" s="399" t="s">
        <v>135</v>
      </c>
      <c r="C31" s="400">
        <v>1976</v>
      </c>
      <c r="D31" s="401">
        <v>38</v>
      </c>
      <c r="E31" s="415" t="s">
        <v>21</v>
      </c>
      <c r="F31" s="422">
        <v>0.8909722222222222</v>
      </c>
      <c r="G31" s="404" t="s">
        <v>55</v>
      </c>
      <c r="H31" s="442">
        <v>2</v>
      </c>
      <c r="I31" s="412">
        <v>9</v>
      </c>
      <c r="J31" s="407"/>
      <c r="K31" s="413">
        <f>SUM(F31/4.53)</f>
        <v>0.19668260976207994</v>
      </c>
    </row>
    <row r="32" spans="1:11" ht="12.75">
      <c r="A32" s="409">
        <v>30</v>
      </c>
      <c r="B32" s="42" t="s">
        <v>62</v>
      </c>
      <c r="C32" s="43">
        <v>1979</v>
      </c>
      <c r="D32" s="401">
        <v>35</v>
      </c>
      <c r="E32" s="415" t="s">
        <v>21</v>
      </c>
      <c r="F32" s="403">
        <v>0.8965277777777777</v>
      </c>
      <c r="G32" s="404" t="s">
        <v>14</v>
      </c>
      <c r="H32" s="411">
        <v>9</v>
      </c>
      <c r="I32" s="412">
        <v>2</v>
      </c>
      <c r="J32" s="407"/>
      <c r="K32" s="413">
        <f>SUM(F32)/4.53</f>
        <v>0.1979090017169487</v>
      </c>
    </row>
    <row r="33" spans="1:11" ht="12.75">
      <c r="A33" s="398">
        <v>31</v>
      </c>
      <c r="B33" s="42" t="s">
        <v>74</v>
      </c>
      <c r="C33" s="43">
        <v>1967</v>
      </c>
      <c r="D33" s="401">
        <v>47</v>
      </c>
      <c r="E33" s="415" t="s">
        <v>21</v>
      </c>
      <c r="F33" s="422">
        <v>0.8986111111111111</v>
      </c>
      <c r="G33" s="404" t="s">
        <v>22</v>
      </c>
      <c r="H33" s="411">
        <v>11</v>
      </c>
      <c r="I33" s="412">
        <v>1</v>
      </c>
      <c r="J33" s="407"/>
      <c r="K33" s="413">
        <f>SUM(F33)/4.53</f>
        <v>0.19836889870002453</v>
      </c>
    </row>
    <row r="34" spans="1:11" ht="12.75">
      <c r="A34" s="409">
        <v>32</v>
      </c>
      <c r="B34" s="42" t="s">
        <v>70</v>
      </c>
      <c r="C34" s="43">
        <v>1989</v>
      </c>
      <c r="D34" s="401">
        <v>25</v>
      </c>
      <c r="E34" s="51" t="s">
        <v>64</v>
      </c>
      <c r="F34" s="427">
        <v>0.9006944444444446</v>
      </c>
      <c r="G34" s="404" t="s">
        <v>48</v>
      </c>
      <c r="H34" s="411">
        <v>4</v>
      </c>
      <c r="I34" s="412">
        <v>7</v>
      </c>
      <c r="J34" s="407"/>
      <c r="K34" s="413">
        <f aca="true" t="shared" si="2" ref="K34:K39">SUM(F34/4.53)</f>
        <v>0.19882879568310033</v>
      </c>
    </row>
    <row r="35" spans="1:11" ht="12.75">
      <c r="A35" s="398">
        <v>33</v>
      </c>
      <c r="B35" s="399" t="s">
        <v>54</v>
      </c>
      <c r="C35" s="400">
        <v>1977</v>
      </c>
      <c r="D35" s="401">
        <v>37</v>
      </c>
      <c r="E35" s="424" t="s">
        <v>38</v>
      </c>
      <c r="F35" s="403">
        <v>0.9020833333333332</v>
      </c>
      <c r="G35" s="404" t="s">
        <v>55</v>
      </c>
      <c r="H35" s="442">
        <v>3</v>
      </c>
      <c r="I35" s="412">
        <v>8</v>
      </c>
      <c r="J35" s="407"/>
      <c r="K35" s="413">
        <f t="shared" si="2"/>
        <v>0.19913539367181748</v>
      </c>
    </row>
    <row r="36" spans="1:11" ht="12.75">
      <c r="A36" s="409">
        <v>34</v>
      </c>
      <c r="B36" s="399" t="s">
        <v>71</v>
      </c>
      <c r="C36" s="400">
        <v>1969</v>
      </c>
      <c r="D36" s="401">
        <v>45</v>
      </c>
      <c r="E36" s="402" t="s">
        <v>72</v>
      </c>
      <c r="F36" s="422">
        <v>0.9041666666666667</v>
      </c>
      <c r="G36" s="404" t="s">
        <v>55</v>
      </c>
      <c r="H36" s="442">
        <v>4</v>
      </c>
      <c r="I36" s="439">
        <v>7</v>
      </c>
      <c r="J36" s="407"/>
      <c r="K36" s="413">
        <f t="shared" si="2"/>
        <v>0.1995952906548933</v>
      </c>
    </row>
    <row r="37" spans="1:11" ht="12.75">
      <c r="A37" s="398">
        <v>35</v>
      </c>
      <c r="B37" s="399" t="s">
        <v>283</v>
      </c>
      <c r="C37" s="400">
        <v>1971</v>
      </c>
      <c r="D37" s="401">
        <v>43</v>
      </c>
      <c r="E37" s="419" t="s">
        <v>64</v>
      </c>
      <c r="F37" s="422">
        <v>0.9187500000000001</v>
      </c>
      <c r="G37" s="404" t="s">
        <v>55</v>
      </c>
      <c r="H37" s="442">
        <v>5</v>
      </c>
      <c r="I37" s="439">
        <v>6</v>
      </c>
      <c r="J37" s="407" t="s">
        <v>201</v>
      </c>
      <c r="K37" s="413">
        <f t="shared" si="2"/>
        <v>0.20281456953642385</v>
      </c>
    </row>
    <row r="38" spans="1:11" ht="12.75">
      <c r="A38" s="409">
        <v>36</v>
      </c>
      <c r="B38" s="399" t="s">
        <v>76</v>
      </c>
      <c r="C38" s="400">
        <v>1979</v>
      </c>
      <c r="D38" s="401">
        <v>35</v>
      </c>
      <c r="E38" s="415" t="s">
        <v>21</v>
      </c>
      <c r="F38" s="403">
        <v>0.9201388888888888</v>
      </c>
      <c r="G38" s="404" t="s">
        <v>55</v>
      </c>
      <c r="H38" s="442">
        <v>6</v>
      </c>
      <c r="I38" s="439">
        <v>5</v>
      </c>
      <c r="J38" s="407"/>
      <c r="K38" s="413">
        <f t="shared" si="2"/>
        <v>0.203121167525141</v>
      </c>
    </row>
    <row r="39" spans="1:11" ht="12.75">
      <c r="A39" s="398">
        <v>37</v>
      </c>
      <c r="B39" s="399" t="s">
        <v>79</v>
      </c>
      <c r="C39" s="400">
        <v>1976</v>
      </c>
      <c r="D39" s="401">
        <v>38</v>
      </c>
      <c r="E39" s="415" t="s">
        <v>21</v>
      </c>
      <c r="F39" s="422">
        <v>0.93125</v>
      </c>
      <c r="G39" s="404" t="s">
        <v>55</v>
      </c>
      <c r="H39" s="442">
        <v>7</v>
      </c>
      <c r="I39" s="439">
        <v>4</v>
      </c>
      <c r="J39" s="407"/>
      <c r="K39" s="413">
        <f t="shared" si="2"/>
        <v>0.20557395143487858</v>
      </c>
    </row>
    <row r="40" spans="1:11" ht="12.75">
      <c r="A40" s="409">
        <v>38</v>
      </c>
      <c r="B40" s="42" t="s">
        <v>253</v>
      </c>
      <c r="C40" s="43">
        <v>1977</v>
      </c>
      <c r="D40" s="401">
        <v>37</v>
      </c>
      <c r="E40" s="51" t="s">
        <v>88</v>
      </c>
      <c r="F40" s="422">
        <v>0.9493055555555556</v>
      </c>
      <c r="G40" s="404" t="s">
        <v>14</v>
      </c>
      <c r="H40" s="411">
        <v>10</v>
      </c>
      <c r="I40" s="412">
        <v>1</v>
      </c>
      <c r="J40" s="407"/>
      <c r="K40" s="413">
        <f>SUM(F40)/4.53</f>
        <v>0.2095597252882021</v>
      </c>
    </row>
    <row r="41" spans="1:11" ht="12.75">
      <c r="A41" s="398">
        <v>39</v>
      </c>
      <c r="B41" s="399" t="s">
        <v>92</v>
      </c>
      <c r="C41" s="400">
        <v>1962</v>
      </c>
      <c r="D41" s="401">
        <v>52</v>
      </c>
      <c r="E41" s="443" t="s">
        <v>21</v>
      </c>
      <c r="F41" s="437">
        <v>0.9576388888888888</v>
      </c>
      <c r="G41" s="404" t="s">
        <v>28</v>
      </c>
      <c r="H41" s="411">
        <v>4</v>
      </c>
      <c r="I41" s="412">
        <v>7</v>
      </c>
      <c r="J41" s="407"/>
      <c r="K41" s="413">
        <f>SUM(F41)/4.53</f>
        <v>0.21139931322050526</v>
      </c>
    </row>
    <row r="42" spans="1:11" ht="12.75">
      <c r="A42" s="409">
        <v>40</v>
      </c>
      <c r="B42" s="399" t="s">
        <v>368</v>
      </c>
      <c r="C42" s="400">
        <v>1984</v>
      </c>
      <c r="D42" s="401">
        <v>30</v>
      </c>
      <c r="E42" s="444" t="s">
        <v>64</v>
      </c>
      <c r="F42" s="422">
        <v>0.9652777777777778</v>
      </c>
      <c r="G42" s="404" t="s">
        <v>14</v>
      </c>
      <c r="H42" s="411">
        <v>11</v>
      </c>
      <c r="I42" s="439">
        <v>1</v>
      </c>
      <c r="J42" s="407" t="s">
        <v>206</v>
      </c>
      <c r="K42" s="413">
        <f>SUM(F42)/4.53</f>
        <v>0.21308560215844982</v>
      </c>
    </row>
    <row r="43" spans="1:11" ht="12.75">
      <c r="A43" s="398">
        <v>41</v>
      </c>
      <c r="B43" s="414" t="s">
        <v>96</v>
      </c>
      <c r="C43" s="401">
        <v>1948</v>
      </c>
      <c r="D43" s="401">
        <v>66</v>
      </c>
      <c r="E43" s="445" t="s">
        <v>27</v>
      </c>
      <c r="F43" s="403">
        <v>0.9715277777777777</v>
      </c>
      <c r="G43" s="404" t="s">
        <v>97</v>
      </c>
      <c r="H43" s="411">
        <v>1</v>
      </c>
      <c r="I43" s="406">
        <v>10</v>
      </c>
      <c r="J43" s="407"/>
      <c r="K43" s="413">
        <f>SUM(F43)/4.53</f>
        <v>0.21446529310767717</v>
      </c>
    </row>
    <row r="44" spans="1:11" ht="12.75">
      <c r="A44" s="409">
        <v>42</v>
      </c>
      <c r="B44" s="446" t="s">
        <v>310</v>
      </c>
      <c r="C44" s="447">
        <v>1992</v>
      </c>
      <c r="D44" s="448">
        <v>22</v>
      </c>
      <c r="E44" s="449" t="s">
        <v>88</v>
      </c>
      <c r="F44" s="403">
        <v>0.9909722222222224</v>
      </c>
      <c r="G44" s="404" t="s">
        <v>19</v>
      </c>
      <c r="H44" s="411">
        <v>4</v>
      </c>
      <c r="I44" s="439">
        <v>7</v>
      </c>
      <c r="J44" s="407"/>
      <c r="K44" s="413">
        <f>SUM(F44)/4.53</f>
        <v>0.21875766494971796</v>
      </c>
    </row>
    <row r="45" spans="1:11" ht="12.75">
      <c r="A45" s="398">
        <v>43</v>
      </c>
      <c r="B45" s="399" t="s">
        <v>81</v>
      </c>
      <c r="C45" s="400">
        <v>1964</v>
      </c>
      <c r="D45" s="401">
        <v>50</v>
      </c>
      <c r="E45" s="450" t="s">
        <v>58</v>
      </c>
      <c r="F45" s="451" t="s">
        <v>369</v>
      </c>
      <c r="G45" s="404" t="s">
        <v>82</v>
      </c>
      <c r="H45" s="442">
        <v>1</v>
      </c>
      <c r="I45" s="406">
        <v>10</v>
      </c>
      <c r="J45" s="407"/>
      <c r="K45" s="413">
        <f>SUM(F45/4.53)</f>
        <v>0.2205972528820211</v>
      </c>
    </row>
    <row r="46" spans="1:11" ht="12.75">
      <c r="A46" s="409">
        <v>44</v>
      </c>
      <c r="B46" s="399" t="s">
        <v>98</v>
      </c>
      <c r="C46" s="400">
        <v>1993</v>
      </c>
      <c r="D46" s="401">
        <v>21</v>
      </c>
      <c r="E46" s="419" t="s">
        <v>99</v>
      </c>
      <c r="F46" s="451" t="s">
        <v>370</v>
      </c>
      <c r="G46" s="404" t="s">
        <v>48</v>
      </c>
      <c r="H46" s="411">
        <v>5</v>
      </c>
      <c r="I46" s="412">
        <v>6</v>
      </c>
      <c r="J46" s="407"/>
      <c r="K46" s="413">
        <f>SUM(F46/4.53)</f>
        <v>0.22305003679175864</v>
      </c>
    </row>
    <row r="47" spans="1:11" ht="12.75">
      <c r="A47" s="398">
        <v>45</v>
      </c>
      <c r="B47" s="42" t="s">
        <v>371</v>
      </c>
      <c r="C47" s="43">
        <v>1994</v>
      </c>
      <c r="D47" s="401">
        <v>20</v>
      </c>
      <c r="E47" s="452" t="s">
        <v>372</v>
      </c>
      <c r="F47" s="451" t="s">
        <v>183</v>
      </c>
      <c r="G47" s="404" t="s">
        <v>19</v>
      </c>
      <c r="H47" s="411">
        <v>5</v>
      </c>
      <c r="I47" s="412">
        <v>6</v>
      </c>
      <c r="J47" s="407"/>
      <c r="K47" s="413">
        <f>SUM(F47/4.53)</f>
        <v>0.22335663478047585</v>
      </c>
    </row>
    <row r="48" spans="1:11" ht="12.75">
      <c r="A48" s="409">
        <v>46</v>
      </c>
      <c r="B48" s="434" t="s">
        <v>156</v>
      </c>
      <c r="C48" s="435">
        <v>1945</v>
      </c>
      <c r="D48" s="420">
        <v>69</v>
      </c>
      <c r="E48" s="424" t="s">
        <v>38</v>
      </c>
      <c r="F48" s="453" t="s">
        <v>301</v>
      </c>
      <c r="G48" s="438" t="s">
        <v>97</v>
      </c>
      <c r="H48" s="454">
        <v>2</v>
      </c>
      <c r="I48" s="439">
        <v>9</v>
      </c>
      <c r="J48" s="407" t="s">
        <v>201</v>
      </c>
      <c r="K48" s="413">
        <f aca="true" t="shared" si="3" ref="K48:K60">SUM(F48/4.53)</f>
        <v>0.22626931567328915</v>
      </c>
    </row>
    <row r="49" spans="1:11" ht="12.75">
      <c r="A49" s="398">
        <v>47</v>
      </c>
      <c r="B49" s="399" t="s">
        <v>373</v>
      </c>
      <c r="C49" s="400">
        <v>1960</v>
      </c>
      <c r="D49" s="420">
        <v>54</v>
      </c>
      <c r="E49" s="419" t="s">
        <v>365</v>
      </c>
      <c r="F49" s="451" t="s">
        <v>354</v>
      </c>
      <c r="G49" s="404" t="s">
        <v>28</v>
      </c>
      <c r="H49" s="455">
        <v>5</v>
      </c>
      <c r="I49" s="439">
        <v>6</v>
      </c>
      <c r="J49" s="407"/>
      <c r="K49" s="413">
        <f t="shared" si="3"/>
        <v>0.22764900662251655</v>
      </c>
    </row>
    <row r="50" spans="1:11" ht="12.75">
      <c r="A50" s="409">
        <v>48</v>
      </c>
      <c r="B50" s="399" t="s">
        <v>105</v>
      </c>
      <c r="C50" s="400">
        <v>1948</v>
      </c>
      <c r="D50" s="420">
        <v>66</v>
      </c>
      <c r="E50" s="424" t="s">
        <v>38</v>
      </c>
      <c r="F50" s="451" t="s">
        <v>374</v>
      </c>
      <c r="G50" s="404" t="s">
        <v>97</v>
      </c>
      <c r="H50" s="455">
        <v>3</v>
      </c>
      <c r="I50" s="439">
        <v>8</v>
      </c>
      <c r="J50" s="407" t="s">
        <v>201</v>
      </c>
      <c r="K50" s="413">
        <f t="shared" si="3"/>
        <v>0.22856880058866813</v>
      </c>
    </row>
    <row r="51" spans="1:11" ht="12.75">
      <c r="A51" s="398">
        <v>49</v>
      </c>
      <c r="B51" s="399" t="s">
        <v>90</v>
      </c>
      <c r="C51" s="400">
        <v>1970</v>
      </c>
      <c r="D51" s="420">
        <v>44</v>
      </c>
      <c r="E51" s="456" t="s">
        <v>21</v>
      </c>
      <c r="F51" s="451" t="s">
        <v>285</v>
      </c>
      <c r="G51" s="404" t="s">
        <v>55</v>
      </c>
      <c r="H51" s="384">
        <v>8</v>
      </c>
      <c r="I51" s="439">
        <v>3</v>
      </c>
      <c r="J51" s="407"/>
      <c r="K51" s="413">
        <f t="shared" si="3"/>
        <v>0.23669364728967376</v>
      </c>
    </row>
    <row r="52" spans="1:11" ht="12.75">
      <c r="A52" s="409">
        <v>50</v>
      </c>
      <c r="B52" s="399" t="s">
        <v>152</v>
      </c>
      <c r="C52" s="401">
        <v>1960</v>
      </c>
      <c r="D52" s="420">
        <v>54</v>
      </c>
      <c r="E52" s="426" t="s">
        <v>13</v>
      </c>
      <c r="F52" s="457" t="s">
        <v>375</v>
      </c>
      <c r="G52" s="404" t="s">
        <v>82</v>
      </c>
      <c r="H52" s="384">
        <v>2</v>
      </c>
      <c r="I52" s="439">
        <v>9</v>
      </c>
      <c r="J52" s="407" t="s">
        <v>201</v>
      </c>
      <c r="K52" s="413">
        <f t="shared" si="3"/>
        <v>0.23715354427274957</v>
      </c>
    </row>
    <row r="53" spans="1:11" ht="12.75">
      <c r="A53" s="398">
        <v>51</v>
      </c>
      <c r="B53" s="42" t="s">
        <v>101</v>
      </c>
      <c r="C53" s="43">
        <v>1963</v>
      </c>
      <c r="D53" s="420">
        <v>51</v>
      </c>
      <c r="E53" s="415" t="s">
        <v>21</v>
      </c>
      <c r="F53" s="457" t="s">
        <v>376</v>
      </c>
      <c r="G53" s="404" t="s">
        <v>82</v>
      </c>
      <c r="H53" s="384">
        <v>3</v>
      </c>
      <c r="I53" s="439">
        <v>8</v>
      </c>
      <c r="J53" s="407"/>
      <c r="K53" s="413">
        <f t="shared" si="3"/>
        <v>0.2399129261712043</v>
      </c>
    </row>
    <row r="54" spans="1:11" ht="12.75">
      <c r="A54" s="409">
        <v>52</v>
      </c>
      <c r="B54" s="399" t="s">
        <v>272</v>
      </c>
      <c r="C54" s="400">
        <v>1972</v>
      </c>
      <c r="D54" s="420">
        <v>42</v>
      </c>
      <c r="E54" s="421" t="s">
        <v>273</v>
      </c>
      <c r="F54" s="451" t="s">
        <v>186</v>
      </c>
      <c r="G54" s="404" t="s">
        <v>55</v>
      </c>
      <c r="H54" s="384">
        <v>9</v>
      </c>
      <c r="I54" s="439">
        <v>2</v>
      </c>
      <c r="J54" s="407" t="s">
        <v>201</v>
      </c>
      <c r="K54" s="413">
        <f t="shared" si="3"/>
        <v>0.2411393181260731</v>
      </c>
    </row>
    <row r="55" spans="1:11" ht="12.75">
      <c r="A55" s="398">
        <v>53</v>
      </c>
      <c r="B55" s="399" t="s">
        <v>161</v>
      </c>
      <c r="C55" s="400">
        <v>1945</v>
      </c>
      <c r="D55" s="420">
        <v>69</v>
      </c>
      <c r="E55" s="458" t="s">
        <v>27</v>
      </c>
      <c r="F55" s="451" t="s">
        <v>377</v>
      </c>
      <c r="G55" s="404" t="s">
        <v>97</v>
      </c>
      <c r="H55" s="455">
        <v>4</v>
      </c>
      <c r="I55" s="439">
        <v>7</v>
      </c>
      <c r="J55" s="407"/>
      <c r="K55" s="413">
        <f t="shared" si="3"/>
        <v>0.25110375275938185</v>
      </c>
    </row>
    <row r="56" spans="1:11" ht="12.75">
      <c r="A56" s="409">
        <v>54</v>
      </c>
      <c r="B56" s="42" t="s">
        <v>378</v>
      </c>
      <c r="C56" s="43">
        <v>1995</v>
      </c>
      <c r="D56" s="420">
        <v>19</v>
      </c>
      <c r="E56" s="51" t="s">
        <v>379</v>
      </c>
      <c r="F56" s="451" t="s">
        <v>312</v>
      </c>
      <c r="G56" s="404" t="s">
        <v>48</v>
      </c>
      <c r="H56" s="455">
        <v>6</v>
      </c>
      <c r="I56" s="412">
        <v>5</v>
      </c>
      <c r="J56" s="407" t="s">
        <v>206</v>
      </c>
      <c r="K56" s="413">
        <f t="shared" si="3"/>
        <v>0.2563159185675742</v>
      </c>
    </row>
    <row r="57" spans="1:11" ht="12.75">
      <c r="A57" s="398">
        <v>55</v>
      </c>
      <c r="B57" s="399" t="s">
        <v>159</v>
      </c>
      <c r="C57" s="400">
        <v>1953</v>
      </c>
      <c r="D57" s="420">
        <v>61</v>
      </c>
      <c r="E57" s="424" t="s">
        <v>38</v>
      </c>
      <c r="F57" s="451" t="s">
        <v>233</v>
      </c>
      <c r="G57" s="404" t="s">
        <v>97</v>
      </c>
      <c r="H57" s="455">
        <v>5</v>
      </c>
      <c r="I57" s="412">
        <v>6</v>
      </c>
      <c r="J57" s="407"/>
      <c r="K57" s="413">
        <f t="shared" si="3"/>
        <v>0.25876870247731176</v>
      </c>
    </row>
    <row r="58" spans="1:11" ht="12.75">
      <c r="A58" s="409">
        <v>56</v>
      </c>
      <c r="B58" s="42" t="s">
        <v>111</v>
      </c>
      <c r="C58" s="43">
        <v>1986</v>
      </c>
      <c r="D58" s="420">
        <v>28</v>
      </c>
      <c r="E58" s="415" t="s">
        <v>21</v>
      </c>
      <c r="F58" s="451" t="s">
        <v>380</v>
      </c>
      <c r="G58" s="404" t="s">
        <v>48</v>
      </c>
      <c r="H58" s="455">
        <v>7</v>
      </c>
      <c r="I58" s="412">
        <v>4</v>
      </c>
      <c r="J58" s="407"/>
      <c r="K58" s="413">
        <f t="shared" si="3"/>
        <v>0.26689354917831737</v>
      </c>
    </row>
    <row r="59" spans="1:11" ht="12.75">
      <c r="A59" s="398">
        <v>57</v>
      </c>
      <c r="B59" s="434" t="s">
        <v>381</v>
      </c>
      <c r="C59" s="435">
        <v>1973</v>
      </c>
      <c r="D59" s="420">
        <v>41</v>
      </c>
      <c r="E59" s="459" t="s">
        <v>21</v>
      </c>
      <c r="F59" s="453" t="s">
        <v>382</v>
      </c>
      <c r="G59" s="438" t="s">
        <v>55</v>
      </c>
      <c r="H59" s="384">
        <v>10</v>
      </c>
      <c r="I59" s="460">
        <v>1</v>
      </c>
      <c r="J59" s="407" t="s">
        <v>206</v>
      </c>
      <c r="K59" s="413">
        <f t="shared" si="3"/>
        <v>0.2685798381162619</v>
      </c>
    </row>
    <row r="60" spans="1:11" ht="12.75">
      <c r="A60" s="409">
        <v>58</v>
      </c>
      <c r="B60" s="399" t="s">
        <v>113</v>
      </c>
      <c r="C60" s="400">
        <v>1976</v>
      </c>
      <c r="D60" s="420">
        <v>38</v>
      </c>
      <c r="E60" s="415" t="s">
        <v>21</v>
      </c>
      <c r="F60" s="451" t="s">
        <v>331</v>
      </c>
      <c r="G60" s="404" t="s">
        <v>55</v>
      </c>
      <c r="H60" s="384">
        <v>11</v>
      </c>
      <c r="I60" s="439">
        <v>1</v>
      </c>
      <c r="J60" s="407"/>
      <c r="K60" s="413">
        <f t="shared" si="3"/>
        <v>0.26934633308805495</v>
      </c>
    </row>
    <row r="61" spans="1:11" ht="12.75">
      <c r="A61" s="398">
        <v>59</v>
      </c>
      <c r="B61" s="461" t="s">
        <v>164</v>
      </c>
      <c r="C61" s="428">
        <v>1959</v>
      </c>
      <c r="D61" s="420">
        <v>55</v>
      </c>
      <c r="E61" s="462" t="s">
        <v>64</v>
      </c>
      <c r="F61" s="457" t="s">
        <v>165</v>
      </c>
      <c r="G61" s="404" t="s">
        <v>82</v>
      </c>
      <c r="H61" s="384">
        <v>4</v>
      </c>
      <c r="I61" s="439">
        <v>7</v>
      </c>
      <c r="J61" s="407"/>
      <c r="K61" s="413" t="s">
        <v>166</v>
      </c>
    </row>
    <row r="62" spans="1:11" ht="12.75">
      <c r="A62" s="409">
        <v>60</v>
      </c>
      <c r="B62" s="42" t="s">
        <v>383</v>
      </c>
      <c r="C62" s="43">
        <v>1973</v>
      </c>
      <c r="D62" s="420">
        <v>41</v>
      </c>
      <c r="E62" s="424" t="s">
        <v>38</v>
      </c>
      <c r="F62" s="463" t="s">
        <v>384</v>
      </c>
      <c r="G62" s="404" t="s">
        <v>22</v>
      </c>
      <c r="H62" s="455">
        <v>12</v>
      </c>
      <c r="I62" s="412">
        <v>0</v>
      </c>
      <c r="J62" s="407"/>
      <c r="K62" s="413" t="s">
        <v>166</v>
      </c>
    </row>
    <row r="64" spans="1:11" ht="12.75">
      <c r="A64" s="464" t="s">
        <v>385</v>
      </c>
      <c r="B64" s="465" t="s">
        <v>386</v>
      </c>
      <c r="C64" s="466">
        <v>2000</v>
      </c>
      <c r="D64" s="420">
        <v>14</v>
      </c>
      <c r="E64" s="467"/>
      <c r="F64" s="468" t="s">
        <v>387</v>
      </c>
      <c r="G64" s="469"/>
      <c r="H64" s="470"/>
      <c r="I64" s="471"/>
      <c r="J64" s="472"/>
      <c r="K64" s="473">
        <f>SUM(F64/4.53)</f>
        <v>0.17123497669855287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5"/>
  <cols>
    <col min="1" max="1" width="4.421875" style="387" customWidth="1"/>
    <col min="2" max="2" width="25.140625" style="387" customWidth="1"/>
    <col min="3" max="3" width="7.28125" style="387" customWidth="1"/>
    <col min="4" max="4" width="4.7109375" style="387" customWidth="1"/>
    <col min="5" max="5" width="27.00390625" style="387" customWidth="1"/>
    <col min="6" max="7" width="8.7109375" style="387" customWidth="1"/>
    <col min="8" max="8" width="5.00390625" style="387" customWidth="1"/>
    <col min="9" max="9" width="6.421875" style="387" customWidth="1"/>
    <col min="10" max="16384" width="8.7109375" style="387" customWidth="1"/>
  </cols>
  <sheetData>
    <row r="1" spans="1:11" ht="12.75">
      <c r="A1" s="388" t="s">
        <v>388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89" t="s">
        <v>1</v>
      </c>
      <c r="B2" s="390" t="s">
        <v>2</v>
      </c>
      <c r="C2" s="391" t="s">
        <v>3</v>
      </c>
      <c r="D2" s="391" t="s">
        <v>171</v>
      </c>
      <c r="E2" s="392" t="s">
        <v>5</v>
      </c>
      <c r="F2" s="474" t="s">
        <v>6</v>
      </c>
      <c r="G2" s="394" t="s">
        <v>7</v>
      </c>
      <c r="H2" s="392" t="s">
        <v>8</v>
      </c>
      <c r="I2" s="395" t="s">
        <v>9</v>
      </c>
      <c r="J2" s="396" t="s">
        <v>10</v>
      </c>
      <c r="K2" s="397" t="s">
        <v>11</v>
      </c>
    </row>
    <row r="3" spans="1:11" ht="12.75">
      <c r="A3" s="398">
        <v>1</v>
      </c>
      <c r="B3" s="399" t="s">
        <v>12</v>
      </c>
      <c r="C3" s="400">
        <v>1975</v>
      </c>
      <c r="D3" s="401">
        <v>39</v>
      </c>
      <c r="E3" s="402" t="s">
        <v>13</v>
      </c>
      <c r="F3" s="475">
        <v>0.6527777777777778</v>
      </c>
      <c r="G3" s="476" t="s">
        <v>14</v>
      </c>
      <c r="H3" s="405">
        <v>1</v>
      </c>
      <c r="I3" s="477">
        <v>10</v>
      </c>
      <c r="J3" s="407" t="s">
        <v>389</v>
      </c>
      <c r="K3" s="408">
        <f>SUM(F3)/4.53</f>
        <v>0.14410105469708118</v>
      </c>
    </row>
    <row r="4" spans="1:11" ht="12.75">
      <c r="A4" s="409">
        <v>2</v>
      </c>
      <c r="B4" s="399" t="s">
        <v>17</v>
      </c>
      <c r="C4" s="400">
        <v>1995</v>
      </c>
      <c r="D4" s="401">
        <v>19</v>
      </c>
      <c r="E4" s="402" t="s">
        <v>18</v>
      </c>
      <c r="F4" s="475">
        <v>0.6694444444444444</v>
      </c>
      <c r="G4" s="476" t="s">
        <v>19</v>
      </c>
      <c r="H4" s="411">
        <v>1</v>
      </c>
      <c r="I4" s="478">
        <v>10</v>
      </c>
      <c r="J4" s="407"/>
      <c r="K4" s="413">
        <f>SUM(F4)/4.53</f>
        <v>0.1477802305616875</v>
      </c>
    </row>
    <row r="5" spans="1:11" ht="12.75">
      <c r="A5" s="398">
        <v>3</v>
      </c>
      <c r="B5" s="414" t="s">
        <v>20</v>
      </c>
      <c r="C5" s="401">
        <v>1973</v>
      </c>
      <c r="D5" s="401">
        <v>41</v>
      </c>
      <c r="E5" s="415" t="s">
        <v>21</v>
      </c>
      <c r="F5" s="475">
        <v>0.6777777777777777</v>
      </c>
      <c r="G5" s="476" t="s">
        <v>22</v>
      </c>
      <c r="H5" s="411">
        <v>1</v>
      </c>
      <c r="I5" s="478">
        <v>10</v>
      </c>
      <c r="J5" s="417"/>
      <c r="K5" s="413">
        <f>SUM(F5)/4.53</f>
        <v>0.14961981849399064</v>
      </c>
    </row>
    <row r="6" spans="1:11" ht="12.75">
      <c r="A6" s="409">
        <v>4</v>
      </c>
      <c r="B6" s="28" t="s">
        <v>390</v>
      </c>
      <c r="C6" s="29">
        <v>1991</v>
      </c>
      <c r="D6" s="420">
        <v>23</v>
      </c>
      <c r="E6" s="479" t="s">
        <v>391</v>
      </c>
      <c r="F6" s="480">
        <v>0.6805555555555555</v>
      </c>
      <c r="G6" s="481" t="s">
        <v>19</v>
      </c>
      <c r="H6" s="411">
        <v>2</v>
      </c>
      <c r="I6" s="482">
        <v>9</v>
      </c>
      <c r="J6" s="407"/>
      <c r="K6" s="413">
        <f>SUM(F6)/4.53</f>
        <v>0.15023301447142504</v>
      </c>
    </row>
    <row r="7" spans="1:11" ht="12.75">
      <c r="A7" s="398">
        <v>5</v>
      </c>
      <c r="B7" s="399" t="s">
        <v>172</v>
      </c>
      <c r="C7" s="400">
        <v>1971</v>
      </c>
      <c r="D7" s="420">
        <v>43</v>
      </c>
      <c r="E7" s="419" t="s">
        <v>173</v>
      </c>
      <c r="F7" s="475">
        <v>0.7020833333333334</v>
      </c>
      <c r="G7" s="476" t="s">
        <v>22</v>
      </c>
      <c r="H7" s="411">
        <v>2</v>
      </c>
      <c r="I7" s="482">
        <v>9</v>
      </c>
      <c r="J7" s="407"/>
      <c r="K7" s="413">
        <f>SUM(F7)/4.53</f>
        <v>0.15498528329654157</v>
      </c>
    </row>
    <row r="8" spans="1:11" ht="12.75">
      <c r="A8" s="409">
        <v>6</v>
      </c>
      <c r="B8" s="42" t="s">
        <v>295</v>
      </c>
      <c r="C8" s="43">
        <v>1982</v>
      </c>
      <c r="D8" s="420">
        <v>32</v>
      </c>
      <c r="E8" s="421" t="s">
        <v>64</v>
      </c>
      <c r="F8" s="483">
        <v>0.7125</v>
      </c>
      <c r="G8" s="476" t="s">
        <v>14</v>
      </c>
      <c r="H8" s="411">
        <v>2</v>
      </c>
      <c r="I8" s="482">
        <v>9</v>
      </c>
      <c r="J8" s="407"/>
      <c r="K8" s="413">
        <f>SUM(F8)/4.53</f>
        <v>0.15728476821192053</v>
      </c>
    </row>
    <row r="9" spans="1:11" ht="12.75">
      <c r="A9" s="398">
        <v>7</v>
      </c>
      <c r="B9" s="42" t="s">
        <v>294</v>
      </c>
      <c r="C9" s="43">
        <v>1962</v>
      </c>
      <c r="D9" s="420">
        <v>52</v>
      </c>
      <c r="E9" s="44" t="s">
        <v>66</v>
      </c>
      <c r="F9" s="475">
        <v>0.7131944444444446</v>
      </c>
      <c r="G9" s="476" t="s">
        <v>28</v>
      </c>
      <c r="H9" s="411">
        <v>1</v>
      </c>
      <c r="I9" s="478">
        <v>10</v>
      </c>
      <c r="J9" s="407"/>
      <c r="K9" s="413">
        <f>SUM(F9/4.53)</f>
        <v>0.15743806720627915</v>
      </c>
    </row>
    <row r="10" spans="1:11" ht="12.75">
      <c r="A10" s="409">
        <v>8</v>
      </c>
      <c r="B10" s="42" t="s">
        <v>335</v>
      </c>
      <c r="C10" s="43">
        <v>1976</v>
      </c>
      <c r="D10" s="420">
        <v>38</v>
      </c>
      <c r="E10" s="51" t="s">
        <v>336</v>
      </c>
      <c r="F10" s="483">
        <v>0.7319444444444444</v>
      </c>
      <c r="G10" s="476" t="s">
        <v>14</v>
      </c>
      <c r="H10" s="411">
        <v>3</v>
      </c>
      <c r="I10" s="482">
        <v>8</v>
      </c>
      <c r="J10" s="407"/>
      <c r="K10" s="413">
        <f>SUM(F10)/4.53</f>
        <v>0.16157714005396123</v>
      </c>
    </row>
    <row r="11" spans="1:11" ht="12.75">
      <c r="A11" s="398">
        <v>9</v>
      </c>
      <c r="B11" s="399" t="s">
        <v>29</v>
      </c>
      <c r="C11" s="400">
        <v>1980</v>
      </c>
      <c r="D11" s="420">
        <v>34</v>
      </c>
      <c r="E11" s="426" t="s">
        <v>30</v>
      </c>
      <c r="F11" s="483">
        <v>0.746527777777778</v>
      </c>
      <c r="G11" s="476" t="s">
        <v>14</v>
      </c>
      <c r="H11" s="411">
        <v>4</v>
      </c>
      <c r="I11" s="482">
        <v>7</v>
      </c>
      <c r="J11" s="407"/>
      <c r="K11" s="413">
        <f>SUM(F11)/4.53</f>
        <v>0.16479641893549182</v>
      </c>
    </row>
    <row r="12" spans="1:11" ht="12.75">
      <c r="A12" s="409">
        <v>10</v>
      </c>
      <c r="B12" s="399" t="s">
        <v>174</v>
      </c>
      <c r="C12" s="400">
        <v>1983</v>
      </c>
      <c r="D12" s="420">
        <v>31</v>
      </c>
      <c r="E12" s="456" t="s">
        <v>21</v>
      </c>
      <c r="F12" s="483">
        <v>0.7729166666666667</v>
      </c>
      <c r="G12" s="476" t="s">
        <v>14</v>
      </c>
      <c r="H12" s="411">
        <v>5</v>
      </c>
      <c r="I12" s="482">
        <v>6</v>
      </c>
      <c r="J12" s="423"/>
      <c r="K12" s="413">
        <f>SUM(F12)/4.53</f>
        <v>0.17062178072111847</v>
      </c>
    </row>
    <row r="13" spans="1:11" ht="12.75">
      <c r="A13" s="398">
        <v>11</v>
      </c>
      <c r="B13" s="414" t="s">
        <v>122</v>
      </c>
      <c r="C13" s="401">
        <v>1992</v>
      </c>
      <c r="D13" s="420">
        <v>22</v>
      </c>
      <c r="E13" s="426" t="s">
        <v>123</v>
      </c>
      <c r="F13" s="484">
        <v>0.7743055555555555</v>
      </c>
      <c r="G13" s="476" t="s">
        <v>48</v>
      </c>
      <c r="H13" s="485">
        <v>1</v>
      </c>
      <c r="I13" s="478">
        <v>10</v>
      </c>
      <c r="J13" s="425" t="s">
        <v>392</v>
      </c>
      <c r="K13" s="413">
        <f>SUM(F13)/4.53</f>
        <v>0.17092837870983563</v>
      </c>
    </row>
    <row r="14" spans="1:11" ht="12.75">
      <c r="A14" s="409">
        <v>12</v>
      </c>
      <c r="B14" s="414" t="s">
        <v>175</v>
      </c>
      <c r="C14" s="428">
        <v>1992</v>
      </c>
      <c r="D14" s="420">
        <v>22</v>
      </c>
      <c r="E14" s="426" t="s">
        <v>88</v>
      </c>
      <c r="F14" s="484">
        <v>0.7798611111111111</v>
      </c>
      <c r="G14" s="476" t="s">
        <v>48</v>
      </c>
      <c r="H14" s="411">
        <v>2</v>
      </c>
      <c r="I14" s="482">
        <v>9</v>
      </c>
      <c r="J14" s="407"/>
      <c r="K14" s="413">
        <f>SUM(F14)/4.53</f>
        <v>0.17215477066470444</v>
      </c>
    </row>
    <row r="15" spans="1:11" ht="12.75">
      <c r="A15" s="398">
        <v>13</v>
      </c>
      <c r="B15" s="414" t="s">
        <v>45</v>
      </c>
      <c r="C15" s="432">
        <v>1972</v>
      </c>
      <c r="D15" s="420">
        <v>42</v>
      </c>
      <c r="E15" s="441" t="s">
        <v>36</v>
      </c>
      <c r="F15" s="475">
        <v>0.7875000000000001</v>
      </c>
      <c r="G15" s="476" t="s">
        <v>22</v>
      </c>
      <c r="H15" s="411">
        <v>3</v>
      </c>
      <c r="I15" s="482">
        <v>8</v>
      </c>
      <c r="J15" s="407"/>
      <c r="K15" s="413">
        <f>SUM(F15/4.53)</f>
        <v>0.173841059602649</v>
      </c>
    </row>
    <row r="16" spans="1:11" ht="12.75">
      <c r="A16" s="409">
        <v>14</v>
      </c>
      <c r="B16" s="42" t="s">
        <v>26</v>
      </c>
      <c r="C16" s="293">
        <v>1963</v>
      </c>
      <c r="D16" s="420">
        <v>51</v>
      </c>
      <c r="E16" s="486" t="s">
        <v>27</v>
      </c>
      <c r="F16" s="475">
        <v>0.7895833333333333</v>
      </c>
      <c r="G16" s="476" t="s">
        <v>28</v>
      </c>
      <c r="H16" s="411">
        <v>2</v>
      </c>
      <c r="I16" s="482">
        <v>9</v>
      </c>
      <c r="J16" s="417"/>
      <c r="K16" s="413">
        <f>SUM(F16)/4.53</f>
        <v>0.17430095658572478</v>
      </c>
    </row>
    <row r="17" spans="1:11" ht="12.75">
      <c r="A17" s="398">
        <v>15</v>
      </c>
      <c r="B17" s="414" t="s">
        <v>39</v>
      </c>
      <c r="C17" s="428">
        <v>1964</v>
      </c>
      <c r="D17" s="420">
        <v>50</v>
      </c>
      <c r="E17" s="487" t="s">
        <v>38</v>
      </c>
      <c r="F17" s="483">
        <v>0.7923611111111111</v>
      </c>
      <c r="G17" s="476" t="s">
        <v>28</v>
      </c>
      <c r="H17" s="411">
        <v>3</v>
      </c>
      <c r="I17" s="482">
        <v>8</v>
      </c>
      <c r="J17" s="407"/>
      <c r="K17" s="413">
        <f>SUM(F17/4.53)</f>
        <v>0.17491415256315918</v>
      </c>
    </row>
    <row r="18" spans="1:11" ht="12.75">
      <c r="A18" s="409">
        <v>16</v>
      </c>
      <c r="B18" s="434" t="s">
        <v>51</v>
      </c>
      <c r="C18" s="435">
        <v>1981</v>
      </c>
      <c r="D18" s="420">
        <v>33</v>
      </c>
      <c r="E18" s="436" t="s">
        <v>21</v>
      </c>
      <c r="F18" s="480">
        <v>0.7937500000000001</v>
      </c>
      <c r="G18" s="481" t="s">
        <v>14</v>
      </c>
      <c r="H18" s="411">
        <v>6</v>
      </c>
      <c r="I18" s="488">
        <v>5</v>
      </c>
      <c r="J18" s="407"/>
      <c r="K18" s="413">
        <f>SUM(F18)/4.53</f>
        <v>0.1752207505518764</v>
      </c>
    </row>
    <row r="19" spans="1:11" ht="12.75">
      <c r="A19" s="398">
        <v>17</v>
      </c>
      <c r="B19" s="399" t="s">
        <v>42</v>
      </c>
      <c r="C19" s="400">
        <v>1973</v>
      </c>
      <c r="D19" s="420">
        <v>41</v>
      </c>
      <c r="E19" s="415" t="s">
        <v>21</v>
      </c>
      <c r="F19" s="475">
        <v>0.7958333333333335</v>
      </c>
      <c r="G19" s="476" t="s">
        <v>22</v>
      </c>
      <c r="H19" s="411">
        <v>4</v>
      </c>
      <c r="I19" s="488">
        <v>7</v>
      </c>
      <c r="J19" s="407"/>
      <c r="K19" s="413">
        <f>SUM(F19)/4.53</f>
        <v>0.1756806475349522</v>
      </c>
    </row>
    <row r="20" spans="1:11" ht="12.75">
      <c r="A20" s="409">
        <v>18</v>
      </c>
      <c r="B20" s="42" t="s">
        <v>212</v>
      </c>
      <c r="C20" s="43">
        <v>1980</v>
      </c>
      <c r="D20" s="420">
        <v>34</v>
      </c>
      <c r="E20" s="51" t="s">
        <v>66</v>
      </c>
      <c r="F20" s="483">
        <v>0.7979166666666666</v>
      </c>
      <c r="G20" s="476" t="s">
        <v>14</v>
      </c>
      <c r="H20" s="411">
        <v>7</v>
      </c>
      <c r="I20" s="488">
        <v>4</v>
      </c>
      <c r="J20" s="407"/>
      <c r="K20" s="413">
        <f>SUM(F20)/4.53</f>
        <v>0.17614054451802794</v>
      </c>
    </row>
    <row r="21" spans="1:11" ht="12.75">
      <c r="A21" s="398">
        <v>19</v>
      </c>
      <c r="B21" s="399" t="s">
        <v>50</v>
      </c>
      <c r="C21" s="400">
        <v>1971</v>
      </c>
      <c r="D21" s="420">
        <v>43</v>
      </c>
      <c r="E21" s="415" t="s">
        <v>21</v>
      </c>
      <c r="F21" s="475">
        <v>0.8166666666666668</v>
      </c>
      <c r="G21" s="476" t="s">
        <v>22</v>
      </c>
      <c r="H21" s="411">
        <v>5</v>
      </c>
      <c r="I21" s="488">
        <v>6</v>
      </c>
      <c r="J21" s="407"/>
      <c r="K21" s="413">
        <f>SUM(F21)/4.53</f>
        <v>0.1802796173657101</v>
      </c>
    </row>
    <row r="22" spans="1:11" ht="12.75">
      <c r="A22" s="409">
        <v>20</v>
      </c>
      <c r="B22" s="42" t="s">
        <v>47</v>
      </c>
      <c r="C22" s="43">
        <v>1983</v>
      </c>
      <c r="D22" s="420">
        <v>31</v>
      </c>
      <c r="E22" s="51" t="s">
        <v>13</v>
      </c>
      <c r="F22" s="484">
        <v>0.8347222222222223</v>
      </c>
      <c r="G22" s="476" t="s">
        <v>48</v>
      </c>
      <c r="H22" s="485">
        <v>3</v>
      </c>
      <c r="I22" s="488">
        <v>8</v>
      </c>
      <c r="J22" s="407"/>
      <c r="K22" s="413">
        <f>SUM(F22)/4.53</f>
        <v>0.1842653912190336</v>
      </c>
    </row>
    <row r="23" spans="1:11" ht="12.75">
      <c r="A23" s="398">
        <v>21</v>
      </c>
      <c r="B23" s="399" t="s">
        <v>393</v>
      </c>
      <c r="C23" s="400">
        <v>1982</v>
      </c>
      <c r="D23" s="420">
        <v>32</v>
      </c>
      <c r="E23" s="51" t="s">
        <v>394</v>
      </c>
      <c r="F23" s="483">
        <v>0.840277777777778</v>
      </c>
      <c r="G23" s="476" t="s">
        <v>14</v>
      </c>
      <c r="H23" s="411">
        <v>8</v>
      </c>
      <c r="I23" s="488">
        <v>3</v>
      </c>
      <c r="J23" s="407"/>
      <c r="K23" s="413">
        <f>SUM(F23)/4.53</f>
        <v>0.1854917831739024</v>
      </c>
    </row>
    <row r="24" spans="1:11" ht="12.75">
      <c r="A24" s="409">
        <v>22</v>
      </c>
      <c r="B24" s="399" t="s">
        <v>59</v>
      </c>
      <c r="C24" s="400">
        <v>1973</v>
      </c>
      <c r="D24" s="420">
        <v>41</v>
      </c>
      <c r="E24" s="415" t="s">
        <v>21</v>
      </c>
      <c r="F24" s="475">
        <v>0.8527777777777779</v>
      </c>
      <c r="G24" s="476" t="s">
        <v>55</v>
      </c>
      <c r="H24" s="411">
        <v>1</v>
      </c>
      <c r="I24" s="478">
        <v>10</v>
      </c>
      <c r="J24" s="407"/>
      <c r="K24" s="413">
        <f>SUM(F24)/4.53</f>
        <v>0.18825116507235715</v>
      </c>
    </row>
    <row r="25" spans="1:11" ht="12.75">
      <c r="A25" s="398">
        <v>23</v>
      </c>
      <c r="B25" s="42" t="s">
        <v>243</v>
      </c>
      <c r="C25" s="43">
        <v>1986</v>
      </c>
      <c r="D25" s="420">
        <v>28</v>
      </c>
      <c r="E25" s="418" t="s">
        <v>244</v>
      </c>
      <c r="F25" s="475">
        <v>0.863888888888889</v>
      </c>
      <c r="G25" s="476" t="s">
        <v>19</v>
      </c>
      <c r="H25" s="411">
        <v>3</v>
      </c>
      <c r="I25" s="482">
        <v>8</v>
      </c>
      <c r="J25" s="407"/>
      <c r="K25" s="413">
        <f>SUM(F25)/4.53</f>
        <v>0.1907039489820947</v>
      </c>
    </row>
    <row r="26" spans="1:11" ht="12.75">
      <c r="A26" s="409">
        <v>24</v>
      </c>
      <c r="B26" s="42" t="s">
        <v>215</v>
      </c>
      <c r="C26" s="43">
        <v>1984</v>
      </c>
      <c r="D26" s="420">
        <v>30</v>
      </c>
      <c r="E26" s="51" t="s">
        <v>216</v>
      </c>
      <c r="F26" s="489">
        <v>0.8694444444444446</v>
      </c>
      <c r="G26" s="476" t="s">
        <v>48</v>
      </c>
      <c r="H26" s="411">
        <v>4</v>
      </c>
      <c r="I26" s="482">
        <v>7</v>
      </c>
      <c r="J26" s="407"/>
      <c r="K26" s="413">
        <f>SUM(F26)/4.53</f>
        <v>0.19193034093696348</v>
      </c>
    </row>
    <row r="27" spans="1:11" ht="12.75">
      <c r="A27" s="398">
        <v>25</v>
      </c>
      <c r="B27" s="399" t="s">
        <v>77</v>
      </c>
      <c r="C27" s="400">
        <v>1968</v>
      </c>
      <c r="D27" s="420">
        <v>46</v>
      </c>
      <c r="E27" s="415" t="s">
        <v>21</v>
      </c>
      <c r="F27" s="475">
        <v>0.8770833333333333</v>
      </c>
      <c r="G27" s="476" t="s">
        <v>22</v>
      </c>
      <c r="H27" s="411">
        <v>6</v>
      </c>
      <c r="I27" s="482">
        <v>5</v>
      </c>
      <c r="J27" s="407"/>
      <c r="K27" s="413">
        <f>SUM(F27/4.53)</f>
        <v>0.19361662987490802</v>
      </c>
    </row>
    <row r="28" spans="1:11" ht="12.75">
      <c r="A28" s="409">
        <v>26</v>
      </c>
      <c r="B28" s="399" t="s">
        <v>135</v>
      </c>
      <c r="C28" s="432">
        <v>1976</v>
      </c>
      <c r="D28" s="420">
        <v>38</v>
      </c>
      <c r="E28" s="490" t="s">
        <v>21</v>
      </c>
      <c r="F28" s="483">
        <v>0.8784722222222223</v>
      </c>
      <c r="G28" s="481" t="s">
        <v>55</v>
      </c>
      <c r="H28" s="411">
        <v>2</v>
      </c>
      <c r="I28" s="482">
        <v>9</v>
      </c>
      <c r="J28" s="407"/>
      <c r="K28" s="413">
        <f>SUM(F28)/4.53</f>
        <v>0.19392322786362523</v>
      </c>
    </row>
    <row r="29" spans="1:11" ht="12.75">
      <c r="A29" s="398">
        <v>27</v>
      </c>
      <c r="B29" s="399" t="s">
        <v>85</v>
      </c>
      <c r="C29" s="400">
        <v>1965</v>
      </c>
      <c r="D29" s="401">
        <v>49</v>
      </c>
      <c r="E29" s="419" t="s">
        <v>86</v>
      </c>
      <c r="F29" s="475">
        <v>0.8812500000000001</v>
      </c>
      <c r="G29" s="476" t="s">
        <v>22</v>
      </c>
      <c r="H29" s="411">
        <v>7</v>
      </c>
      <c r="I29" s="488">
        <v>4</v>
      </c>
      <c r="J29" s="407"/>
      <c r="K29" s="413">
        <f>SUM(F29)/4.53</f>
        <v>0.19453642384105962</v>
      </c>
    </row>
    <row r="30" spans="1:11" ht="12.75">
      <c r="A30" s="409">
        <v>28</v>
      </c>
      <c r="B30" s="399" t="s">
        <v>54</v>
      </c>
      <c r="C30" s="400">
        <v>1977</v>
      </c>
      <c r="D30" s="401">
        <v>37</v>
      </c>
      <c r="E30" s="424" t="s">
        <v>38</v>
      </c>
      <c r="F30" s="475">
        <v>0.8854166666666666</v>
      </c>
      <c r="G30" s="476" t="s">
        <v>55</v>
      </c>
      <c r="H30" s="485">
        <v>3</v>
      </c>
      <c r="I30" s="488">
        <v>8</v>
      </c>
      <c r="J30" s="407"/>
      <c r="K30" s="413">
        <f>SUM(F30)/4.53</f>
        <v>0.19545621780721117</v>
      </c>
    </row>
    <row r="31" spans="1:11" ht="12.75">
      <c r="A31" s="398">
        <v>29</v>
      </c>
      <c r="B31" s="42" t="s">
        <v>351</v>
      </c>
      <c r="C31" s="43">
        <v>1979</v>
      </c>
      <c r="D31" s="401">
        <v>35</v>
      </c>
      <c r="E31" s="51" t="s">
        <v>64</v>
      </c>
      <c r="F31" s="483">
        <v>0.892361111111111</v>
      </c>
      <c r="G31" s="476" t="s">
        <v>14</v>
      </c>
      <c r="H31" s="411">
        <v>9</v>
      </c>
      <c r="I31" s="482">
        <v>2</v>
      </c>
      <c r="J31" s="407"/>
      <c r="K31" s="413">
        <f>SUM(F31)/4.53</f>
        <v>0.19698920775079712</v>
      </c>
    </row>
    <row r="32" spans="1:11" ht="12.75">
      <c r="A32" s="409">
        <v>30</v>
      </c>
      <c r="B32" s="42" t="s">
        <v>74</v>
      </c>
      <c r="C32" s="43">
        <v>1967</v>
      </c>
      <c r="D32" s="401">
        <v>47</v>
      </c>
      <c r="E32" s="415" t="s">
        <v>21</v>
      </c>
      <c r="F32" s="475">
        <v>0.8986111111111111</v>
      </c>
      <c r="G32" s="476" t="s">
        <v>22</v>
      </c>
      <c r="H32" s="411">
        <v>8</v>
      </c>
      <c r="I32" s="482">
        <v>3</v>
      </c>
      <c r="J32" s="407"/>
      <c r="K32" s="413">
        <f>SUM(F32/4.53)</f>
        <v>0.19836889870002453</v>
      </c>
    </row>
    <row r="33" spans="1:11" ht="12.75">
      <c r="A33" s="398">
        <v>31</v>
      </c>
      <c r="B33" s="414" t="s">
        <v>68</v>
      </c>
      <c r="C33" s="401">
        <v>1973</v>
      </c>
      <c r="D33" s="401">
        <v>41</v>
      </c>
      <c r="E33" s="424" t="s">
        <v>38</v>
      </c>
      <c r="F33" s="483">
        <v>0.9027777777777778</v>
      </c>
      <c r="G33" s="476" t="s">
        <v>55</v>
      </c>
      <c r="H33" s="411">
        <v>4</v>
      </c>
      <c r="I33" s="488">
        <v>7</v>
      </c>
      <c r="J33" s="407"/>
      <c r="K33" s="413">
        <f>SUM(F33)/4.53</f>
        <v>0.1992886926661761</v>
      </c>
    </row>
    <row r="34" spans="1:11" ht="12.75">
      <c r="A34" s="409">
        <v>32</v>
      </c>
      <c r="B34" s="42" t="s">
        <v>70</v>
      </c>
      <c r="C34" s="43">
        <v>1989</v>
      </c>
      <c r="D34" s="401">
        <v>25</v>
      </c>
      <c r="E34" s="51" t="s">
        <v>64</v>
      </c>
      <c r="F34" s="484">
        <v>0.9083333333333332</v>
      </c>
      <c r="G34" s="476" t="s">
        <v>48</v>
      </c>
      <c r="H34" s="485">
        <v>5</v>
      </c>
      <c r="I34" s="482">
        <v>6</v>
      </c>
      <c r="J34" s="407"/>
      <c r="K34" s="413">
        <f>SUM(F34)/4.53</f>
        <v>0.20051508462104484</v>
      </c>
    </row>
    <row r="35" spans="1:11" ht="12.75">
      <c r="A35" s="398">
        <v>33</v>
      </c>
      <c r="B35" s="42" t="s">
        <v>180</v>
      </c>
      <c r="C35" s="43">
        <v>1968</v>
      </c>
      <c r="D35" s="401">
        <v>46</v>
      </c>
      <c r="E35" s="51" t="s">
        <v>64</v>
      </c>
      <c r="F35" s="475">
        <v>0.9131944444444445</v>
      </c>
      <c r="G35" s="476" t="s">
        <v>22</v>
      </c>
      <c r="H35" s="411">
        <v>9</v>
      </c>
      <c r="I35" s="482">
        <v>2</v>
      </c>
      <c r="J35" s="407"/>
      <c r="K35" s="413">
        <f>SUM(F35/4.53)</f>
        <v>0.20158817758155506</v>
      </c>
    </row>
    <row r="36" spans="1:11" ht="12.75">
      <c r="A36" s="409">
        <v>34</v>
      </c>
      <c r="B36" s="399" t="s">
        <v>79</v>
      </c>
      <c r="C36" s="400">
        <v>1976</v>
      </c>
      <c r="D36" s="401">
        <v>38</v>
      </c>
      <c r="E36" s="443" t="s">
        <v>21</v>
      </c>
      <c r="F36" s="491">
        <v>0.9138888888888889</v>
      </c>
      <c r="G36" s="476" t="s">
        <v>55</v>
      </c>
      <c r="H36" s="411">
        <v>5</v>
      </c>
      <c r="I36" s="482">
        <v>6</v>
      </c>
      <c r="J36" s="407"/>
      <c r="K36" s="413">
        <f>SUM(F36/4.53)</f>
        <v>0.20174147657591365</v>
      </c>
    </row>
    <row r="37" spans="1:11" ht="12.75">
      <c r="A37" s="398">
        <v>35</v>
      </c>
      <c r="B37" s="399" t="s">
        <v>71</v>
      </c>
      <c r="C37" s="400">
        <v>1969</v>
      </c>
      <c r="D37" s="401">
        <v>45</v>
      </c>
      <c r="E37" s="492" t="s">
        <v>72</v>
      </c>
      <c r="F37" s="483">
        <v>0.9194444444444444</v>
      </c>
      <c r="G37" s="476" t="s">
        <v>55</v>
      </c>
      <c r="H37" s="411">
        <v>6</v>
      </c>
      <c r="I37" s="488">
        <v>5</v>
      </c>
      <c r="J37" s="407"/>
      <c r="K37" s="413">
        <f>SUM(F37/4.53)</f>
        <v>0.2029678685307824</v>
      </c>
    </row>
    <row r="38" spans="1:11" ht="12.75">
      <c r="A38" s="409">
        <v>36</v>
      </c>
      <c r="B38" s="42" t="s">
        <v>242</v>
      </c>
      <c r="C38" s="43">
        <v>1972</v>
      </c>
      <c r="D38" s="401">
        <v>42</v>
      </c>
      <c r="E38" s="444" t="s">
        <v>64</v>
      </c>
      <c r="F38" s="483">
        <v>0.9222222222222222</v>
      </c>
      <c r="G38" s="476" t="s">
        <v>22</v>
      </c>
      <c r="H38" s="411">
        <v>10</v>
      </c>
      <c r="I38" s="488">
        <v>1</v>
      </c>
      <c r="J38" s="407"/>
      <c r="K38" s="413">
        <f>SUM(F38/4.53)</f>
        <v>0.2035810645082168</v>
      </c>
    </row>
    <row r="39" spans="1:11" ht="12.75">
      <c r="A39" s="398">
        <v>37</v>
      </c>
      <c r="B39" s="42" t="s">
        <v>181</v>
      </c>
      <c r="C39" s="43">
        <v>1976</v>
      </c>
      <c r="D39" s="401">
        <v>38</v>
      </c>
      <c r="E39" s="444" t="s">
        <v>64</v>
      </c>
      <c r="F39" s="483">
        <v>0.9236111111111113</v>
      </c>
      <c r="G39" s="476" t="s">
        <v>55</v>
      </c>
      <c r="H39" s="485">
        <v>7</v>
      </c>
      <c r="I39" s="488">
        <v>4</v>
      </c>
      <c r="J39" s="407"/>
      <c r="K39" s="413">
        <f>SUM(F39/4.53)</f>
        <v>0.20388766249693405</v>
      </c>
    </row>
    <row r="40" spans="1:11" ht="12.75">
      <c r="A40" s="409">
        <v>38</v>
      </c>
      <c r="B40" s="399" t="s">
        <v>368</v>
      </c>
      <c r="C40" s="400">
        <v>1984</v>
      </c>
      <c r="D40" s="401">
        <v>30</v>
      </c>
      <c r="E40" s="444" t="s">
        <v>64</v>
      </c>
      <c r="F40" s="483">
        <v>0.9340277777777778</v>
      </c>
      <c r="G40" s="476" t="s">
        <v>14</v>
      </c>
      <c r="H40" s="411">
        <v>10</v>
      </c>
      <c r="I40" s="488">
        <v>1</v>
      </c>
      <c r="J40" s="407"/>
      <c r="K40" s="413">
        <f>SUM(F40/4.53)</f>
        <v>0.20618714741231298</v>
      </c>
    </row>
    <row r="41" spans="1:11" ht="12.75">
      <c r="A41" s="398">
        <v>39</v>
      </c>
      <c r="B41" s="42" t="s">
        <v>73</v>
      </c>
      <c r="C41" s="43">
        <v>1973</v>
      </c>
      <c r="D41" s="401">
        <v>41</v>
      </c>
      <c r="E41" s="493" t="s">
        <v>27</v>
      </c>
      <c r="F41" s="475">
        <v>0.941666666666667</v>
      </c>
      <c r="G41" s="476" t="s">
        <v>22</v>
      </c>
      <c r="H41" s="411">
        <v>11</v>
      </c>
      <c r="I41" s="488">
        <v>1</v>
      </c>
      <c r="J41" s="407"/>
      <c r="K41" s="413">
        <f>SUM(F41)/4.53</f>
        <v>0.2078734363502576</v>
      </c>
    </row>
    <row r="42" spans="1:11" ht="12.75">
      <c r="A42" s="409">
        <v>40</v>
      </c>
      <c r="B42" s="399" t="s">
        <v>395</v>
      </c>
      <c r="C42" s="400">
        <v>1979</v>
      </c>
      <c r="D42" s="401">
        <v>35</v>
      </c>
      <c r="E42" s="444" t="s">
        <v>64</v>
      </c>
      <c r="F42" s="483">
        <v>0.9506944444444444</v>
      </c>
      <c r="G42" s="476" t="s">
        <v>14</v>
      </c>
      <c r="H42" s="411">
        <v>11</v>
      </c>
      <c r="I42" s="482">
        <v>1</v>
      </c>
      <c r="J42" s="407"/>
      <c r="K42" s="413">
        <f>SUM(F42)/4.53</f>
        <v>0.2098663232769193</v>
      </c>
    </row>
    <row r="43" spans="1:11" ht="12.75">
      <c r="A43" s="398">
        <v>41</v>
      </c>
      <c r="B43" s="42" t="s">
        <v>253</v>
      </c>
      <c r="C43" s="43">
        <v>1977</v>
      </c>
      <c r="D43" s="401">
        <v>37</v>
      </c>
      <c r="E43" s="444" t="s">
        <v>88</v>
      </c>
      <c r="F43" s="483">
        <v>0.9618055555555555</v>
      </c>
      <c r="G43" s="476" t="s">
        <v>14</v>
      </c>
      <c r="H43" s="411">
        <v>12</v>
      </c>
      <c r="I43" s="482">
        <v>1</v>
      </c>
      <c r="J43" s="407"/>
      <c r="K43" s="413">
        <f>SUM(F43)/4.53</f>
        <v>0.21231910718665684</v>
      </c>
    </row>
    <row r="44" spans="1:11" ht="12.75">
      <c r="A44" s="409">
        <v>42</v>
      </c>
      <c r="B44" s="434" t="s">
        <v>98</v>
      </c>
      <c r="C44" s="435">
        <v>1993</v>
      </c>
      <c r="D44" s="420">
        <v>21</v>
      </c>
      <c r="E44" s="419" t="s">
        <v>99</v>
      </c>
      <c r="F44" s="494">
        <v>0.9708333333333332</v>
      </c>
      <c r="G44" s="481" t="s">
        <v>48</v>
      </c>
      <c r="H44" s="485">
        <v>6</v>
      </c>
      <c r="I44" s="488">
        <v>5</v>
      </c>
      <c r="J44" s="407"/>
      <c r="K44" s="413">
        <f>SUM(F44)/4.53</f>
        <v>0.21431199411331858</v>
      </c>
    </row>
    <row r="45" spans="1:11" ht="12.75">
      <c r="A45" s="398">
        <v>43</v>
      </c>
      <c r="B45" s="399" t="s">
        <v>81</v>
      </c>
      <c r="C45" s="400">
        <v>1964</v>
      </c>
      <c r="D45" s="420">
        <v>50</v>
      </c>
      <c r="E45" s="419" t="s">
        <v>58</v>
      </c>
      <c r="F45" s="480">
        <v>0.972916666666667</v>
      </c>
      <c r="G45" s="476" t="s">
        <v>82</v>
      </c>
      <c r="H45" s="411">
        <v>1</v>
      </c>
      <c r="I45" s="477">
        <v>10</v>
      </c>
      <c r="J45" s="407"/>
      <c r="K45" s="413">
        <f>SUM(F45/4.53)</f>
        <v>0.21477189109639447</v>
      </c>
    </row>
    <row r="46" spans="1:11" ht="12.75">
      <c r="A46" s="409">
        <v>44</v>
      </c>
      <c r="B46" s="414" t="s">
        <v>96</v>
      </c>
      <c r="C46" s="401">
        <v>1948</v>
      </c>
      <c r="D46" s="420">
        <v>66</v>
      </c>
      <c r="E46" s="495" t="s">
        <v>27</v>
      </c>
      <c r="F46" s="480">
        <v>0.9958333333333332</v>
      </c>
      <c r="G46" s="476" t="s">
        <v>97</v>
      </c>
      <c r="H46" s="411">
        <v>1</v>
      </c>
      <c r="I46" s="477">
        <v>10</v>
      </c>
      <c r="J46" s="407"/>
      <c r="K46" s="413">
        <f>SUM(F46)/4.53</f>
        <v>0.21983075791022808</v>
      </c>
    </row>
    <row r="47" spans="1:11" ht="12.75">
      <c r="A47" s="398">
        <v>45</v>
      </c>
      <c r="B47" s="42" t="s">
        <v>396</v>
      </c>
      <c r="C47" s="43">
        <v>1980</v>
      </c>
      <c r="D47" s="420">
        <v>34</v>
      </c>
      <c r="E47" s="51" t="s">
        <v>64</v>
      </c>
      <c r="F47" s="496" t="s">
        <v>251</v>
      </c>
      <c r="G47" s="476" t="s">
        <v>48</v>
      </c>
      <c r="H47" s="411">
        <v>7</v>
      </c>
      <c r="I47" s="488">
        <v>4</v>
      </c>
      <c r="J47" s="407"/>
      <c r="K47" s="413">
        <f>SUM(F47/4.53)</f>
        <v>0.22504292371842038</v>
      </c>
    </row>
    <row r="48" spans="1:11" ht="12.75">
      <c r="A48" s="409">
        <v>46</v>
      </c>
      <c r="B48" s="399" t="s">
        <v>105</v>
      </c>
      <c r="C48" s="400">
        <v>1948</v>
      </c>
      <c r="D48" s="420">
        <v>66</v>
      </c>
      <c r="E48" s="424" t="s">
        <v>38</v>
      </c>
      <c r="F48" s="496" t="s">
        <v>397</v>
      </c>
      <c r="G48" s="476" t="s">
        <v>97</v>
      </c>
      <c r="H48" s="497">
        <v>2</v>
      </c>
      <c r="I48" s="488">
        <v>9</v>
      </c>
      <c r="J48" s="407"/>
      <c r="K48" s="413">
        <f>SUM(F48/4.53)</f>
        <v>0.2357738533235222</v>
      </c>
    </row>
    <row r="49" spans="1:11" ht="12.75">
      <c r="A49" s="398">
        <v>47</v>
      </c>
      <c r="B49" s="399" t="s">
        <v>161</v>
      </c>
      <c r="C49" s="400">
        <v>1945</v>
      </c>
      <c r="D49" s="420">
        <v>69</v>
      </c>
      <c r="E49" s="458" t="s">
        <v>27</v>
      </c>
      <c r="F49" s="496" t="s">
        <v>375</v>
      </c>
      <c r="G49" s="476" t="s">
        <v>97</v>
      </c>
      <c r="H49" s="455">
        <v>3</v>
      </c>
      <c r="I49" s="488">
        <v>8</v>
      </c>
      <c r="J49" s="407"/>
      <c r="K49" s="413">
        <f>SUM(F49/4.53)</f>
        <v>0.23715354427274957</v>
      </c>
    </row>
    <row r="50" spans="1:11" ht="12.75">
      <c r="A50" s="409">
        <v>48</v>
      </c>
      <c r="B50" s="399" t="s">
        <v>272</v>
      </c>
      <c r="C50" s="400">
        <v>1972</v>
      </c>
      <c r="D50" s="420">
        <v>42</v>
      </c>
      <c r="E50" s="421" t="s">
        <v>273</v>
      </c>
      <c r="F50" s="496" t="s">
        <v>186</v>
      </c>
      <c r="G50" s="476" t="s">
        <v>55</v>
      </c>
      <c r="H50" s="498">
        <v>8</v>
      </c>
      <c r="I50" s="488">
        <v>3</v>
      </c>
      <c r="J50" s="407"/>
      <c r="K50" s="413">
        <f>SUM(F50/4.53)</f>
        <v>0.2411393181260731</v>
      </c>
    </row>
    <row r="51" spans="1:11" ht="12.75">
      <c r="A51" s="398">
        <v>49</v>
      </c>
      <c r="B51" s="499" t="s">
        <v>92</v>
      </c>
      <c r="C51" s="500">
        <v>1962</v>
      </c>
      <c r="D51" s="420">
        <v>52</v>
      </c>
      <c r="E51" s="501" t="s">
        <v>21</v>
      </c>
      <c r="F51" s="496" t="s">
        <v>342</v>
      </c>
      <c r="G51" s="476" t="s">
        <v>28</v>
      </c>
      <c r="H51" s="498">
        <v>4</v>
      </c>
      <c r="I51" s="488">
        <v>7</v>
      </c>
      <c r="J51" s="407"/>
      <c r="K51" s="413">
        <f>SUM(F51/4.53)</f>
        <v>0.24895756683836154</v>
      </c>
    </row>
    <row r="52" spans="1:11" ht="12.75">
      <c r="A52" s="409">
        <v>50</v>
      </c>
      <c r="B52" s="42" t="s">
        <v>101</v>
      </c>
      <c r="C52" s="43">
        <v>1963</v>
      </c>
      <c r="D52" s="420">
        <v>51</v>
      </c>
      <c r="E52" s="415" t="s">
        <v>21</v>
      </c>
      <c r="F52" s="502" t="s">
        <v>342</v>
      </c>
      <c r="G52" s="476" t="s">
        <v>82</v>
      </c>
      <c r="H52" s="455">
        <v>2</v>
      </c>
      <c r="I52" s="482">
        <v>9</v>
      </c>
      <c r="J52" s="407"/>
      <c r="K52" s="413">
        <f>SUM(F52/4.53)</f>
        <v>0.24895756683836154</v>
      </c>
    </row>
    <row r="53" spans="1:11" ht="12.75">
      <c r="A53" s="398">
        <v>51</v>
      </c>
      <c r="B53" s="399" t="s">
        <v>381</v>
      </c>
      <c r="C53" s="400">
        <v>1973</v>
      </c>
      <c r="D53" s="420">
        <v>41</v>
      </c>
      <c r="E53" s="415" t="s">
        <v>21</v>
      </c>
      <c r="F53" s="496" t="s">
        <v>398</v>
      </c>
      <c r="G53" s="476" t="s">
        <v>55</v>
      </c>
      <c r="H53" s="498">
        <v>9</v>
      </c>
      <c r="I53" s="482">
        <v>2</v>
      </c>
      <c r="J53" s="407"/>
      <c r="K53" s="413">
        <f>SUM(F53/4.53)</f>
        <v>0.25938189845474613</v>
      </c>
    </row>
    <row r="54" spans="1:11" ht="12.75">
      <c r="A54" s="409">
        <v>52</v>
      </c>
      <c r="B54" s="42" t="s">
        <v>111</v>
      </c>
      <c r="C54" s="43">
        <v>1986</v>
      </c>
      <c r="D54" s="420">
        <v>28</v>
      </c>
      <c r="E54" s="415" t="s">
        <v>21</v>
      </c>
      <c r="F54" s="496" t="s">
        <v>328</v>
      </c>
      <c r="G54" s="476" t="s">
        <v>48</v>
      </c>
      <c r="H54" s="455">
        <v>8</v>
      </c>
      <c r="I54" s="482">
        <v>3</v>
      </c>
      <c r="J54" s="407"/>
      <c r="K54" s="413">
        <f>SUM(F54/4.53)</f>
        <v>0.2595351974491047</v>
      </c>
    </row>
    <row r="55" spans="1:11" ht="12.75">
      <c r="A55" s="398">
        <v>53</v>
      </c>
      <c r="B55" s="434" t="s">
        <v>76</v>
      </c>
      <c r="C55" s="435">
        <v>1979</v>
      </c>
      <c r="D55" s="420">
        <v>35</v>
      </c>
      <c r="E55" s="459" t="s">
        <v>21</v>
      </c>
      <c r="F55" s="491" t="s">
        <v>165</v>
      </c>
      <c r="G55" s="481" t="s">
        <v>55</v>
      </c>
      <c r="H55" s="455">
        <v>10</v>
      </c>
      <c r="I55" s="488">
        <v>1</v>
      </c>
      <c r="J55" s="407"/>
      <c r="K55" s="413" t="s">
        <v>166</v>
      </c>
    </row>
    <row r="56" spans="1:11" ht="12.75">
      <c r="A56" s="409">
        <v>54</v>
      </c>
      <c r="B56" s="399" t="s">
        <v>113</v>
      </c>
      <c r="C56" s="400">
        <v>1976</v>
      </c>
      <c r="D56" s="420">
        <v>38</v>
      </c>
      <c r="E56" s="415" t="s">
        <v>21</v>
      </c>
      <c r="F56" s="483" t="s">
        <v>165</v>
      </c>
      <c r="G56" s="476" t="s">
        <v>55</v>
      </c>
      <c r="H56" s="498">
        <v>11</v>
      </c>
      <c r="I56" s="488">
        <v>1</v>
      </c>
      <c r="J56" s="407"/>
      <c r="K56" s="413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73"/>
  <sheetViews>
    <sheetView workbookViewId="0" topLeftCell="A1">
      <selection activeCell="A1" sqref="A1"/>
    </sheetView>
  </sheetViews>
  <sheetFormatPr defaultColWidth="9.140625" defaultRowHeight="15"/>
  <cols>
    <col min="1" max="1" width="3.00390625" style="242" customWidth="1"/>
    <col min="2" max="2" width="2.8515625" style="503" customWidth="1"/>
    <col min="3" max="3" width="3.28125" style="504" customWidth="1"/>
    <col min="4" max="4" width="17.7109375" style="505" customWidth="1"/>
    <col min="5" max="5" width="4.28125" style="506" customWidth="1"/>
    <col min="6" max="6" width="3.28125" style="506" customWidth="1"/>
    <col min="7" max="7" width="18.7109375" style="507" customWidth="1"/>
    <col min="8" max="8" width="5.7109375" style="508" customWidth="1"/>
    <col min="9" max="9" width="5.28125" style="509" customWidth="1"/>
    <col min="10" max="10" width="4.00390625" style="510" customWidth="1"/>
    <col min="11" max="11" width="3.8515625" style="511" customWidth="1"/>
    <col min="12" max="25" width="3.7109375" style="512" customWidth="1"/>
    <col min="26" max="26" width="4.00390625" style="512" customWidth="1"/>
    <col min="27" max="27" width="3.140625" style="513" customWidth="1"/>
    <col min="28" max="31" width="4.57421875" style="512" customWidth="1"/>
    <col min="32" max="32" width="4.8515625" style="512" customWidth="1"/>
    <col min="33" max="35" width="4.57421875" style="512" customWidth="1"/>
    <col min="36" max="37" width="4.57421875" style="514" customWidth="1"/>
    <col min="38" max="41" width="4.57421875" style="512" customWidth="1"/>
    <col min="42" max="42" width="4.8515625" style="512" customWidth="1"/>
  </cols>
  <sheetData>
    <row r="1" spans="1:42" ht="12.75">
      <c r="A1" s="515" t="s">
        <v>399</v>
      </c>
      <c r="B1" s="516" t="s">
        <v>1</v>
      </c>
      <c r="C1" s="517" t="s">
        <v>7</v>
      </c>
      <c r="D1" s="518" t="s">
        <v>2</v>
      </c>
      <c r="E1" s="517" t="s">
        <v>3</v>
      </c>
      <c r="F1" s="517" t="s">
        <v>400</v>
      </c>
      <c r="G1" s="519" t="s">
        <v>5</v>
      </c>
      <c r="H1" s="520" t="s">
        <v>201</v>
      </c>
      <c r="I1" s="521" t="s">
        <v>401</v>
      </c>
      <c r="J1" s="522" t="s">
        <v>402</v>
      </c>
      <c r="K1" s="523" t="s">
        <v>9</v>
      </c>
      <c r="L1" s="524" t="s">
        <v>403</v>
      </c>
      <c r="M1" s="517" t="s">
        <v>404</v>
      </c>
      <c r="N1" s="517" t="s">
        <v>405</v>
      </c>
      <c r="O1" s="517" t="s">
        <v>406</v>
      </c>
      <c r="P1" s="517" t="s">
        <v>407</v>
      </c>
      <c r="Q1" s="517" t="s">
        <v>408</v>
      </c>
      <c r="R1" s="517" t="s">
        <v>409</v>
      </c>
      <c r="S1" s="517" t="s">
        <v>410</v>
      </c>
      <c r="T1" s="517" t="s">
        <v>411</v>
      </c>
      <c r="U1" s="517" t="s">
        <v>412</v>
      </c>
      <c r="V1" s="517" t="s">
        <v>413</v>
      </c>
      <c r="W1" s="517" t="s">
        <v>414</v>
      </c>
      <c r="X1" s="517" t="s">
        <v>415</v>
      </c>
      <c r="Y1" s="517" t="s">
        <v>416</v>
      </c>
      <c r="Z1" s="519" t="s">
        <v>417</v>
      </c>
      <c r="AA1" s="520" t="s">
        <v>418</v>
      </c>
      <c r="AB1" s="525" t="s">
        <v>419</v>
      </c>
      <c r="AC1" s="526" t="s">
        <v>420</v>
      </c>
      <c r="AD1" s="526" t="s">
        <v>421</v>
      </c>
      <c r="AE1" s="526" t="s">
        <v>422</v>
      </c>
      <c r="AF1" s="526" t="s">
        <v>423</v>
      </c>
      <c r="AG1" s="526" t="s">
        <v>424</v>
      </c>
      <c r="AH1" s="526" t="s">
        <v>425</v>
      </c>
      <c r="AI1" s="526" t="s">
        <v>426</v>
      </c>
      <c r="AJ1" s="526" t="s">
        <v>427</v>
      </c>
      <c r="AK1" s="526" t="s">
        <v>428</v>
      </c>
      <c r="AL1" s="526" t="s">
        <v>429</v>
      </c>
      <c r="AM1" s="526" t="s">
        <v>430</v>
      </c>
      <c r="AN1" s="526" t="s">
        <v>431</v>
      </c>
      <c r="AO1" s="526" t="s">
        <v>432</v>
      </c>
      <c r="AP1" s="527" t="s">
        <v>433</v>
      </c>
    </row>
    <row r="2" spans="1:42" ht="12.75">
      <c r="A2" s="528" t="s">
        <v>434</v>
      </c>
      <c r="B2" s="529">
        <v>1</v>
      </c>
      <c r="C2" s="310" t="s">
        <v>19</v>
      </c>
      <c r="D2" s="88" t="s">
        <v>17</v>
      </c>
      <c r="E2" s="89">
        <v>1995</v>
      </c>
      <c r="F2" s="90">
        <f>SUM(2014-E2)</f>
        <v>19</v>
      </c>
      <c r="G2" s="91" t="s">
        <v>18</v>
      </c>
      <c r="H2" s="530">
        <f>MIN(AB2:AB2:AP2)</f>
        <v>0.6763888888888889</v>
      </c>
      <c r="I2" s="531">
        <f>IF(COUNTIF(L2:Z2,"&gt;=0")&lt;11,SUM(L2:Z2),SUM(LARGE(L2:Z2,1),LARGE(L2:Z2,2),LARGE(L2:Z2,3),LARGE(L2:Z2,4),LARGE(L2:Z2,5),LARGE(L2:Z2,6),LARGE(L2:Z2,7),LARGE(L2:Z2,8),LARGE(L2:Z2,9),LARGE(L2:Z2,10)))</f>
        <v>59</v>
      </c>
      <c r="J2" s="532">
        <f>SUM(COUNTIF(L2:Z2,"&gt;-1"))</f>
        <v>6</v>
      </c>
      <c r="K2" s="533">
        <f>SUM(L2:Z2)</f>
        <v>59</v>
      </c>
      <c r="L2" s="94">
        <v>10</v>
      </c>
      <c r="M2" s="94">
        <v>10</v>
      </c>
      <c r="N2" s="94">
        <v>10</v>
      </c>
      <c r="O2" s="94">
        <v>10</v>
      </c>
      <c r="P2" s="534"/>
      <c r="Q2" s="94">
        <v>10</v>
      </c>
      <c r="R2" s="100">
        <v>9</v>
      </c>
      <c r="S2" s="534"/>
      <c r="T2" s="534"/>
      <c r="U2" s="534"/>
      <c r="V2" s="534"/>
      <c r="W2" s="534"/>
      <c r="X2" s="534"/>
      <c r="Y2" s="534"/>
      <c r="Z2" s="534"/>
      <c r="AA2" s="535"/>
      <c r="AB2" s="536">
        <v>0.6854166666666667</v>
      </c>
      <c r="AC2" s="537">
        <v>0.6847222222222222</v>
      </c>
      <c r="AD2" s="537">
        <v>0.6770833333333334</v>
      </c>
      <c r="AE2" s="537">
        <v>0.6763888888888889</v>
      </c>
      <c r="AF2" s="537"/>
      <c r="AG2" s="537">
        <v>0.6868055555555556</v>
      </c>
      <c r="AH2" s="537">
        <v>0.7041666666666666</v>
      </c>
      <c r="AI2" s="537"/>
      <c r="AJ2" s="537"/>
      <c r="AK2" s="537"/>
      <c r="AL2" s="537"/>
      <c r="AM2" s="537"/>
      <c r="AN2" s="537"/>
      <c r="AO2" s="537"/>
      <c r="AP2" s="538"/>
    </row>
    <row r="3" spans="1:42" ht="12.75">
      <c r="A3" s="528"/>
      <c r="B3" s="529">
        <v>2</v>
      </c>
      <c r="C3" s="310" t="s">
        <v>19</v>
      </c>
      <c r="D3" s="88" t="s">
        <v>167</v>
      </c>
      <c r="E3" s="89">
        <v>1990</v>
      </c>
      <c r="F3" s="90">
        <f>SUM(2014-E3)</f>
        <v>24</v>
      </c>
      <c r="G3" s="121" t="s">
        <v>27</v>
      </c>
      <c r="H3" s="530">
        <f>MIN(AB3:AB3:AP3)</f>
        <v>0.6854166666666667</v>
      </c>
      <c r="I3" s="539">
        <f>IF(COUNTIF(L3:Z3,"&gt;=0")&lt;11,SUM(L3:Z3),SUM(LARGE(L3:Z3,1),LARGE(L3:Z3,2),LARGE(L3:Z3,3),LARGE(L3:Z3,4),LARGE(L3:Z3,5),LARGE(L3:Z3,6),LARGE(L3:Z3,7),LARGE(L3:Z3,8),LARGE(L3:Z3,9),LARGE(L3:Z3,10)))</f>
        <v>37</v>
      </c>
      <c r="J3" s="540">
        <f>SUM(COUNTIF(L3:Z3,"&gt;-1"))</f>
        <v>5</v>
      </c>
      <c r="K3" s="533">
        <f>SUM(L3:Z3)</f>
        <v>37</v>
      </c>
      <c r="L3" s="541"/>
      <c r="M3" s="100">
        <v>0</v>
      </c>
      <c r="N3" s="100">
        <v>9</v>
      </c>
      <c r="O3" s="100">
        <v>9</v>
      </c>
      <c r="P3" s="542"/>
      <c r="Q3" s="100">
        <v>9</v>
      </c>
      <c r="R3" s="94">
        <v>10</v>
      </c>
      <c r="S3" s="534"/>
      <c r="T3" s="543"/>
      <c r="U3" s="534"/>
      <c r="V3" s="534"/>
      <c r="W3" s="534"/>
      <c r="X3" s="541"/>
      <c r="Y3" s="534"/>
      <c r="Z3" s="544"/>
      <c r="AA3" s="535"/>
      <c r="AB3" s="536"/>
      <c r="AC3" s="537" t="s">
        <v>168</v>
      </c>
      <c r="AD3" s="537">
        <v>0.7027777777777778</v>
      </c>
      <c r="AE3" s="537">
        <v>0.6854166666666667</v>
      </c>
      <c r="AF3" s="537"/>
      <c r="AG3" s="537">
        <v>0.7041666666666666</v>
      </c>
      <c r="AH3" s="537">
        <v>0.6951388888888889</v>
      </c>
      <c r="AI3" s="537"/>
      <c r="AJ3" s="537"/>
      <c r="AK3" s="537"/>
      <c r="AL3" s="537"/>
      <c r="AM3" s="537"/>
      <c r="AN3" s="537"/>
      <c r="AO3" s="537"/>
      <c r="AP3" s="538"/>
    </row>
    <row r="4" spans="1:42" ht="12.75">
      <c r="A4" s="528"/>
      <c r="B4" s="529">
        <v>3</v>
      </c>
      <c r="C4" s="310" t="s">
        <v>19</v>
      </c>
      <c r="D4" s="96" t="s">
        <v>243</v>
      </c>
      <c r="E4" s="97">
        <v>1986</v>
      </c>
      <c r="F4" s="90">
        <f>SUM(2014-E4)</f>
        <v>28</v>
      </c>
      <c r="G4" s="230" t="s">
        <v>244</v>
      </c>
      <c r="H4" s="530">
        <f>MIN(AB4:AB4:AP4)</f>
        <v>0.9222222222222222</v>
      </c>
      <c r="I4" s="539">
        <f>IF(COUNTIF(L4:Z4,"&gt;=0")&lt;11,SUM(L4:Z4),SUM(LARGE(L4:Z4,1),LARGE(L4:Z4,2),LARGE(L4:Z4,3),LARGE(L4:Z4,4),LARGE(L4:Z4,5),LARGE(L4:Z4,6),LARGE(L4:Z4,7),LARGE(L4:Z4,8),LARGE(L4:Z4,9),LARGE(L4:Z4,10)))</f>
        <v>18</v>
      </c>
      <c r="J4" s="540">
        <f>SUM(COUNTIF(L4:Z4,"&gt;-1"))</f>
        <v>2</v>
      </c>
      <c r="K4" s="533">
        <f>SUM(L4:Z4)</f>
        <v>18</v>
      </c>
      <c r="L4" s="541"/>
      <c r="M4" s="534"/>
      <c r="N4" s="534"/>
      <c r="O4" s="534"/>
      <c r="P4" s="94">
        <v>10</v>
      </c>
      <c r="Q4" s="100">
        <v>8</v>
      </c>
      <c r="R4" s="534"/>
      <c r="S4" s="534"/>
      <c r="T4" s="534"/>
      <c r="U4" s="534"/>
      <c r="V4" s="534"/>
      <c r="W4" s="534"/>
      <c r="X4" s="541"/>
      <c r="Y4" s="534"/>
      <c r="Z4" s="544"/>
      <c r="AA4" s="535" t="s">
        <v>435</v>
      </c>
      <c r="AB4" s="536"/>
      <c r="AC4" s="537"/>
      <c r="AD4" s="537"/>
      <c r="AE4" s="537"/>
      <c r="AF4" s="537">
        <v>0.9451388888888889</v>
      </c>
      <c r="AG4" s="537">
        <v>0.9222222222222222</v>
      </c>
      <c r="AH4" s="537"/>
      <c r="AI4" s="543"/>
      <c r="AJ4" s="537"/>
      <c r="AK4" s="537"/>
      <c r="AL4" s="537"/>
      <c r="AM4" s="537"/>
      <c r="AN4" s="537"/>
      <c r="AO4" s="537"/>
      <c r="AP4" s="538"/>
    </row>
    <row r="5" spans="1:42" ht="12.75">
      <c r="A5" s="528"/>
      <c r="B5" s="529">
        <v>4</v>
      </c>
      <c r="C5" s="310" t="s">
        <v>19</v>
      </c>
      <c r="D5" s="96" t="s">
        <v>246</v>
      </c>
      <c r="E5" s="97">
        <v>1991</v>
      </c>
      <c r="F5" s="90">
        <f>SUM(2014-E5)</f>
        <v>23</v>
      </c>
      <c r="G5" s="230" t="s">
        <v>244</v>
      </c>
      <c r="H5" s="530">
        <f>MIN(AB5:AB5:AP5)</f>
        <v>0.9777777777777777</v>
      </c>
      <c r="I5" s="539">
        <f>IF(COUNTIF(L5:Z5,"&gt;=0")&lt;11,SUM(L5:Z5),SUM(LARGE(L5:Z5,1),LARGE(L5:Z5,2),LARGE(L5:Z5,3),LARGE(L5:Z5,4),LARGE(L5:Z5,5),LARGE(L5:Z5,6),LARGE(L5:Z5,7),LARGE(L5:Z5,8),LARGE(L5:Z5,9),LARGE(L5:Z5,10)))</f>
        <v>9</v>
      </c>
      <c r="J5" s="540">
        <f>SUM(COUNTIF(L5:Z5,"&gt;-1"))</f>
        <v>1</v>
      </c>
      <c r="K5" s="533">
        <f>SUM(L5:Z5)</f>
        <v>9</v>
      </c>
      <c r="L5" s="541"/>
      <c r="M5" s="534"/>
      <c r="N5" s="534"/>
      <c r="O5" s="534"/>
      <c r="P5" s="100">
        <v>9</v>
      </c>
      <c r="Q5" s="534"/>
      <c r="R5" s="534"/>
      <c r="S5" s="534"/>
      <c r="T5" s="542"/>
      <c r="U5" s="534"/>
      <c r="V5" s="534"/>
      <c r="W5" s="534"/>
      <c r="X5" s="541"/>
      <c r="Y5" s="534"/>
      <c r="Z5" s="544"/>
      <c r="AA5" s="535" t="s">
        <v>435</v>
      </c>
      <c r="AB5" s="536"/>
      <c r="AC5" s="537"/>
      <c r="AD5" s="537"/>
      <c r="AE5" s="537"/>
      <c r="AF5" s="537">
        <v>0.9777777777777777</v>
      </c>
      <c r="AG5" s="543"/>
      <c r="AH5" s="537"/>
      <c r="AI5" s="537"/>
      <c r="AJ5" s="537"/>
      <c r="AK5" s="537"/>
      <c r="AL5" s="537"/>
      <c r="AM5" s="537"/>
      <c r="AN5" s="537"/>
      <c r="AO5" s="537"/>
      <c r="AP5" s="538"/>
    </row>
    <row r="6" spans="1:42" ht="12.75">
      <c r="A6" s="528"/>
      <c r="B6" s="529">
        <v>5</v>
      </c>
      <c r="C6" s="310" t="s">
        <v>19</v>
      </c>
      <c r="D6" s="274" t="s">
        <v>310</v>
      </c>
      <c r="E6" s="275">
        <v>1992</v>
      </c>
      <c r="F6" s="545">
        <f>SUM(2014-E6)</f>
        <v>22</v>
      </c>
      <c r="G6" s="120" t="s">
        <v>88</v>
      </c>
      <c r="H6" s="546" t="s">
        <v>311</v>
      </c>
      <c r="I6" s="539">
        <f>IF(COUNTIF(L6:Z6,"&gt;=0")&lt;11,SUM(L6:Z6),SUM(LARGE(L6:Z6,1),LARGE(L6:Z6,2),LARGE(L6:Z6,3),LARGE(L6:Z6,4),LARGE(L6:Z6,5),LARGE(L6:Z6,6),LARGE(L6:Z6,7),LARGE(L6:Z6,8),LARGE(L6:Z6,9),LARGE(L6:Z6,10)))</f>
        <v>8</v>
      </c>
      <c r="J6" s="540">
        <f>SUM(COUNTIF(L6:Z6,"&gt;-1"))</f>
        <v>1</v>
      </c>
      <c r="K6" s="533">
        <f>SUM(L6:Z6)</f>
        <v>8</v>
      </c>
      <c r="L6" s="541"/>
      <c r="M6" s="534"/>
      <c r="N6" s="534"/>
      <c r="O6" s="534"/>
      <c r="P6" s="543"/>
      <c r="Q6" s="534"/>
      <c r="R6" s="100">
        <v>8</v>
      </c>
      <c r="S6" s="534"/>
      <c r="T6" s="534"/>
      <c r="U6" s="534"/>
      <c r="V6" s="534"/>
      <c r="W6" s="534"/>
      <c r="X6" s="541"/>
      <c r="Y6" s="534"/>
      <c r="Z6" s="544"/>
      <c r="AA6" s="535" t="s">
        <v>436</v>
      </c>
      <c r="AB6" s="536"/>
      <c r="AC6" s="537"/>
      <c r="AD6" s="537"/>
      <c r="AE6" s="537"/>
      <c r="AF6" s="537"/>
      <c r="AG6" s="537"/>
      <c r="AH6" s="546" t="s">
        <v>311</v>
      </c>
      <c r="AI6" s="543"/>
      <c r="AJ6" s="537"/>
      <c r="AK6" s="537"/>
      <c r="AL6" s="537"/>
      <c r="AM6" s="537"/>
      <c r="AN6" s="537"/>
      <c r="AO6" s="537"/>
      <c r="AP6" s="538"/>
    </row>
    <row r="7" spans="1:42" ht="12.75">
      <c r="A7" s="528"/>
      <c r="B7" s="529">
        <v>6</v>
      </c>
      <c r="C7" s="310" t="s">
        <v>19</v>
      </c>
      <c r="D7" s="547"/>
      <c r="E7" s="548"/>
      <c r="F7" s="545"/>
      <c r="G7" s="121"/>
      <c r="H7" s="530">
        <f>MIN(AB7:AB7:AP7)</f>
        <v>0</v>
      </c>
      <c r="I7" s="539">
        <f>IF(COUNTIF(L7:Z7,"&gt;=0")&lt;11,SUM(L7:Z7),SUM(LARGE(L7:Z7,1),LARGE(L7:Z7,2),LARGE(L7:Z7,3),LARGE(L7:Z7,4),LARGE(L7:Z7,5),LARGE(L7:Z7,6),LARGE(L7:Z7,7),LARGE(L7:Z7,8),LARGE(L7:Z7,9),LARGE(L7:Z7,10)))</f>
        <v>0</v>
      </c>
      <c r="J7" s="540">
        <f>SUM(COUNTIF(L7:Z7,"&gt;-1"))</f>
        <v>0</v>
      </c>
      <c r="K7" s="533">
        <f>SUM(L7:Z7)</f>
        <v>0</v>
      </c>
      <c r="L7" s="541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44"/>
      <c r="AA7" s="535"/>
      <c r="AB7" s="536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8"/>
    </row>
    <row r="8" spans="1:42" ht="12.75">
      <c r="A8" s="549"/>
      <c r="B8" s="529">
        <v>5</v>
      </c>
      <c r="C8" s="550"/>
      <c r="D8" s="551"/>
      <c r="E8" s="552"/>
      <c r="F8" s="552"/>
      <c r="G8" s="553"/>
      <c r="H8" s="554"/>
      <c r="I8" s="555"/>
      <c r="J8" s="556"/>
      <c r="K8" s="557">
        <f>SUM(L8:Z8)</f>
        <v>15</v>
      </c>
      <c r="L8" s="558">
        <f>COUNTIF(L2:L7,"&gt;-1")</f>
        <v>1</v>
      </c>
      <c r="M8" s="559">
        <f>COUNTIF(M2:M7,"&gt;-1")</f>
        <v>2</v>
      </c>
      <c r="N8" s="559">
        <f>COUNTIF(N2:N7,"&gt;-1")</f>
        <v>2</v>
      </c>
      <c r="O8" s="559">
        <f>COUNTIF(O2:O7,"&gt;-1")</f>
        <v>2</v>
      </c>
      <c r="P8" s="559">
        <f>COUNTIF(P2:P7,"&gt;-1")</f>
        <v>2</v>
      </c>
      <c r="Q8" s="559">
        <f>COUNTIF(Q2:Q7,"&gt;-1")</f>
        <v>3</v>
      </c>
      <c r="R8" s="559">
        <f>COUNTIF(R2:R7,"&gt;-1")</f>
        <v>3</v>
      </c>
      <c r="S8" s="559">
        <f>COUNTIF(S2:S7,"&gt;-1")</f>
        <v>0</v>
      </c>
      <c r="T8" s="559">
        <f>COUNTIF(T2:T7,"&gt;-1")</f>
        <v>0</v>
      </c>
      <c r="U8" s="559">
        <f>COUNTIF(U2:U7,"&gt;-1")</f>
        <v>0</v>
      </c>
      <c r="V8" s="559">
        <f>COUNTIF(V2:V7,"&gt;-1")</f>
        <v>0</v>
      </c>
      <c r="W8" s="559">
        <f>COUNTIF(W2:W7,"&gt;-1")</f>
        <v>0</v>
      </c>
      <c r="X8" s="559">
        <f>COUNTIF(X2:X7,"&gt;-1")</f>
        <v>0</v>
      </c>
      <c r="Y8" s="559">
        <f>COUNTIF(Y2:Y7,"&gt;-1")</f>
        <v>0</v>
      </c>
      <c r="Z8" s="560">
        <f>COUNTIF(Z2:Z7,"&gt;-1")</f>
        <v>0</v>
      </c>
      <c r="AA8" s="535"/>
      <c r="AB8" s="561"/>
      <c r="AC8" s="562"/>
      <c r="AD8" s="563"/>
      <c r="AE8" s="562"/>
      <c r="AF8" s="562"/>
      <c r="AG8" s="562"/>
      <c r="AH8" s="562"/>
      <c r="AI8" s="562"/>
      <c r="AJ8" s="562"/>
      <c r="AK8" s="562"/>
      <c r="AL8" s="562"/>
      <c r="AM8" s="543"/>
      <c r="AN8" s="543"/>
      <c r="AO8" s="562"/>
      <c r="AP8" s="564"/>
    </row>
    <row r="9" spans="1:42" ht="12.75">
      <c r="A9" s="515" t="s">
        <v>399</v>
      </c>
      <c r="B9" s="516" t="s">
        <v>1</v>
      </c>
      <c r="C9" s="517" t="s">
        <v>7</v>
      </c>
      <c r="D9" s="518" t="s">
        <v>2</v>
      </c>
      <c r="E9" s="517" t="s">
        <v>3</v>
      </c>
      <c r="F9" s="517" t="s">
        <v>400</v>
      </c>
      <c r="G9" s="519" t="s">
        <v>5</v>
      </c>
      <c r="H9" s="520" t="s">
        <v>201</v>
      </c>
      <c r="I9" s="521" t="s">
        <v>401</v>
      </c>
      <c r="J9" s="522" t="s">
        <v>402</v>
      </c>
      <c r="K9" s="523" t="s">
        <v>9</v>
      </c>
      <c r="L9" s="524" t="s">
        <v>403</v>
      </c>
      <c r="M9" s="517" t="s">
        <v>404</v>
      </c>
      <c r="N9" s="517" t="s">
        <v>405</v>
      </c>
      <c r="O9" s="517" t="s">
        <v>406</v>
      </c>
      <c r="P9" s="517" t="s">
        <v>407</v>
      </c>
      <c r="Q9" s="517" t="s">
        <v>408</v>
      </c>
      <c r="R9" s="517" t="s">
        <v>409</v>
      </c>
      <c r="S9" s="517" t="s">
        <v>410</v>
      </c>
      <c r="T9" s="517" t="s">
        <v>411</v>
      </c>
      <c r="U9" s="517" t="s">
        <v>412</v>
      </c>
      <c r="V9" s="517" t="s">
        <v>413</v>
      </c>
      <c r="W9" s="517" t="s">
        <v>414</v>
      </c>
      <c r="X9" s="517" t="s">
        <v>415</v>
      </c>
      <c r="Y9" s="517" t="s">
        <v>416</v>
      </c>
      <c r="Z9" s="519" t="s">
        <v>417</v>
      </c>
      <c r="AA9" s="520" t="s">
        <v>418</v>
      </c>
      <c r="AB9" s="525" t="s">
        <v>419</v>
      </c>
      <c r="AC9" s="526" t="s">
        <v>420</v>
      </c>
      <c r="AD9" s="526" t="s">
        <v>421</v>
      </c>
      <c r="AE9" s="526" t="s">
        <v>422</v>
      </c>
      <c r="AF9" s="526" t="s">
        <v>423</v>
      </c>
      <c r="AG9" s="526" t="s">
        <v>424</v>
      </c>
      <c r="AH9" s="526" t="s">
        <v>425</v>
      </c>
      <c r="AI9" s="526" t="s">
        <v>426</v>
      </c>
      <c r="AJ9" s="526" t="s">
        <v>427</v>
      </c>
      <c r="AK9" s="526" t="s">
        <v>428</v>
      </c>
      <c r="AL9" s="526" t="s">
        <v>429</v>
      </c>
      <c r="AM9" s="526" t="s">
        <v>430</v>
      </c>
      <c r="AN9" s="526" t="s">
        <v>431</v>
      </c>
      <c r="AO9" s="526" t="s">
        <v>432</v>
      </c>
      <c r="AP9" s="527" t="s">
        <v>433</v>
      </c>
    </row>
    <row r="10" spans="1:42" ht="12.75">
      <c r="A10" s="565" t="s">
        <v>437</v>
      </c>
      <c r="B10" s="566">
        <v>1</v>
      </c>
      <c r="C10" s="312" t="s">
        <v>14</v>
      </c>
      <c r="D10" s="131" t="s">
        <v>15</v>
      </c>
      <c r="E10" s="132">
        <v>1976</v>
      </c>
      <c r="F10" s="103">
        <f>SUM(2014-E10)</f>
        <v>38</v>
      </c>
      <c r="G10" s="311" t="s">
        <v>118</v>
      </c>
      <c r="H10" s="567">
        <f>MIN(AB10:AB10:AP10)</f>
        <v>0.6659722222222222</v>
      </c>
      <c r="I10" s="568">
        <f>IF(COUNTIF(L10:Z10,"&gt;=0")&lt;11,SUM(L10:Z10),SUM(LARGE(L10:Z10,1),LARGE(L10:Z10,2),LARGE(L10:Z10,3),LARGE(L10:Z10,4),LARGE(L10:Z10,5),LARGE(L10:Z10,6),LARGE(L10:Z10,7),LARGE(L10:Z10,8),LARGE(L10:Z10,9),LARGE(L10:Z10,10)))</f>
        <v>63</v>
      </c>
      <c r="J10" s="569">
        <f>SUM(COUNTIF(L10:Z10,"&gt;-1"))</f>
        <v>7</v>
      </c>
      <c r="K10" s="570">
        <f>SUM(L10:Z10)</f>
        <v>63</v>
      </c>
      <c r="L10" s="118">
        <v>9</v>
      </c>
      <c r="M10" s="118">
        <v>9</v>
      </c>
      <c r="N10" s="118">
        <v>9</v>
      </c>
      <c r="O10" s="100">
        <v>9</v>
      </c>
      <c r="P10" s="118">
        <v>9</v>
      </c>
      <c r="Q10" s="118">
        <v>9</v>
      </c>
      <c r="R10" s="118">
        <v>9</v>
      </c>
      <c r="S10" s="571"/>
      <c r="T10" s="571"/>
      <c r="U10" s="571"/>
      <c r="V10" s="571"/>
      <c r="W10" s="571"/>
      <c r="X10" s="534"/>
      <c r="Y10" s="534"/>
      <c r="Z10" s="571"/>
      <c r="AA10" s="572"/>
      <c r="AB10" s="573">
        <v>0.6798611111111111</v>
      </c>
      <c r="AC10" s="574">
        <v>0.6722222222222222</v>
      </c>
      <c r="AD10" s="574">
        <v>0.6756944444444444</v>
      </c>
      <c r="AE10" s="574">
        <v>0.6993055555555556</v>
      </c>
      <c r="AF10" s="574">
        <v>0.6749999999999999</v>
      </c>
      <c r="AG10" s="574">
        <v>0.6659722222222222</v>
      </c>
      <c r="AH10" s="574">
        <v>0.6729166666666666</v>
      </c>
      <c r="AI10" s="574"/>
      <c r="AJ10" s="574"/>
      <c r="AK10" s="574"/>
      <c r="AL10" s="574"/>
      <c r="AM10" s="574"/>
      <c r="AN10" s="574"/>
      <c r="AO10" s="574"/>
      <c r="AP10" s="575"/>
    </row>
    <row r="11" spans="1:42" ht="12.75">
      <c r="A11" s="565"/>
      <c r="B11" s="529">
        <v>2</v>
      </c>
      <c r="C11" s="310" t="s">
        <v>14</v>
      </c>
      <c r="D11" s="88" t="s">
        <v>12</v>
      </c>
      <c r="E11" s="89">
        <v>1975</v>
      </c>
      <c r="F11" s="103">
        <f>SUM(2014-E11)</f>
        <v>39</v>
      </c>
      <c r="G11" s="91" t="s">
        <v>13</v>
      </c>
      <c r="H11" s="530">
        <f>MIN(AB11:AB11:AP11)</f>
        <v>0.6354166666666666</v>
      </c>
      <c r="I11" s="539">
        <f>IF(COUNTIF(L11:Z11,"&gt;=0")&lt;11,SUM(L11:Z11),SUM(LARGE(L11:Z11,1),LARGE(L11:Z11,2),LARGE(L11:Z11,3),LARGE(L11:Z11,4),LARGE(L11:Z11,5),LARGE(L11:Z11,6),LARGE(L11:Z11,7),LARGE(L11:Z11,8),LARGE(L11:Z11,9),LARGE(L11:Z11,10)))</f>
        <v>60</v>
      </c>
      <c r="J11" s="532">
        <f>SUM(COUNTIF(L11:Z11,"&gt;-1"))</f>
        <v>6</v>
      </c>
      <c r="K11" s="533">
        <f>SUM(L11:Z11)</f>
        <v>60</v>
      </c>
      <c r="L11" s="94">
        <v>10</v>
      </c>
      <c r="M11" s="94">
        <v>10</v>
      </c>
      <c r="N11" s="94">
        <v>10</v>
      </c>
      <c r="O11" s="541"/>
      <c r="P11" s="94">
        <v>10</v>
      </c>
      <c r="Q11" s="94">
        <v>10</v>
      </c>
      <c r="R11" s="94">
        <v>10</v>
      </c>
      <c r="S11" s="534"/>
      <c r="T11" s="534"/>
      <c r="U11" s="534"/>
      <c r="V11" s="534"/>
      <c r="W11" s="534"/>
      <c r="X11" s="534"/>
      <c r="Y11" s="534"/>
      <c r="Z11" s="534"/>
      <c r="AA11" s="576"/>
      <c r="AB11" s="536">
        <v>0.6576388888888889</v>
      </c>
      <c r="AC11" s="577">
        <v>0.6409722222222222</v>
      </c>
      <c r="AD11" s="537">
        <v>0.6354166666666666</v>
      </c>
      <c r="AE11" s="537"/>
      <c r="AF11" s="537">
        <v>0.6541666666666667</v>
      </c>
      <c r="AG11" s="537">
        <v>0.6458333333333334</v>
      </c>
      <c r="AH11" s="537">
        <v>0.6555555555555556</v>
      </c>
      <c r="AI11" s="537"/>
      <c r="AJ11" s="537"/>
      <c r="AK11" s="537"/>
      <c r="AL11" s="537"/>
      <c r="AM11" s="537"/>
      <c r="AN11" s="537"/>
      <c r="AO11" s="537"/>
      <c r="AP11" s="538"/>
    </row>
    <row r="12" spans="1:42" ht="12.75">
      <c r="A12" s="565"/>
      <c r="B12" s="529">
        <v>3</v>
      </c>
      <c r="C12" s="310" t="s">
        <v>14</v>
      </c>
      <c r="D12" s="88" t="s">
        <v>29</v>
      </c>
      <c r="E12" s="89">
        <v>1980</v>
      </c>
      <c r="F12" s="103">
        <f>SUM(2014-E12)</f>
        <v>34</v>
      </c>
      <c r="G12" s="113" t="s">
        <v>30</v>
      </c>
      <c r="H12" s="530">
        <f>MIN(AB12:AB12:AP12)</f>
        <v>0.7458333333333332</v>
      </c>
      <c r="I12" s="539">
        <f>IF(COUNTIF(L12:Z12,"&gt;=0")&lt;11,SUM(L12:Z12),SUM(LARGE(L12:Z12,1),LARGE(L12:Z12,2),LARGE(L12:Z12,3),LARGE(L12:Z12,4),LARGE(L12:Z12,5),LARGE(L12:Z12,6),LARGE(L12:Z12,7),LARGE(L12:Z12,8),LARGE(L12:Z12,9),LARGE(L12:Z12,10)))</f>
        <v>56</v>
      </c>
      <c r="J12" s="532">
        <f>SUM(COUNTIF(L12:Z12,"&gt;-1"))</f>
        <v>7</v>
      </c>
      <c r="K12" s="533">
        <f>SUM(L12:Z12)</f>
        <v>56</v>
      </c>
      <c r="L12" s="112">
        <v>8</v>
      </c>
      <c r="M12" s="112">
        <v>8</v>
      </c>
      <c r="N12" s="112">
        <v>8</v>
      </c>
      <c r="O12" s="112">
        <v>8</v>
      </c>
      <c r="P12" s="112">
        <v>8</v>
      </c>
      <c r="Q12" s="112">
        <v>8</v>
      </c>
      <c r="R12" s="112">
        <v>8</v>
      </c>
      <c r="S12" s="534"/>
      <c r="T12" s="578"/>
      <c r="U12" s="534"/>
      <c r="V12" s="534"/>
      <c r="W12" s="534"/>
      <c r="X12" s="534"/>
      <c r="Y12" s="534"/>
      <c r="Z12" s="534"/>
      <c r="AA12" s="576"/>
      <c r="AB12" s="536">
        <v>0.7541666666666668</v>
      </c>
      <c r="AC12" s="537">
        <v>0.7458333333333332</v>
      </c>
      <c r="AD12" s="537">
        <v>0.748611111111111</v>
      </c>
      <c r="AE12" s="537">
        <v>0.75</v>
      </c>
      <c r="AF12" s="537">
        <v>0.751388888888889</v>
      </c>
      <c r="AG12" s="537">
        <v>0.7583333333333333</v>
      </c>
      <c r="AH12" s="537">
        <v>0.7583333333333333</v>
      </c>
      <c r="AI12" s="537"/>
      <c r="AJ12" s="537"/>
      <c r="AK12" s="537"/>
      <c r="AL12" s="537"/>
      <c r="AM12" s="537"/>
      <c r="AN12" s="537"/>
      <c r="AO12" s="537"/>
      <c r="AP12" s="538"/>
    </row>
    <row r="13" spans="1:42" ht="12.75">
      <c r="A13" s="565"/>
      <c r="B13" s="529">
        <v>4</v>
      </c>
      <c r="C13" s="310" t="s">
        <v>14</v>
      </c>
      <c r="D13" s="88" t="s">
        <v>51</v>
      </c>
      <c r="E13" s="89">
        <v>1981</v>
      </c>
      <c r="F13" s="103">
        <f>SUM(2014-E13)</f>
        <v>33</v>
      </c>
      <c r="G13" s="114" t="s">
        <v>21</v>
      </c>
      <c r="H13" s="530">
        <f>MIN(AB13:AB13:AP13)</f>
        <v>0.7722222222222223</v>
      </c>
      <c r="I13" s="539">
        <f>IF(COUNTIF(L13:Z13,"&gt;=0")&lt;11,SUM(L13:Z13),SUM(LARGE(L13:Z13,1),LARGE(L13:Z13,2),LARGE(L13:Z13,3),LARGE(L13:Z13,4),LARGE(L13:Z13,5),LARGE(L13:Z13,6),LARGE(L13:Z13,7),LARGE(L13:Z13,8),LARGE(L13:Z13,9),LARGE(L13:Z13,10)))</f>
        <v>42</v>
      </c>
      <c r="J13" s="532">
        <f>SUM(COUNTIF(L13:Z13,"&gt;-1"))</f>
        <v>7</v>
      </c>
      <c r="K13" s="533">
        <f>SUM(L13:Z13)</f>
        <v>42</v>
      </c>
      <c r="L13" s="112">
        <v>4</v>
      </c>
      <c r="M13" s="112">
        <v>7</v>
      </c>
      <c r="N13" s="112">
        <v>6</v>
      </c>
      <c r="O13" s="112">
        <v>7</v>
      </c>
      <c r="P13" s="112">
        <v>6</v>
      </c>
      <c r="Q13" s="112">
        <v>6</v>
      </c>
      <c r="R13" s="112">
        <v>6</v>
      </c>
      <c r="S13" s="578"/>
      <c r="T13" s="534"/>
      <c r="U13" s="578"/>
      <c r="V13" s="534"/>
      <c r="W13" s="534"/>
      <c r="X13" s="534"/>
      <c r="Y13" s="534"/>
      <c r="Z13" s="534"/>
      <c r="AA13" s="576"/>
      <c r="AB13" s="536">
        <v>0.8090277777777778</v>
      </c>
      <c r="AC13" s="537">
        <v>0.7854166666666668</v>
      </c>
      <c r="AD13" s="537">
        <v>0.7868055555555555</v>
      </c>
      <c r="AE13" s="537">
        <v>0.7722222222222223</v>
      </c>
      <c r="AF13" s="537">
        <v>0.7868055555555555</v>
      </c>
      <c r="AG13" s="537">
        <v>0.7763888888888889</v>
      </c>
      <c r="AH13" s="537">
        <v>0.7958333333333334</v>
      </c>
      <c r="AI13" s="537"/>
      <c r="AJ13" s="537"/>
      <c r="AK13" s="537"/>
      <c r="AL13" s="537"/>
      <c r="AM13" s="537"/>
      <c r="AN13" s="537"/>
      <c r="AO13" s="537"/>
      <c r="AP13" s="538"/>
    </row>
    <row r="14" spans="1:42" ht="12.75">
      <c r="A14" s="565"/>
      <c r="B14" s="529">
        <v>5</v>
      </c>
      <c r="C14" s="310" t="s">
        <v>14</v>
      </c>
      <c r="D14" s="88" t="s">
        <v>43</v>
      </c>
      <c r="E14" s="89">
        <v>1977</v>
      </c>
      <c r="F14" s="103">
        <f>SUM(2014-E14)</f>
        <v>37</v>
      </c>
      <c r="G14" s="91" t="s">
        <v>44</v>
      </c>
      <c r="H14" s="530">
        <f>MIN(AB14:AB14:AP14)</f>
        <v>0.7888888888888889</v>
      </c>
      <c r="I14" s="539">
        <f>IF(COUNTIF(L14:Z14,"&gt;=0")&lt;11,SUM(L14:Z14),SUM(LARGE(L14:Z14,1),LARGE(L14:Z14,2),LARGE(L14:Z14,3),LARGE(L14:Z14,4),LARGE(L14:Z14,5),LARGE(L14:Z14,6),LARGE(L14:Z14,7),LARGE(L14:Z14,8),LARGE(L14:Z14,9),LARGE(L14:Z14,10)))</f>
        <v>32</v>
      </c>
      <c r="J14" s="540">
        <f>SUM(COUNTIF(L14:Z14,"&gt;-1"))</f>
        <v>6</v>
      </c>
      <c r="K14" s="533">
        <f>SUM(L14:Z14)</f>
        <v>32</v>
      </c>
      <c r="L14" s="112">
        <v>6</v>
      </c>
      <c r="M14" s="541"/>
      <c r="N14" s="112">
        <v>5</v>
      </c>
      <c r="O14" s="112">
        <v>6</v>
      </c>
      <c r="P14" s="112">
        <v>5</v>
      </c>
      <c r="Q14" s="112">
        <v>5</v>
      </c>
      <c r="R14" s="112">
        <v>5</v>
      </c>
      <c r="S14" s="534"/>
      <c r="T14" s="534"/>
      <c r="U14" s="534"/>
      <c r="V14" s="534"/>
      <c r="W14" s="534"/>
      <c r="X14" s="534"/>
      <c r="Y14" s="534"/>
      <c r="Z14" s="534"/>
      <c r="AA14" s="576"/>
      <c r="AB14" s="536">
        <v>0.8</v>
      </c>
      <c r="AC14" s="577"/>
      <c r="AD14" s="537">
        <v>0.7993055555555556</v>
      </c>
      <c r="AE14" s="537">
        <v>0.7923611111111111</v>
      </c>
      <c r="AF14" s="537">
        <v>0.7888888888888889</v>
      </c>
      <c r="AG14" s="537">
        <v>0.7930555555555556</v>
      </c>
      <c r="AH14" s="537">
        <v>0.80625</v>
      </c>
      <c r="AI14" s="537"/>
      <c r="AJ14" s="537"/>
      <c r="AK14" s="537"/>
      <c r="AL14" s="537"/>
      <c r="AM14" s="537"/>
      <c r="AN14" s="537"/>
      <c r="AO14" s="537"/>
      <c r="AP14" s="538"/>
    </row>
    <row r="15" spans="1:42" ht="12.75">
      <c r="A15" s="565"/>
      <c r="B15" s="529">
        <v>6</v>
      </c>
      <c r="C15" s="310" t="s">
        <v>14</v>
      </c>
      <c r="D15" s="96" t="s">
        <v>238</v>
      </c>
      <c r="E15" s="97">
        <v>1984</v>
      </c>
      <c r="F15" s="103">
        <f>SUM(2014-E15)</f>
        <v>30</v>
      </c>
      <c r="G15" s="98" t="s">
        <v>66</v>
      </c>
      <c r="H15" s="530">
        <f>MIN(AB15:AB15:AP15)</f>
        <v>0.7659722222222222</v>
      </c>
      <c r="I15" s="539">
        <f>IF(COUNTIF(L15:Z15,"&gt;=0")&lt;11,SUM(L15:Z15),SUM(LARGE(L15:Z15,1),LARGE(L15:Z15,2),LARGE(L15:Z15,3),LARGE(L15:Z15,4),LARGE(L15:Z15,5),LARGE(L15:Z15,6),LARGE(L15:Z15,7),LARGE(L15:Z15,8),LARGE(L15:Z15,9),LARGE(L15:Z15,10)))</f>
        <v>14</v>
      </c>
      <c r="J15" s="540">
        <f>SUM(COUNTIF(L15:Z15,"&gt;-1"))</f>
        <v>2</v>
      </c>
      <c r="K15" s="533">
        <f>SUM(L15:Z15)</f>
        <v>14</v>
      </c>
      <c r="L15" s="541"/>
      <c r="M15" s="541"/>
      <c r="N15" s="541"/>
      <c r="O15" s="541"/>
      <c r="P15" s="112">
        <v>7</v>
      </c>
      <c r="Q15" s="112">
        <v>7</v>
      </c>
      <c r="R15" s="541"/>
      <c r="S15" s="534"/>
      <c r="T15" s="534"/>
      <c r="U15" s="534"/>
      <c r="V15" s="534"/>
      <c r="W15" s="534"/>
      <c r="X15" s="534"/>
      <c r="Y15" s="534"/>
      <c r="Z15" s="534"/>
      <c r="AA15" s="576" t="s">
        <v>435</v>
      </c>
      <c r="AB15" s="536"/>
      <c r="AC15" s="577"/>
      <c r="AD15" s="537"/>
      <c r="AE15" s="537"/>
      <c r="AF15" s="537">
        <v>0.7743055555555555</v>
      </c>
      <c r="AG15" s="537">
        <v>0.7659722222222222</v>
      </c>
      <c r="AH15" s="537"/>
      <c r="AI15" s="537"/>
      <c r="AJ15" s="537"/>
      <c r="AK15" s="537"/>
      <c r="AL15" s="537"/>
      <c r="AM15" s="537"/>
      <c r="AN15" s="537"/>
      <c r="AO15" s="537"/>
      <c r="AP15" s="538"/>
    </row>
    <row r="16" spans="1:42" ht="12.75">
      <c r="A16" s="565"/>
      <c r="B16" s="529">
        <v>7</v>
      </c>
      <c r="C16" s="310" t="s">
        <v>14</v>
      </c>
      <c r="D16" s="96" t="s">
        <v>60</v>
      </c>
      <c r="E16" s="97">
        <v>1979</v>
      </c>
      <c r="F16" s="103">
        <f>SUM(2014-E16)</f>
        <v>35</v>
      </c>
      <c r="G16" s="98" t="s">
        <v>61</v>
      </c>
      <c r="H16" s="530">
        <f>MIN(AB16:AB16:AP16)</f>
        <v>0.8152777777777778</v>
      </c>
      <c r="I16" s="539">
        <f>IF(COUNTIF(L16:Z16,"&gt;=0")&lt;11,SUM(L16:Z16),SUM(LARGE(L16:Z16,1),LARGE(L16:Z16,2),LARGE(L16:Z16,3),LARGE(L16:Z16,4),LARGE(L16:Z16,5),LARGE(L16:Z16,6),LARGE(L16:Z16,7),LARGE(L16:Z16,8),LARGE(L16:Z16,9),LARGE(L16:Z16,10)))</f>
        <v>12</v>
      </c>
      <c r="J16" s="532">
        <f>SUM(COUNTIF(L16:Z16,"&gt;-1"))</f>
        <v>3</v>
      </c>
      <c r="K16" s="533">
        <f>SUM(L16:Z16)</f>
        <v>12</v>
      </c>
      <c r="L16" s="112">
        <v>2</v>
      </c>
      <c r="M16" s="112">
        <v>6</v>
      </c>
      <c r="N16" s="112">
        <v>4</v>
      </c>
      <c r="O16" s="541"/>
      <c r="P16" s="541"/>
      <c r="Q16" s="541"/>
      <c r="R16" s="541"/>
      <c r="S16" s="534"/>
      <c r="T16" s="534"/>
      <c r="U16" s="534"/>
      <c r="V16" s="534"/>
      <c r="W16" s="534"/>
      <c r="X16" s="534"/>
      <c r="Y16" s="534"/>
      <c r="Z16" s="544"/>
      <c r="AA16" s="576" t="s">
        <v>438</v>
      </c>
      <c r="AB16" s="536">
        <v>0.8416666666666667</v>
      </c>
      <c r="AC16" s="577">
        <v>0.8229166666666666</v>
      </c>
      <c r="AD16" s="537">
        <v>0.8152777777777778</v>
      </c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79"/>
      <c r="AP16" s="538"/>
    </row>
    <row r="17" spans="1:42" ht="12.75">
      <c r="A17" s="565"/>
      <c r="B17" s="529">
        <v>8</v>
      </c>
      <c r="C17" s="310" t="s">
        <v>14</v>
      </c>
      <c r="D17" s="96" t="s">
        <v>62</v>
      </c>
      <c r="E17" s="97">
        <v>1979</v>
      </c>
      <c r="F17" s="103">
        <f>SUM(2014-E17)</f>
        <v>35</v>
      </c>
      <c r="G17" s="120" t="s">
        <v>21</v>
      </c>
      <c r="H17" s="530">
        <f>MIN(AB17:AB17:AP17)</f>
        <v>0.8277777777777778</v>
      </c>
      <c r="I17" s="539">
        <f>IF(COUNTIF(L17:Z17,"&gt;=0")&lt;11,SUM(L17:Z17),SUM(LARGE(L17:Z17,1),LARGE(L17:Z17,2),LARGE(L17:Z17,3),LARGE(L17:Z17,4),LARGE(L17:Z17,5),LARGE(L17:Z17,6),LARGE(L17:Z17,7),LARGE(L17:Z17,8),LARGE(L17:Z17,9),LARGE(L17:Z17,10)))</f>
        <v>12</v>
      </c>
      <c r="J17" s="540">
        <f>SUM(COUNTIF(L17:Z17,"&gt;-1"))</f>
        <v>4</v>
      </c>
      <c r="K17" s="533">
        <f>SUM(L17:Z17)</f>
        <v>12</v>
      </c>
      <c r="L17" s="112">
        <v>1</v>
      </c>
      <c r="M17" s="112">
        <v>5</v>
      </c>
      <c r="N17" s="541"/>
      <c r="O17" s="112">
        <v>2</v>
      </c>
      <c r="P17" s="541"/>
      <c r="Q17" s="534"/>
      <c r="R17" s="112">
        <v>4</v>
      </c>
      <c r="S17" s="534"/>
      <c r="T17" s="534"/>
      <c r="U17" s="534"/>
      <c r="V17" s="534"/>
      <c r="W17" s="534"/>
      <c r="X17" s="534"/>
      <c r="Y17" s="534"/>
      <c r="Z17" s="544"/>
      <c r="AA17" s="576"/>
      <c r="AB17" s="536">
        <v>0.8527777777777777</v>
      </c>
      <c r="AC17" s="536">
        <v>0.8277777777777778</v>
      </c>
      <c r="AD17" s="537"/>
      <c r="AE17" s="537">
        <v>0.8402777777777778</v>
      </c>
      <c r="AF17" s="537"/>
      <c r="AG17" s="537"/>
      <c r="AH17" s="537">
        <v>0.8909722222222222</v>
      </c>
      <c r="AI17" s="537"/>
      <c r="AJ17" s="537"/>
      <c r="AK17" s="537"/>
      <c r="AL17" s="537"/>
      <c r="AM17" s="537"/>
      <c r="AN17" s="537"/>
      <c r="AO17" s="537"/>
      <c r="AP17" s="538"/>
    </row>
    <row r="18" spans="1:42" ht="12.75">
      <c r="A18" s="565"/>
      <c r="B18" s="529">
        <v>9</v>
      </c>
      <c r="C18" s="310" t="s">
        <v>14</v>
      </c>
      <c r="D18" s="96" t="s">
        <v>198</v>
      </c>
      <c r="E18" s="97">
        <v>1982</v>
      </c>
      <c r="F18" s="103">
        <f>SUM(2014-E18)</f>
        <v>32</v>
      </c>
      <c r="G18" s="98" t="s">
        <v>199</v>
      </c>
      <c r="H18" s="530">
        <f>MIN(AB18:AB18:AP18)</f>
        <v>0.6659722222222222</v>
      </c>
      <c r="I18" s="539">
        <f>IF(COUNTIF(L18:Z18,"&gt;=0")&lt;11,SUM(L18:Z18),SUM(LARGE(L18:Z18,1),LARGE(L18:Z18,2),LARGE(L18:Z18,3),LARGE(L18:Z18,4),LARGE(L18:Z18,5),LARGE(L18:Z18,6),LARGE(L18:Z18,7),LARGE(L18:Z18,8),LARGE(L18:Z18,9),LARGE(L18:Z18,10)))</f>
        <v>10</v>
      </c>
      <c r="J18" s="540">
        <f>SUM(COUNTIF(L18:Z18,"&gt;-1"))</f>
        <v>1</v>
      </c>
      <c r="K18" s="533">
        <f>SUM(L18:Z18)</f>
        <v>10</v>
      </c>
      <c r="L18" s="541"/>
      <c r="M18" s="541"/>
      <c r="N18" s="541"/>
      <c r="O18" s="94">
        <v>10</v>
      </c>
      <c r="P18" s="541"/>
      <c r="Q18" s="534"/>
      <c r="R18" s="534"/>
      <c r="S18" s="534"/>
      <c r="T18" s="534"/>
      <c r="U18" s="534"/>
      <c r="V18" s="534"/>
      <c r="W18" s="534"/>
      <c r="X18" s="534"/>
      <c r="Y18" s="534"/>
      <c r="Z18" s="544"/>
      <c r="AA18" s="576"/>
      <c r="AB18" s="536"/>
      <c r="AC18" s="536"/>
      <c r="AD18" s="537"/>
      <c r="AE18" s="537">
        <v>0.6659722222222222</v>
      </c>
      <c r="AF18" s="537"/>
      <c r="AG18" s="537"/>
      <c r="AH18" s="537"/>
      <c r="AI18" s="543"/>
      <c r="AJ18" s="543"/>
      <c r="AK18" s="537"/>
      <c r="AL18" s="537"/>
      <c r="AM18" s="543"/>
      <c r="AN18" s="537"/>
      <c r="AO18" s="537"/>
      <c r="AP18" s="538"/>
    </row>
    <row r="19" spans="1:42" ht="12.75">
      <c r="A19" s="565"/>
      <c r="B19" s="529">
        <v>10</v>
      </c>
      <c r="C19" s="310" t="s">
        <v>14</v>
      </c>
      <c r="D19" s="96" t="s">
        <v>67</v>
      </c>
      <c r="E19" s="97">
        <v>1979</v>
      </c>
      <c r="F19" s="103">
        <f>SUM(2014-E19)</f>
        <v>35</v>
      </c>
      <c r="G19" s="98" t="s">
        <v>66</v>
      </c>
      <c r="H19" s="530">
        <f>MIN(AB19:AB19:AP19)</f>
        <v>0.8541666666666666</v>
      </c>
      <c r="I19" s="539">
        <f>IF(COUNTIF(L19:Z19,"&gt;=0")&lt;11,SUM(L19:Z19),SUM(LARGE(L19:Z19,1),LARGE(L19:Z19,2),LARGE(L19:Z19,3),LARGE(L19:Z19,4),LARGE(L19:Z19,5),LARGE(L19:Z19,6),LARGE(L19:Z19,7),LARGE(L19:Z19,8),LARGE(L19:Z19,9),LARGE(L19:Z19,10)))</f>
        <v>9</v>
      </c>
      <c r="J19" s="532">
        <f>SUM(COUNTIF(L19:Z19,"&gt;-1"))</f>
        <v>5</v>
      </c>
      <c r="K19" s="533">
        <f>SUM(L19:Z19)</f>
        <v>9</v>
      </c>
      <c r="L19" s="112">
        <v>1</v>
      </c>
      <c r="M19" s="112">
        <v>4</v>
      </c>
      <c r="N19" s="112">
        <v>1</v>
      </c>
      <c r="O19" s="112">
        <v>1</v>
      </c>
      <c r="P19" s="112">
        <v>2</v>
      </c>
      <c r="Q19" s="534"/>
      <c r="R19" s="534"/>
      <c r="S19" s="534"/>
      <c r="T19" s="534"/>
      <c r="U19" s="534"/>
      <c r="V19" s="534"/>
      <c r="W19" s="534"/>
      <c r="X19" s="534"/>
      <c r="Y19" s="534"/>
      <c r="Z19" s="544"/>
      <c r="AA19" s="576" t="s">
        <v>438</v>
      </c>
      <c r="AB19" s="536">
        <v>0.8854166666666666</v>
      </c>
      <c r="AC19" s="536">
        <v>0.8784722222222222</v>
      </c>
      <c r="AD19" s="537">
        <v>0.8791666666666668</v>
      </c>
      <c r="AE19" s="537">
        <v>0.8541666666666666</v>
      </c>
      <c r="AF19" s="537">
        <v>0.9097222222222222</v>
      </c>
      <c r="AG19" s="537"/>
      <c r="AH19" s="543"/>
      <c r="AI19" s="537"/>
      <c r="AJ19" s="537"/>
      <c r="AK19" s="537"/>
      <c r="AL19" s="537"/>
      <c r="AM19" s="537"/>
      <c r="AN19" s="537"/>
      <c r="AO19" s="580"/>
      <c r="AP19" s="538"/>
    </row>
    <row r="20" spans="1:42" ht="12.75">
      <c r="A20" s="565"/>
      <c r="B20" s="529">
        <v>11</v>
      </c>
      <c r="C20" s="310" t="s">
        <v>14</v>
      </c>
      <c r="D20" s="88" t="s">
        <v>174</v>
      </c>
      <c r="E20" s="89">
        <v>1983</v>
      </c>
      <c r="F20" s="103">
        <f>SUM(2014-E20)</f>
        <v>31</v>
      </c>
      <c r="G20" s="114" t="s">
        <v>21</v>
      </c>
      <c r="H20" s="530">
        <f>MIN(AB20:AB20:AP20)</f>
        <v>0.7583333333333333</v>
      </c>
      <c r="I20" s="539">
        <f>IF(COUNTIF(L20:Z20,"&gt;=0")&lt;11,SUM(L20:Z20),SUM(LARGE(L20:Z20,1),LARGE(L20:Z20,2),LARGE(L20:Z20,3),LARGE(L20:Z20,4),LARGE(L20:Z20,5),LARGE(L20:Z20,6),LARGE(L20:Z20,7),LARGE(L20:Z20,8),LARGE(L20:Z20,9),LARGE(L20:Z20,10)))</f>
        <v>7</v>
      </c>
      <c r="J20" s="540">
        <f>SUM(COUNTIF(L20:Z20,"&gt;-1"))</f>
        <v>1</v>
      </c>
      <c r="K20" s="533">
        <f>SUM(L20:Z20)</f>
        <v>7</v>
      </c>
      <c r="L20" s="541"/>
      <c r="M20" s="541"/>
      <c r="N20" s="112">
        <v>7</v>
      </c>
      <c r="O20" s="541"/>
      <c r="P20" s="541"/>
      <c r="Q20" s="534"/>
      <c r="R20" s="534"/>
      <c r="S20" s="534"/>
      <c r="T20" s="534"/>
      <c r="U20" s="534"/>
      <c r="V20" s="534"/>
      <c r="W20" s="534"/>
      <c r="X20" s="534"/>
      <c r="Y20" s="534"/>
      <c r="Z20" s="544"/>
      <c r="AA20" s="576"/>
      <c r="AB20" s="536"/>
      <c r="AC20" s="536"/>
      <c r="AD20" s="537">
        <v>0.7583333333333333</v>
      </c>
      <c r="AE20" s="537"/>
      <c r="AF20" s="537"/>
      <c r="AG20" s="543"/>
      <c r="AH20" s="537"/>
      <c r="AI20" s="537"/>
      <c r="AJ20" s="537"/>
      <c r="AK20" s="543"/>
      <c r="AL20" s="537"/>
      <c r="AM20" s="537"/>
      <c r="AN20" s="537"/>
      <c r="AO20" s="537"/>
      <c r="AP20" s="581"/>
    </row>
    <row r="21" spans="1:42" ht="12.75">
      <c r="A21" s="565"/>
      <c r="B21" s="529">
        <v>12</v>
      </c>
      <c r="C21" s="310" t="s">
        <v>14</v>
      </c>
      <c r="D21" s="96" t="s">
        <v>34</v>
      </c>
      <c r="E21" s="97">
        <v>1976</v>
      </c>
      <c r="F21" s="103">
        <f>SUM(2014-E21)</f>
        <v>38</v>
      </c>
      <c r="G21" s="121" t="s">
        <v>21</v>
      </c>
      <c r="H21" s="530">
        <f>MIN(AB21:AB21:AP21)</f>
        <v>0.779861111111111</v>
      </c>
      <c r="I21" s="539">
        <f>IF(COUNTIF(L21:Z21,"&gt;=0")&lt;11,SUM(L21:Z21),SUM(LARGE(L21:Z21,1),LARGE(L21:Z21,2),LARGE(L21:Z21,3),LARGE(L21:Z21,4),LARGE(L21:Z21,5),LARGE(L21:Z21,6),LARGE(L21:Z21,7),LARGE(L21:Z21,8),LARGE(L21:Z21,9),LARGE(L21:Z21,10)))</f>
        <v>7</v>
      </c>
      <c r="J21" s="540">
        <f>SUM(COUNTIF(L21:Z21,"&gt;-1"))</f>
        <v>1</v>
      </c>
      <c r="K21" s="533">
        <f>SUM(L21:Z21)</f>
        <v>7</v>
      </c>
      <c r="L21" s="112">
        <v>7</v>
      </c>
      <c r="M21" s="541"/>
      <c r="N21" s="541"/>
      <c r="O21" s="541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44"/>
      <c r="AA21" s="576"/>
      <c r="AB21" s="582">
        <v>0.779861111111111</v>
      </c>
      <c r="AC21" s="582"/>
      <c r="AD21" s="537"/>
      <c r="AE21" s="537"/>
      <c r="AF21" s="537"/>
      <c r="AG21" s="537"/>
      <c r="AH21" s="537"/>
      <c r="AI21" s="537"/>
      <c r="AJ21" s="537"/>
      <c r="AK21" s="537"/>
      <c r="AL21" s="543"/>
      <c r="AM21" s="580"/>
      <c r="AN21" s="537"/>
      <c r="AO21" s="537"/>
      <c r="AP21" s="538"/>
    </row>
    <row r="22" spans="1:42" ht="12.75">
      <c r="A22" s="565"/>
      <c r="B22" s="529">
        <v>13</v>
      </c>
      <c r="C22" s="310" t="s">
        <v>14</v>
      </c>
      <c r="D22" s="96" t="s">
        <v>295</v>
      </c>
      <c r="E22" s="97">
        <v>1982</v>
      </c>
      <c r="F22" s="103">
        <f>SUM(2014-E22)</f>
        <v>32</v>
      </c>
      <c r="G22" s="114" t="s">
        <v>64</v>
      </c>
      <c r="H22" s="530">
        <f>MIN(AB22:AB22:AP22)</f>
        <v>0.7833333333333333</v>
      </c>
      <c r="I22" s="539">
        <f>IF(COUNTIF(L22:Z22,"&gt;=0")&lt;11,SUM(L22:Z22),SUM(LARGE(L22:Z22,1),LARGE(L22:Z22,2),LARGE(L22:Z22,3),LARGE(L22:Z22,4),LARGE(L22:Z22,5),LARGE(L22:Z22,6),LARGE(L22:Z22,7),LARGE(L22:Z22,8),LARGE(L22:Z22,9),LARGE(L22:Z22,10)))</f>
        <v>7</v>
      </c>
      <c r="J22" s="540">
        <f>SUM(COUNTIF(L22:Z22,"&gt;-1"))</f>
        <v>1</v>
      </c>
      <c r="K22" s="533">
        <f>SUM(L22:Z22)</f>
        <v>7</v>
      </c>
      <c r="L22" s="541"/>
      <c r="M22" s="534"/>
      <c r="N22" s="534"/>
      <c r="O22" s="541"/>
      <c r="P22" s="534"/>
      <c r="Q22" s="534"/>
      <c r="R22" s="100">
        <v>7</v>
      </c>
      <c r="S22" s="534"/>
      <c r="T22" s="534"/>
      <c r="U22" s="534"/>
      <c r="V22" s="534"/>
      <c r="W22" s="534"/>
      <c r="X22" s="534"/>
      <c r="Y22" s="534"/>
      <c r="Z22" s="544"/>
      <c r="AA22" s="576"/>
      <c r="AB22" s="582"/>
      <c r="AC22" s="582"/>
      <c r="AD22" s="537"/>
      <c r="AE22" s="543"/>
      <c r="AF22" s="537"/>
      <c r="AG22" s="543"/>
      <c r="AH22" s="537">
        <v>0.7833333333333333</v>
      </c>
      <c r="AI22" s="537"/>
      <c r="AJ22" s="537"/>
      <c r="AK22" s="537"/>
      <c r="AL22" s="537"/>
      <c r="AM22" s="543"/>
      <c r="AN22" s="537"/>
      <c r="AO22" s="537"/>
      <c r="AP22" s="581"/>
    </row>
    <row r="23" spans="1:42" ht="12.75">
      <c r="A23" s="565"/>
      <c r="B23" s="529">
        <v>14</v>
      </c>
      <c r="C23" s="310" t="s">
        <v>14</v>
      </c>
      <c r="D23" s="88" t="s">
        <v>69</v>
      </c>
      <c r="E23" s="89">
        <v>1980</v>
      </c>
      <c r="F23" s="103">
        <f>SUM(2014-E23)</f>
        <v>34</v>
      </c>
      <c r="G23" s="121" t="s">
        <v>21</v>
      </c>
      <c r="H23" s="530">
        <f>MIN(AB23:AB23:AP23)</f>
        <v>0.8527777777777777</v>
      </c>
      <c r="I23" s="539">
        <f>IF(COUNTIF(L23:Z23,"&gt;=0")&lt;11,SUM(L23:Z23),SUM(LARGE(L23:Z23,1),LARGE(L23:Z23,2),LARGE(L23:Z23,3),LARGE(L23:Z23,4),LARGE(L23:Z23,5),LARGE(L23:Z23,6),LARGE(L23:Z23,7),LARGE(L23:Z23,8),LARGE(L23:Z23,9),LARGE(L23:Z23,10)))</f>
        <v>7</v>
      </c>
      <c r="J23" s="532">
        <f>SUM(COUNTIF(L23:Z23,"&gt;-1"))</f>
        <v>4</v>
      </c>
      <c r="K23" s="533">
        <f>SUM(L23:Z23)</f>
        <v>7</v>
      </c>
      <c r="L23" s="112">
        <v>1</v>
      </c>
      <c r="M23" s="100">
        <v>3</v>
      </c>
      <c r="N23" s="100">
        <v>2</v>
      </c>
      <c r="O23" s="112">
        <v>1</v>
      </c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44"/>
      <c r="AA23" s="576"/>
      <c r="AB23" s="536">
        <v>0.8972222222222223</v>
      </c>
      <c r="AC23" s="582">
        <v>0.8798611111111111</v>
      </c>
      <c r="AD23" s="537">
        <v>0.8527777777777777</v>
      </c>
      <c r="AE23" s="537">
        <v>0.8743055555555556</v>
      </c>
      <c r="AF23" s="537"/>
      <c r="AG23" s="537"/>
      <c r="AH23" s="537"/>
      <c r="AI23" s="543"/>
      <c r="AJ23" s="537"/>
      <c r="AK23" s="543"/>
      <c r="AL23" s="537"/>
      <c r="AM23" s="537"/>
      <c r="AN23" s="537"/>
      <c r="AO23" s="537"/>
      <c r="AP23" s="538"/>
    </row>
    <row r="24" spans="1:42" ht="12.75">
      <c r="A24" s="565"/>
      <c r="B24" s="529">
        <v>15</v>
      </c>
      <c r="C24" s="310" t="s">
        <v>14</v>
      </c>
      <c r="D24" s="88" t="s">
        <v>52</v>
      </c>
      <c r="E24" s="89">
        <v>1979</v>
      </c>
      <c r="F24" s="103">
        <f>SUM(2014-E24)</f>
        <v>35</v>
      </c>
      <c r="G24" s="91" t="s">
        <v>210</v>
      </c>
      <c r="H24" s="530">
        <f>MIN(AB24:AB24:AP24)</f>
        <v>0.8173611111111111</v>
      </c>
      <c r="I24" s="539">
        <f>IF(COUNTIF(L24:Z24,"&gt;=0")&lt;11,SUM(L24:Z24),SUM(LARGE(L24:Z24,1),LARGE(L24:Z24,2),LARGE(L24:Z24,3),LARGE(L24:Z24,4),LARGE(L24:Z24,5),LARGE(L24:Z24,6),LARGE(L24:Z24,7),LARGE(L24:Z24,8),LARGE(L24:Z24,9),LARGE(L24:Z24,10)))</f>
        <v>6</v>
      </c>
      <c r="J24" s="540">
        <f>SUM(COUNTIF(L24:Z24,"&gt;-1"))</f>
        <v>2</v>
      </c>
      <c r="K24" s="533">
        <f>SUM(L24:Z24)</f>
        <v>6</v>
      </c>
      <c r="L24" s="112">
        <v>3</v>
      </c>
      <c r="M24" s="534"/>
      <c r="N24" s="534"/>
      <c r="O24" s="112">
        <v>3</v>
      </c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44"/>
      <c r="AA24" s="576" t="s">
        <v>438</v>
      </c>
      <c r="AB24" s="536">
        <v>0.8173611111111111</v>
      </c>
      <c r="AC24" s="577"/>
      <c r="AD24" s="537"/>
      <c r="AE24" s="537">
        <v>0.8256944444444444</v>
      </c>
      <c r="AF24" s="537"/>
      <c r="AG24" s="537"/>
      <c r="AH24" s="537"/>
      <c r="AI24" s="543"/>
      <c r="AJ24" s="537"/>
      <c r="AK24" s="537"/>
      <c r="AL24" s="537"/>
      <c r="AM24" s="537"/>
      <c r="AN24" s="537"/>
      <c r="AO24" s="543"/>
      <c r="AP24" s="581"/>
    </row>
    <row r="25" spans="1:42" ht="12.75">
      <c r="A25" s="565"/>
      <c r="B25" s="529">
        <v>16</v>
      </c>
      <c r="C25" s="310" t="s">
        <v>14</v>
      </c>
      <c r="D25" s="96" t="s">
        <v>46</v>
      </c>
      <c r="E25" s="97">
        <v>1976</v>
      </c>
      <c r="F25" s="103">
        <f>SUM(2014-E25)</f>
        <v>38</v>
      </c>
      <c r="G25" s="120" t="s">
        <v>21</v>
      </c>
      <c r="H25" s="530">
        <f>MIN(AB25:AB25:AP25)</f>
        <v>0.80625</v>
      </c>
      <c r="I25" s="539">
        <f>IF(COUNTIF(L25:Z25,"&gt;=0")&lt;11,SUM(L25:Z25),SUM(LARGE(L25:Z25,1),LARGE(L25:Z25,2),LARGE(L25:Z25,3),LARGE(L25:Z25,4),LARGE(L25:Z25,5),LARGE(L25:Z25,6),LARGE(L25:Z25,7),LARGE(L25:Z25,8),LARGE(L25:Z25,9),LARGE(L25:Z25,10)))</f>
        <v>5</v>
      </c>
      <c r="J25" s="540">
        <f>SUM(COUNTIF(L25:Z25,"&gt;-1"))</f>
        <v>1</v>
      </c>
      <c r="K25" s="533">
        <f>SUM(L25:Z25)</f>
        <v>5</v>
      </c>
      <c r="L25" s="112">
        <v>5</v>
      </c>
      <c r="M25" s="534"/>
      <c r="N25" s="534"/>
      <c r="O25" s="541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44"/>
      <c r="AA25" s="576"/>
      <c r="AB25" s="536">
        <v>0.80625</v>
      </c>
      <c r="AC25" s="537"/>
      <c r="AD25" s="537"/>
      <c r="AE25" s="537"/>
      <c r="AF25" s="537"/>
      <c r="AG25" s="543"/>
      <c r="AH25" s="537"/>
      <c r="AI25" s="537"/>
      <c r="AJ25" s="537"/>
      <c r="AK25" s="537"/>
      <c r="AL25" s="543"/>
      <c r="AM25" s="537"/>
      <c r="AN25" s="537"/>
      <c r="AO25" s="537"/>
      <c r="AP25" s="538"/>
    </row>
    <row r="26" spans="1:42" ht="12.75">
      <c r="A26" s="565"/>
      <c r="B26" s="529">
        <v>17</v>
      </c>
      <c r="C26" s="310" t="s">
        <v>14</v>
      </c>
      <c r="D26" s="88" t="s">
        <v>204</v>
      </c>
      <c r="E26" s="89">
        <v>1975</v>
      </c>
      <c r="F26" s="103">
        <f>SUM(2014-E26)</f>
        <v>39</v>
      </c>
      <c r="G26" s="91" t="s">
        <v>205</v>
      </c>
      <c r="H26" s="530">
        <f>MIN(AB26:AB26:AP26)</f>
        <v>0.8083333333333332</v>
      </c>
      <c r="I26" s="539">
        <f>IF(COUNTIF(L26:Z26,"&gt;=0")&lt;11,SUM(L26:Z26),SUM(LARGE(L26:Z26,1),LARGE(L26:Z26,2),LARGE(L26:Z26,3),LARGE(L26:Z26,4),LARGE(L26:Z26,5),LARGE(L26:Z26,6),LARGE(L26:Z26,7),LARGE(L26:Z26,8),LARGE(L26:Z26,9),LARGE(L26:Z26,10)))</f>
        <v>5</v>
      </c>
      <c r="J26" s="540">
        <f>SUM(COUNTIF(L26:Z26,"&gt;-1"))</f>
        <v>1</v>
      </c>
      <c r="K26" s="533">
        <f>SUM(L26:Z26)</f>
        <v>5</v>
      </c>
      <c r="L26" s="541"/>
      <c r="M26" s="534"/>
      <c r="N26" s="534"/>
      <c r="O26" s="100">
        <v>5</v>
      </c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44"/>
      <c r="AA26" s="576" t="s">
        <v>439</v>
      </c>
      <c r="AB26" s="536"/>
      <c r="AC26" s="577"/>
      <c r="AD26" s="537"/>
      <c r="AE26" s="537">
        <v>0.8083333333333332</v>
      </c>
      <c r="AF26" s="537"/>
      <c r="AG26" s="543"/>
      <c r="AH26" s="543"/>
      <c r="AI26" s="537"/>
      <c r="AJ26" s="537"/>
      <c r="AK26" s="543"/>
      <c r="AL26" s="537"/>
      <c r="AM26" s="537"/>
      <c r="AN26" s="537"/>
      <c r="AO26" s="543"/>
      <c r="AP26" s="583"/>
    </row>
    <row r="27" spans="1:42" ht="12.75">
      <c r="A27" s="565"/>
      <c r="B27" s="529">
        <v>18</v>
      </c>
      <c r="C27" s="310" t="s">
        <v>14</v>
      </c>
      <c r="D27" s="96" t="s">
        <v>212</v>
      </c>
      <c r="E27" s="97">
        <v>1980</v>
      </c>
      <c r="F27" s="103">
        <f>SUM(2014-E27)</f>
        <v>34</v>
      </c>
      <c r="G27" s="98" t="s">
        <v>66</v>
      </c>
      <c r="H27" s="530">
        <f>MIN(AB27:AB27:AP27)</f>
        <v>0.8152777777777778</v>
      </c>
      <c r="I27" s="539">
        <f>IF(COUNTIF(L27:Z27,"&gt;=0")&lt;11,SUM(L27:Z27),SUM(LARGE(L27:Z27,1),LARGE(L27:Z27,2),LARGE(L27:Z27,3),LARGE(L27:Z27,4),LARGE(L27:Z27,5),LARGE(L27:Z27,6),LARGE(L27:Z27,7),LARGE(L27:Z27,8),LARGE(L27:Z27,9),LARGE(L27:Z27,10)))</f>
        <v>5</v>
      </c>
      <c r="J27" s="540">
        <f>SUM(COUNTIF(L27:Z27,"&gt;-1"))</f>
        <v>2</v>
      </c>
      <c r="K27" s="533">
        <f>SUM(L27:Z27)</f>
        <v>5</v>
      </c>
      <c r="L27" s="541"/>
      <c r="M27" s="534"/>
      <c r="N27" s="534"/>
      <c r="O27" s="100">
        <v>1</v>
      </c>
      <c r="P27" s="534"/>
      <c r="Q27" s="100">
        <v>4</v>
      </c>
      <c r="R27" s="534"/>
      <c r="S27" s="534"/>
      <c r="T27" s="534"/>
      <c r="U27" s="534"/>
      <c r="V27" s="534"/>
      <c r="W27" s="534"/>
      <c r="X27" s="534"/>
      <c r="Y27" s="534"/>
      <c r="Z27" s="544"/>
      <c r="AA27" s="576"/>
      <c r="AB27" s="536"/>
      <c r="AC27" s="577"/>
      <c r="AD27" s="537"/>
      <c r="AE27" s="537">
        <v>0.8597222222222222</v>
      </c>
      <c r="AF27" s="537"/>
      <c r="AG27" s="537">
        <v>0.8152777777777778</v>
      </c>
      <c r="AH27" s="537"/>
      <c r="AI27" s="543"/>
      <c r="AJ27" s="537"/>
      <c r="AK27" s="543"/>
      <c r="AL27" s="537"/>
      <c r="AM27" s="537"/>
      <c r="AN27" s="537"/>
      <c r="AO27" s="537"/>
      <c r="AP27" s="581"/>
    </row>
    <row r="28" spans="1:42" ht="12.75">
      <c r="A28" s="565"/>
      <c r="B28" s="529">
        <v>19</v>
      </c>
      <c r="C28" s="310" t="s">
        <v>14</v>
      </c>
      <c r="D28" s="96" t="s">
        <v>179</v>
      </c>
      <c r="E28" s="97">
        <v>1982</v>
      </c>
      <c r="F28" s="103">
        <f>SUM(2014-E28)</f>
        <v>32</v>
      </c>
      <c r="G28" s="98" t="s">
        <v>64</v>
      </c>
      <c r="H28" s="530">
        <f>MIN(AB28:AB28:AP28)</f>
        <v>0.8152777777777778</v>
      </c>
      <c r="I28" s="539">
        <f>IF(COUNTIF(L28:Z28,"&gt;=0")&lt;11,SUM(L28:Z28),SUM(LARGE(L28:Z28,1),LARGE(L28:Z28,2),LARGE(L28:Z28,3),LARGE(L28:Z28,4),LARGE(L28:Z28,5),LARGE(L28:Z28,6),LARGE(L28:Z28,7),LARGE(L28:Z28,8),LARGE(L28:Z28,9),LARGE(L28:Z28,10)))</f>
        <v>5</v>
      </c>
      <c r="J28" s="540">
        <f>SUM(COUNTIF(L28:Z28,"&gt;-1"))</f>
        <v>2</v>
      </c>
      <c r="K28" s="533">
        <f>SUM(L28:Z28)</f>
        <v>5</v>
      </c>
      <c r="L28" s="541"/>
      <c r="M28" s="534"/>
      <c r="N28" s="100">
        <v>1</v>
      </c>
      <c r="O28" s="100">
        <v>4</v>
      </c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44"/>
      <c r="AA28" s="576"/>
      <c r="AB28" s="582"/>
      <c r="AC28" s="577"/>
      <c r="AD28" s="537">
        <v>0.9034722222222222</v>
      </c>
      <c r="AE28" s="537">
        <v>0.8152777777777778</v>
      </c>
      <c r="AF28" s="537"/>
      <c r="AG28" s="543"/>
      <c r="AH28" s="543"/>
      <c r="AI28" s="543"/>
      <c r="AJ28" s="537"/>
      <c r="AK28" s="537"/>
      <c r="AL28" s="537"/>
      <c r="AM28" s="537"/>
      <c r="AN28" s="537"/>
      <c r="AO28" s="537"/>
      <c r="AP28" s="581"/>
    </row>
    <row r="29" spans="1:42" ht="12.75">
      <c r="A29" s="565"/>
      <c r="B29" s="529">
        <v>20</v>
      </c>
      <c r="C29" s="310" t="s">
        <v>14</v>
      </c>
      <c r="D29" s="88" t="s">
        <v>136</v>
      </c>
      <c r="E29" s="89">
        <v>1983</v>
      </c>
      <c r="F29" s="103">
        <f>SUM(2014-E29)</f>
        <v>31</v>
      </c>
      <c r="G29" s="114" t="s">
        <v>38</v>
      </c>
      <c r="H29" s="530">
        <f>MIN(AB29:AB29:AP29)</f>
        <v>0.9055555555555556</v>
      </c>
      <c r="I29" s="539">
        <f>IF(COUNTIF(L29:Z29,"&gt;=0")&lt;11,SUM(L29:Z29),SUM(LARGE(L29:Z29,1),LARGE(L29:Z29,2),LARGE(L29:Z29,3),LARGE(L29:Z29,4),LARGE(L29:Z29,5),LARGE(L29:Z29,6),LARGE(L29:Z29,7),LARGE(L29:Z29,8),LARGE(L29:Z29,9),LARGE(L29:Z29,10)))</f>
        <v>5</v>
      </c>
      <c r="J29" s="540">
        <f>SUM(COUNTIF(L29:Z29,"&gt;-1"))</f>
        <v>3</v>
      </c>
      <c r="K29" s="533">
        <f>SUM(L29:Z29)</f>
        <v>5</v>
      </c>
      <c r="L29" s="541"/>
      <c r="M29" s="100">
        <v>1</v>
      </c>
      <c r="N29" s="100">
        <v>1</v>
      </c>
      <c r="O29" s="534"/>
      <c r="P29" s="100">
        <v>3</v>
      </c>
      <c r="Q29" s="534"/>
      <c r="R29" s="534"/>
      <c r="S29" s="534"/>
      <c r="T29" s="534"/>
      <c r="U29" s="534"/>
      <c r="V29" s="534"/>
      <c r="W29" s="534"/>
      <c r="X29" s="534"/>
      <c r="Y29" s="534"/>
      <c r="Z29" s="544"/>
      <c r="AA29" s="576"/>
      <c r="AB29" s="584"/>
      <c r="AC29" s="537">
        <v>0.9618055555555555</v>
      </c>
      <c r="AD29" s="537">
        <v>0.9055555555555556</v>
      </c>
      <c r="AE29" s="537"/>
      <c r="AF29" s="537">
        <v>0.9090277777777778</v>
      </c>
      <c r="AG29" s="537"/>
      <c r="AH29" s="543"/>
      <c r="AI29" s="537"/>
      <c r="AJ29" s="537"/>
      <c r="AK29" s="543"/>
      <c r="AL29" s="537"/>
      <c r="AM29" s="537"/>
      <c r="AN29" s="537"/>
      <c r="AO29" s="537"/>
      <c r="AP29" s="581"/>
    </row>
    <row r="30" spans="1:42" ht="12.75">
      <c r="A30" s="565"/>
      <c r="B30" s="529">
        <v>21</v>
      </c>
      <c r="C30" s="310" t="s">
        <v>14</v>
      </c>
      <c r="D30" s="126" t="s">
        <v>241</v>
      </c>
      <c r="E30" s="89">
        <v>1980</v>
      </c>
      <c r="F30" s="103">
        <f>SUM(2014-E30)</f>
        <v>34</v>
      </c>
      <c r="G30" s="585" t="s">
        <v>21</v>
      </c>
      <c r="H30" s="530">
        <f>MIN(AB30:AB30:AP30)</f>
        <v>0.81875</v>
      </c>
      <c r="I30" s="539">
        <f>IF(COUNTIF(L30:Z30,"&gt;=0")&lt;11,SUM(L30:Z30),SUM(LARGE(L30:Z30,1),LARGE(L30:Z30,2),LARGE(L30:Z30,3),LARGE(L30:Z30,4),LARGE(L30:Z30,5),LARGE(L30:Z30,6),LARGE(L30:Z30,7),LARGE(L30:Z30,8),LARGE(L30:Z30,9),LARGE(L30:Z30,10)))</f>
        <v>4</v>
      </c>
      <c r="J30" s="540">
        <f>SUM(COUNTIF(L30:Z30,"&gt;-1"))</f>
        <v>1</v>
      </c>
      <c r="K30" s="533">
        <f>SUM(L30:Z30)</f>
        <v>4</v>
      </c>
      <c r="L30" s="541"/>
      <c r="M30" s="541"/>
      <c r="N30" s="541"/>
      <c r="O30" s="534"/>
      <c r="P30" s="100">
        <v>4</v>
      </c>
      <c r="Q30" s="534"/>
      <c r="R30" s="534"/>
      <c r="S30" s="534"/>
      <c r="T30" s="534"/>
      <c r="U30" s="534"/>
      <c r="V30" s="534"/>
      <c r="W30" s="534"/>
      <c r="X30" s="534"/>
      <c r="Y30" s="534"/>
      <c r="Z30" s="544"/>
      <c r="AA30" s="576"/>
      <c r="AB30" s="584"/>
      <c r="AC30" s="537"/>
      <c r="AD30" s="537"/>
      <c r="AE30" s="537"/>
      <c r="AF30" s="537">
        <v>0.81875</v>
      </c>
      <c r="AG30" s="543"/>
      <c r="AH30" s="537"/>
      <c r="AI30" s="537"/>
      <c r="AJ30" s="543"/>
      <c r="AK30" s="543"/>
      <c r="AL30" s="537"/>
      <c r="AM30" s="537"/>
      <c r="AN30" s="537"/>
      <c r="AO30" s="537"/>
      <c r="AP30" s="581"/>
    </row>
    <row r="31" spans="1:42" ht="12.75">
      <c r="A31" s="565"/>
      <c r="B31" s="529">
        <v>22</v>
      </c>
      <c r="C31" s="310" t="s">
        <v>14</v>
      </c>
      <c r="D31" s="88" t="s">
        <v>178</v>
      </c>
      <c r="E31" s="142">
        <v>1979</v>
      </c>
      <c r="F31" s="103">
        <f>SUM(2014-E31)</f>
        <v>35</v>
      </c>
      <c r="G31" s="586" t="s">
        <v>66</v>
      </c>
      <c r="H31" s="530">
        <f>MIN(AB31:AB31:AP31)</f>
        <v>0.8506944444444445</v>
      </c>
      <c r="I31" s="539">
        <f>IF(COUNTIF(L31:Z31,"&gt;=0")&lt;11,SUM(L31:Z31),SUM(LARGE(L31:Z31,1),LARGE(L31:Z31,2),LARGE(L31:Z31,3),LARGE(L31:Z31,4),LARGE(L31:Z31,5),LARGE(L31:Z31,6),LARGE(L31:Z31,7),LARGE(L31:Z31,8),LARGE(L31:Z31,9),LARGE(L31:Z31,10)))</f>
        <v>3</v>
      </c>
      <c r="J31" s="540">
        <f>SUM(COUNTIF(L31:Z31,"&gt;-1"))</f>
        <v>1</v>
      </c>
      <c r="K31" s="533">
        <f>SUM(L31:Z31)</f>
        <v>3</v>
      </c>
      <c r="L31" s="541"/>
      <c r="M31" s="541"/>
      <c r="N31" s="112">
        <v>3</v>
      </c>
      <c r="O31" s="541"/>
      <c r="P31" s="541"/>
      <c r="Q31" s="534"/>
      <c r="R31" s="534"/>
      <c r="S31" s="534"/>
      <c r="T31" s="534"/>
      <c r="U31" s="534"/>
      <c r="V31" s="534"/>
      <c r="W31" s="534"/>
      <c r="X31" s="534"/>
      <c r="Y31" s="534"/>
      <c r="Z31" s="544"/>
      <c r="AA31" s="576" t="s">
        <v>440</v>
      </c>
      <c r="AB31" s="536"/>
      <c r="AC31" s="577"/>
      <c r="AD31" s="537">
        <v>0.8506944444444445</v>
      </c>
      <c r="AE31" s="537"/>
      <c r="AF31" s="537"/>
      <c r="AG31" s="537"/>
      <c r="AH31" s="537"/>
      <c r="AI31" s="580"/>
      <c r="AJ31" s="537"/>
      <c r="AK31" s="537"/>
      <c r="AL31" s="537"/>
      <c r="AM31" s="537"/>
      <c r="AN31" s="537"/>
      <c r="AO31" s="537"/>
      <c r="AP31" s="581"/>
    </row>
    <row r="32" spans="1:42" ht="12.75">
      <c r="A32" s="565"/>
      <c r="B32" s="529">
        <v>23</v>
      </c>
      <c r="C32" s="310" t="s">
        <v>14</v>
      </c>
      <c r="D32" s="88" t="s">
        <v>298</v>
      </c>
      <c r="E32" s="142">
        <v>1977</v>
      </c>
      <c r="F32" s="103">
        <f>SUM(2014-E32)</f>
        <v>37</v>
      </c>
      <c r="G32" s="586" t="s">
        <v>21</v>
      </c>
      <c r="H32" s="530">
        <f>MIN(AB32:AB32:AP32)</f>
        <v>0.9979166666666667</v>
      </c>
      <c r="I32" s="539">
        <f>IF(COUNTIF(L32:Z32,"&gt;=0")&lt;11,SUM(L32:Z32),SUM(LARGE(L32:Z32,1),LARGE(L32:Z32,2),LARGE(L32:Z32,3),LARGE(L32:Z32,4),LARGE(L32:Z32,5),LARGE(L32:Z32,6),LARGE(L32:Z32,7),LARGE(L32:Z32,8),LARGE(L32:Z32,9),LARGE(L32:Z32,10)))</f>
        <v>3</v>
      </c>
      <c r="J32" s="540">
        <f>SUM(COUNTIF(L32:Z32,"&gt;-1"))</f>
        <v>1</v>
      </c>
      <c r="K32" s="533">
        <f>SUM(L32:Z32)</f>
        <v>3</v>
      </c>
      <c r="L32" s="541"/>
      <c r="M32" s="541"/>
      <c r="N32" s="541"/>
      <c r="O32" s="541"/>
      <c r="P32" s="541"/>
      <c r="Q32" s="534"/>
      <c r="R32" s="100">
        <v>3</v>
      </c>
      <c r="S32" s="534"/>
      <c r="T32" s="534"/>
      <c r="U32" s="534"/>
      <c r="V32" s="534"/>
      <c r="W32" s="534"/>
      <c r="X32" s="534"/>
      <c r="Y32" s="534"/>
      <c r="Z32" s="544"/>
      <c r="AA32" s="576" t="s">
        <v>436</v>
      </c>
      <c r="AB32" s="536"/>
      <c r="AC32" s="577"/>
      <c r="AD32" s="537"/>
      <c r="AE32" s="537"/>
      <c r="AF32" s="546"/>
      <c r="AG32" s="543"/>
      <c r="AH32" s="537">
        <v>0.9979166666666667</v>
      </c>
      <c r="AI32" s="543"/>
      <c r="AJ32" s="543"/>
      <c r="AK32" s="543"/>
      <c r="AL32" s="537"/>
      <c r="AM32" s="537"/>
      <c r="AN32" s="537"/>
      <c r="AO32" s="537"/>
      <c r="AP32" s="581"/>
    </row>
    <row r="33" spans="1:42" ht="12.75">
      <c r="A33" s="565"/>
      <c r="B33" s="529">
        <v>24</v>
      </c>
      <c r="C33" s="310" t="s">
        <v>14</v>
      </c>
      <c r="D33" s="96" t="s">
        <v>129</v>
      </c>
      <c r="E33" s="228">
        <v>1975</v>
      </c>
      <c r="F33" s="103">
        <f>SUM(2014-E33)</f>
        <v>39</v>
      </c>
      <c r="G33" s="98" t="s">
        <v>130</v>
      </c>
      <c r="H33" s="530">
        <f>MIN(AB33:AB33:AP33)</f>
        <v>0.8881944444444444</v>
      </c>
      <c r="I33" s="539">
        <f>IF(COUNTIF(L33:Z33,"&gt;=0")&lt;11,SUM(L33:Z33),SUM(LARGE(L33:Z33,1),LARGE(L33:Z33,2),LARGE(L33:Z33,3),LARGE(L33:Z33,4),LARGE(L33:Z33,5),LARGE(L33:Z33,6),LARGE(L33:Z33,7),LARGE(L33:Z33,8),LARGE(L33:Z33,9),LARGE(L33:Z33,10)))</f>
        <v>2</v>
      </c>
      <c r="J33" s="540">
        <f>SUM(COUNTIF(L33:Z33,"&gt;-1"))</f>
        <v>1</v>
      </c>
      <c r="K33" s="533">
        <f>SUM(L33:Z33)</f>
        <v>2</v>
      </c>
      <c r="L33" s="541"/>
      <c r="M33" s="112">
        <v>2</v>
      </c>
      <c r="N33" s="541"/>
      <c r="O33" s="541"/>
      <c r="P33" s="541"/>
      <c r="Q33" s="534"/>
      <c r="R33" s="534"/>
      <c r="S33" s="534"/>
      <c r="T33" s="534"/>
      <c r="U33" s="534"/>
      <c r="V33" s="534"/>
      <c r="W33" s="534"/>
      <c r="X33" s="534"/>
      <c r="Y33" s="534"/>
      <c r="Z33" s="544"/>
      <c r="AA33" s="576"/>
      <c r="AB33" s="536"/>
      <c r="AC33" s="577">
        <v>0.8881944444444444</v>
      </c>
      <c r="AD33" s="537"/>
      <c r="AE33" s="537"/>
      <c r="AF33" s="537"/>
      <c r="AG33" s="537"/>
      <c r="AH33" s="537"/>
      <c r="AI33" s="543"/>
      <c r="AJ33" s="543"/>
      <c r="AK33" s="543"/>
      <c r="AL33" s="537"/>
      <c r="AM33" s="537"/>
      <c r="AN33" s="537"/>
      <c r="AO33" s="537"/>
      <c r="AP33" s="538"/>
    </row>
    <row r="34" spans="1:42" ht="12.75">
      <c r="A34" s="565"/>
      <c r="B34" s="529">
        <v>25</v>
      </c>
      <c r="C34" s="310" t="s">
        <v>14</v>
      </c>
      <c r="D34" s="88" t="s">
        <v>65</v>
      </c>
      <c r="E34" s="142">
        <v>1984</v>
      </c>
      <c r="F34" s="103">
        <f>SUM(2014-E34)</f>
        <v>30</v>
      </c>
      <c r="G34" s="586" t="s">
        <v>66</v>
      </c>
      <c r="H34" s="530">
        <f>MIN(AB34:AB34:AP34)</f>
        <v>0.8805555555555555</v>
      </c>
      <c r="I34" s="539">
        <f>IF(COUNTIF(L34:Z34,"&gt;=0")&lt;11,SUM(L34:Z34),SUM(LARGE(L34:Z34,1),LARGE(L34:Z34,2),LARGE(L34:Z34,3),LARGE(L34:Z34,4),LARGE(L34:Z34,5),LARGE(L34:Z34,6),LARGE(L34:Z34,7),LARGE(L34:Z34,8),LARGE(L34:Z34,9),LARGE(L34:Z34,10)))</f>
        <v>2</v>
      </c>
      <c r="J34" s="540">
        <f>SUM(COUNTIF(L34:Z34,"&gt;-1"))</f>
        <v>2</v>
      </c>
      <c r="K34" s="533">
        <f>SUM(L34:Z34)</f>
        <v>2</v>
      </c>
      <c r="L34" s="112">
        <v>1</v>
      </c>
      <c r="M34" s="541"/>
      <c r="N34" s="541"/>
      <c r="O34" s="112">
        <v>1</v>
      </c>
      <c r="P34" s="541"/>
      <c r="Q34" s="534"/>
      <c r="R34" s="534"/>
      <c r="S34" s="534"/>
      <c r="T34" s="534"/>
      <c r="U34" s="534"/>
      <c r="V34" s="534"/>
      <c r="W34" s="534"/>
      <c r="X34" s="534"/>
      <c r="Y34" s="534"/>
      <c r="Z34" s="544"/>
      <c r="AA34" s="576" t="s">
        <v>438</v>
      </c>
      <c r="AB34" s="536">
        <v>0.8805555555555555</v>
      </c>
      <c r="AC34" s="577"/>
      <c r="AD34" s="546"/>
      <c r="AE34" s="537">
        <v>0.9284722222222223</v>
      </c>
      <c r="AF34" s="537"/>
      <c r="AG34" s="537"/>
      <c r="AH34" s="543"/>
      <c r="AI34" s="537"/>
      <c r="AJ34" s="543"/>
      <c r="AK34" s="537"/>
      <c r="AL34" s="537"/>
      <c r="AM34" s="537"/>
      <c r="AN34" s="537"/>
      <c r="AO34" s="537"/>
      <c r="AP34" s="581"/>
    </row>
    <row r="35" spans="1:42" ht="12.75">
      <c r="A35" s="565"/>
      <c r="B35" s="529">
        <v>26</v>
      </c>
      <c r="C35" s="310" t="s">
        <v>14</v>
      </c>
      <c r="D35" s="96" t="s">
        <v>75</v>
      </c>
      <c r="E35" s="228">
        <v>1977</v>
      </c>
      <c r="F35" s="103">
        <f>SUM(2014-E35)</f>
        <v>37</v>
      </c>
      <c r="G35" s="98" t="s">
        <v>64</v>
      </c>
      <c r="H35" s="530">
        <f>MIN(AB35:AB35:AP35)</f>
        <v>0.9277777777777777</v>
      </c>
      <c r="I35" s="539">
        <f>IF(COUNTIF(L35:Z35,"&gt;=0")&lt;11,SUM(L35:Z35),SUM(LARGE(L35:Z35,1),LARGE(L35:Z35,2),LARGE(L35:Z35,3),LARGE(L35:Z35,4),LARGE(L35:Z35,5),LARGE(L35:Z35,6),LARGE(L35:Z35,7),LARGE(L35:Z35,8),LARGE(L35:Z35,9),LARGE(L35:Z35,10)))</f>
        <v>2</v>
      </c>
      <c r="J35" s="540">
        <f>SUM(COUNTIF(L35:Z35,"&gt;-1"))</f>
        <v>2</v>
      </c>
      <c r="K35" s="533">
        <f>SUM(L35:Z35)</f>
        <v>2</v>
      </c>
      <c r="L35" s="112">
        <v>1</v>
      </c>
      <c r="M35" s="112">
        <v>1</v>
      </c>
      <c r="N35" s="541"/>
      <c r="O35" s="541"/>
      <c r="P35" s="541"/>
      <c r="Q35" s="534"/>
      <c r="R35" s="534"/>
      <c r="S35" s="534"/>
      <c r="T35" s="534"/>
      <c r="U35" s="534"/>
      <c r="V35" s="534"/>
      <c r="W35" s="534"/>
      <c r="X35" s="534"/>
      <c r="Y35" s="534"/>
      <c r="Z35" s="544"/>
      <c r="AA35" s="576"/>
      <c r="AB35" s="536">
        <v>0.9284722222222223</v>
      </c>
      <c r="AC35" s="537">
        <v>0.9277777777777777</v>
      </c>
      <c r="AD35" s="537"/>
      <c r="AE35" s="537"/>
      <c r="AF35" s="537"/>
      <c r="AG35" s="543"/>
      <c r="AH35" s="543"/>
      <c r="AI35" s="543"/>
      <c r="AJ35" s="543"/>
      <c r="AK35" s="543"/>
      <c r="AL35" s="537"/>
      <c r="AM35" s="537"/>
      <c r="AN35" s="537"/>
      <c r="AO35" s="537"/>
      <c r="AP35" s="581"/>
    </row>
    <row r="36" spans="1:42" ht="12.75">
      <c r="A36" s="565"/>
      <c r="B36" s="529">
        <v>27</v>
      </c>
      <c r="C36" s="310" t="s">
        <v>14</v>
      </c>
      <c r="D36" s="88" t="s">
        <v>213</v>
      </c>
      <c r="E36" s="142">
        <v>1979</v>
      </c>
      <c r="F36" s="103">
        <f>SUM(2014-E36)</f>
        <v>35</v>
      </c>
      <c r="G36" s="586" t="s">
        <v>195</v>
      </c>
      <c r="H36" s="530">
        <f>MIN(AB36:AB36:AP36)</f>
        <v>0.8638888888888889</v>
      </c>
      <c r="I36" s="568">
        <f>IF(COUNTIF(L36:Z36,"&gt;=0")&lt;11,SUM(L36:Z36),SUM(LARGE(L36:Z36,1),LARGE(L36:Z36,2),LARGE(L36:Z36,3),LARGE(L36:Z36,4),LARGE(L36:Z36,5),LARGE(L36:Z36,6),LARGE(L36:Z36,7),LARGE(L36:Z36,8),LARGE(L36:Z36,9),LARGE(L36:Z36,10)))</f>
        <v>1</v>
      </c>
      <c r="J36" s="587">
        <f>SUM(COUNTIF(L36:Z36,"&gt;-1"))</f>
        <v>1</v>
      </c>
      <c r="K36" s="533">
        <f>SUM(L36:Z36)</f>
        <v>1</v>
      </c>
      <c r="L36" s="541"/>
      <c r="M36" s="541"/>
      <c r="N36" s="541"/>
      <c r="O36" s="100">
        <v>1</v>
      </c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44"/>
      <c r="AA36" s="576" t="s">
        <v>439</v>
      </c>
      <c r="AB36" s="536"/>
      <c r="AC36" s="577"/>
      <c r="AD36" s="537"/>
      <c r="AE36" s="537">
        <v>0.8638888888888889</v>
      </c>
      <c r="AF36" s="537"/>
      <c r="AG36" s="543"/>
      <c r="AH36" s="543"/>
      <c r="AI36" s="543"/>
      <c r="AJ36" s="543"/>
      <c r="AK36" s="543"/>
      <c r="AL36" s="537"/>
      <c r="AM36" s="537"/>
      <c r="AN36" s="537"/>
      <c r="AO36" s="537"/>
      <c r="AP36" s="581"/>
    </row>
    <row r="37" spans="1:42" ht="12.75">
      <c r="A37" s="565"/>
      <c r="B37" s="529">
        <v>28</v>
      </c>
      <c r="C37" s="310" t="s">
        <v>14</v>
      </c>
      <c r="D37" s="588" t="s">
        <v>217</v>
      </c>
      <c r="E37" s="141">
        <v>1976</v>
      </c>
      <c r="F37" s="103">
        <f>SUM(2014-E37)</f>
        <v>38</v>
      </c>
      <c r="G37" s="589" t="s">
        <v>218</v>
      </c>
      <c r="H37" s="567">
        <f>MIN(AB37:AB37:AP37)</f>
        <v>0.8833333333333333</v>
      </c>
      <c r="I37" s="568">
        <f>IF(COUNTIF(L37:Z37,"&gt;=0")&lt;11,SUM(L37:Z37),SUM(LARGE(L37:Z37,1),LARGE(L37:Z37,2),LARGE(L37:Z37,3),LARGE(L37:Z37,4),LARGE(L37:Z37,5),LARGE(L37:Z37,6),LARGE(L37:Z37,7),LARGE(L37:Z37,8),LARGE(L37:Z37,9),LARGE(L37:Z37,10)))</f>
        <v>1</v>
      </c>
      <c r="J37" s="587">
        <f>SUM(COUNTIF(L37:Z37,"&gt;-1"))</f>
        <v>1</v>
      </c>
      <c r="K37" s="533">
        <f>SUM(L37:Z37)</f>
        <v>1</v>
      </c>
      <c r="L37" s="541"/>
      <c r="M37" s="541"/>
      <c r="N37" s="541"/>
      <c r="O37" s="100">
        <v>1</v>
      </c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44"/>
      <c r="AA37" s="576" t="s">
        <v>439</v>
      </c>
      <c r="AB37" s="536"/>
      <c r="AC37" s="577"/>
      <c r="AD37" s="537"/>
      <c r="AE37" s="537">
        <v>0.8833333333333333</v>
      </c>
      <c r="AF37" s="537"/>
      <c r="AG37" s="537"/>
      <c r="AH37" s="537"/>
      <c r="AI37" s="543"/>
      <c r="AJ37" s="537"/>
      <c r="AK37" s="537"/>
      <c r="AL37" s="537"/>
      <c r="AM37" s="537"/>
      <c r="AN37" s="537"/>
      <c r="AO37" s="537"/>
      <c r="AP37" s="581"/>
    </row>
    <row r="38" spans="1:42" ht="12.75">
      <c r="A38" s="565"/>
      <c r="B38" s="529">
        <v>29</v>
      </c>
      <c r="C38" s="310" t="s">
        <v>14</v>
      </c>
      <c r="D38" s="88" t="s">
        <v>219</v>
      </c>
      <c r="E38" s="142">
        <v>1981</v>
      </c>
      <c r="F38" s="103">
        <f>SUM(2014-E38)</f>
        <v>33</v>
      </c>
      <c r="G38" s="91" t="s">
        <v>64</v>
      </c>
      <c r="H38" s="567">
        <f>MIN(AB38:AB38:AP38)</f>
        <v>0.8895833333333334</v>
      </c>
      <c r="I38" s="568">
        <f>IF(COUNTIF(L38:Z38,"&gt;=0")&lt;11,SUM(L38:Z38),SUM(LARGE(L38:Z38,1),LARGE(L38:Z38,2),LARGE(L38:Z38,3),LARGE(L38:Z38,4),LARGE(L38:Z38,5),LARGE(L38:Z38,6),LARGE(L38:Z38,7),LARGE(L38:Z38,8),LARGE(L38:Z38,9),LARGE(L38:Z38,10)))</f>
        <v>1</v>
      </c>
      <c r="J38" s="587">
        <f>SUM(COUNTIF(L38:Z38,"&gt;-1"))</f>
        <v>1</v>
      </c>
      <c r="K38" s="533">
        <f>SUM(L38:Z38)</f>
        <v>1</v>
      </c>
      <c r="L38" s="541"/>
      <c r="M38" s="541"/>
      <c r="N38" s="541"/>
      <c r="O38" s="112">
        <v>1</v>
      </c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44"/>
      <c r="AA38" s="576" t="s">
        <v>439</v>
      </c>
      <c r="AB38" s="536"/>
      <c r="AC38" s="577"/>
      <c r="AD38" s="537"/>
      <c r="AE38" s="537">
        <v>0.8895833333333334</v>
      </c>
      <c r="AF38" s="537"/>
      <c r="AG38" s="543"/>
      <c r="AH38" s="543"/>
      <c r="AI38" s="543"/>
      <c r="AJ38" s="543"/>
      <c r="AK38" s="543"/>
      <c r="AL38" s="537"/>
      <c r="AM38" s="537"/>
      <c r="AN38" s="537"/>
      <c r="AO38" s="537"/>
      <c r="AP38" s="581"/>
    </row>
    <row r="39" spans="1:42" ht="12.75">
      <c r="A39" s="565"/>
      <c r="B39" s="529">
        <v>30</v>
      </c>
      <c r="C39" s="310" t="s">
        <v>14</v>
      </c>
      <c r="D39" s="96" t="s">
        <v>131</v>
      </c>
      <c r="E39" s="228">
        <v>1980</v>
      </c>
      <c r="F39" s="103">
        <f>SUM(2014-E39)</f>
        <v>34</v>
      </c>
      <c r="G39" s="590" t="s">
        <v>72</v>
      </c>
      <c r="H39" s="567">
        <f>MIN(AB39:AB39:AP39)</f>
        <v>0.8993055555555555</v>
      </c>
      <c r="I39" s="568">
        <f>IF(COUNTIF(L39:Z39,"&gt;=0")&lt;11,SUM(L39:Z39),SUM(LARGE(L39:Z39,1),LARGE(L39:Z39,2),LARGE(L39:Z39,3),LARGE(L39:Z39,4),LARGE(L39:Z39,5),LARGE(L39:Z39,6),LARGE(L39:Z39,7),LARGE(L39:Z39,8),LARGE(L39:Z39,9),LARGE(L39:Z39,10)))</f>
        <v>1</v>
      </c>
      <c r="J39" s="587">
        <f>SUM(COUNTIF(L39:Z39,"&gt;-1"))</f>
        <v>1</v>
      </c>
      <c r="K39" s="533">
        <f>SUM(L39:Z39)</f>
        <v>1</v>
      </c>
      <c r="L39" s="541"/>
      <c r="M39" s="112">
        <v>1</v>
      </c>
      <c r="N39" s="541"/>
      <c r="O39" s="541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44"/>
      <c r="AA39" s="576"/>
      <c r="AB39" s="582"/>
      <c r="AC39" s="577">
        <v>0.8993055555555555</v>
      </c>
      <c r="AD39" s="537"/>
      <c r="AE39" s="537"/>
      <c r="AF39" s="537"/>
      <c r="AG39" s="543"/>
      <c r="AH39" s="543"/>
      <c r="AI39" s="543"/>
      <c r="AJ39" s="543"/>
      <c r="AK39" s="543"/>
      <c r="AL39" s="537"/>
      <c r="AM39" s="537"/>
      <c r="AN39" s="537"/>
      <c r="AO39" s="537"/>
      <c r="AP39" s="581"/>
    </row>
    <row r="40" spans="1:42" ht="12.75">
      <c r="A40" s="565"/>
      <c r="B40" s="529">
        <v>31</v>
      </c>
      <c r="C40" s="310" t="s">
        <v>14</v>
      </c>
      <c r="D40" s="96" t="s">
        <v>253</v>
      </c>
      <c r="E40" s="228">
        <v>1977</v>
      </c>
      <c r="F40" s="90">
        <f>SUM(2014-E40)</f>
        <v>37</v>
      </c>
      <c r="G40" s="229" t="s">
        <v>88</v>
      </c>
      <c r="H40" s="591" t="s">
        <v>254</v>
      </c>
      <c r="I40" s="568">
        <f>IF(COUNTIF(L40:Z40,"&gt;=0")&lt;11,SUM(L40:Z40),SUM(LARGE(L40:Z40,1),LARGE(L40:Z40,2),LARGE(L40:Z40,3),LARGE(L40:Z40,4),LARGE(L40:Z40,5),LARGE(L40:Z40,6),LARGE(L40:Z40,7),LARGE(L40:Z40,8),LARGE(L40:Z40,9),LARGE(L40:Z40,10)))</f>
        <v>1</v>
      </c>
      <c r="J40" s="587">
        <f>SUM(COUNTIF(L40:Z40,"&gt;-1"))</f>
        <v>1</v>
      </c>
      <c r="K40" s="533">
        <f>SUM(L40:Z40)</f>
        <v>1</v>
      </c>
      <c r="L40" s="541"/>
      <c r="M40" s="541"/>
      <c r="N40" s="541"/>
      <c r="O40" s="541"/>
      <c r="P40" s="112">
        <v>1</v>
      </c>
      <c r="Q40" s="534"/>
      <c r="R40" s="534"/>
      <c r="S40" s="534"/>
      <c r="T40" s="534"/>
      <c r="U40" s="534"/>
      <c r="V40" s="534"/>
      <c r="W40" s="534"/>
      <c r="X40" s="534"/>
      <c r="Y40" s="534"/>
      <c r="Z40" s="544"/>
      <c r="AA40" s="576"/>
      <c r="AB40" s="536"/>
      <c r="AC40" s="577"/>
      <c r="AD40" s="537"/>
      <c r="AE40" s="537"/>
      <c r="AF40" s="546" t="s">
        <v>254</v>
      </c>
      <c r="AG40" s="543"/>
      <c r="AH40" s="543"/>
      <c r="AI40" s="543"/>
      <c r="AJ40" s="543"/>
      <c r="AK40" s="543"/>
      <c r="AL40" s="537"/>
      <c r="AM40" s="537"/>
      <c r="AN40" s="537"/>
      <c r="AO40" s="537"/>
      <c r="AP40" s="581"/>
    </row>
    <row r="41" spans="1:42" ht="12.75">
      <c r="A41" s="565"/>
      <c r="B41" s="566">
        <v>32</v>
      </c>
      <c r="C41" s="312" t="s">
        <v>14</v>
      </c>
      <c r="D41" s="588" t="s">
        <v>270</v>
      </c>
      <c r="E41" s="141">
        <v>1976</v>
      </c>
      <c r="F41" s="592">
        <f>SUM(2014-E41)</f>
        <v>38</v>
      </c>
      <c r="G41" s="589" t="s">
        <v>64</v>
      </c>
      <c r="H41" s="593" t="s">
        <v>271</v>
      </c>
      <c r="I41" s="568">
        <f>IF(COUNTIF(L41:Z41,"&gt;=0")&lt;11,SUM(L41:Z41),SUM(LARGE(L41:Z41,1),LARGE(L41:Z41,2),LARGE(L41:Z41,3),LARGE(L41:Z41,4),LARGE(L41:Z41,5),LARGE(L41:Z41,6),LARGE(L41:Z41,7),LARGE(L41:Z41,8),LARGE(L41:Z41,9),LARGE(L41:Z41,10)))</f>
        <v>1</v>
      </c>
      <c r="J41" s="587">
        <f>SUM(COUNTIF(L41:Z41,"&gt;-1"))</f>
        <v>1</v>
      </c>
      <c r="K41" s="533">
        <f>SUM(L41:Z41)</f>
        <v>1</v>
      </c>
      <c r="L41" s="541"/>
      <c r="M41" s="541"/>
      <c r="N41" s="541"/>
      <c r="O41" s="541"/>
      <c r="P41" s="100">
        <v>1</v>
      </c>
      <c r="Q41" s="534"/>
      <c r="R41" s="534"/>
      <c r="S41" s="534"/>
      <c r="T41" s="534"/>
      <c r="U41" s="534"/>
      <c r="V41" s="534"/>
      <c r="W41" s="534"/>
      <c r="X41" s="534"/>
      <c r="Y41" s="534"/>
      <c r="Z41" s="544"/>
      <c r="AA41" s="576" t="s">
        <v>435</v>
      </c>
      <c r="AB41" s="536"/>
      <c r="AC41" s="577"/>
      <c r="AD41" s="537"/>
      <c r="AE41" s="537"/>
      <c r="AF41" s="546" t="s">
        <v>271</v>
      </c>
      <c r="AG41" s="543"/>
      <c r="AH41" s="543"/>
      <c r="AI41" s="543"/>
      <c r="AJ41" s="543"/>
      <c r="AK41" s="543"/>
      <c r="AL41" s="537"/>
      <c r="AM41" s="537"/>
      <c r="AN41" s="537"/>
      <c r="AO41" s="537"/>
      <c r="AP41" s="581"/>
    </row>
    <row r="42" spans="1:42" ht="12.75">
      <c r="A42" s="565"/>
      <c r="B42" s="594">
        <v>32</v>
      </c>
      <c r="C42" s="595"/>
      <c r="D42" s="596"/>
      <c r="E42" s="597"/>
      <c r="F42" s="597"/>
      <c r="G42" s="598"/>
      <c r="H42" s="599"/>
      <c r="I42" s="600"/>
      <c r="J42" s="601"/>
      <c r="K42" s="557">
        <f>SUM(L42:Z42)</f>
        <v>80</v>
      </c>
      <c r="L42" s="602">
        <f>COUNTIF(L10:L41,"&gt;-1")</f>
        <v>14</v>
      </c>
      <c r="M42" s="602">
        <f>COUNTIF(M10:M41,"&gt;-1")</f>
        <v>12</v>
      </c>
      <c r="N42" s="602">
        <f>COUNTIF(N10:N41,"&gt;-1")</f>
        <v>12</v>
      </c>
      <c r="O42" s="602">
        <f>COUNTIF(O10:O41,"&gt;-1")</f>
        <v>16</v>
      </c>
      <c r="P42" s="602">
        <f>COUNTIF(P10:P41,"&gt;-1")</f>
        <v>11</v>
      </c>
      <c r="Q42" s="602">
        <f>COUNTIF(Q10:Q41,"&gt;-1")</f>
        <v>7</v>
      </c>
      <c r="R42" s="602">
        <f>COUNTIF(R10:R41,"&gt;-1")</f>
        <v>8</v>
      </c>
      <c r="S42" s="602">
        <f>COUNTIF(S10:S41,"&gt;-1")</f>
        <v>0</v>
      </c>
      <c r="T42" s="602">
        <f>COUNTIF(T10:T41,"&gt;-1")</f>
        <v>0</v>
      </c>
      <c r="U42" s="602">
        <f>COUNTIF(U10:U41,"&gt;-1")</f>
        <v>0</v>
      </c>
      <c r="V42" s="602">
        <f>COUNTIF(V10:V41,"&gt;-1")</f>
        <v>0</v>
      </c>
      <c r="W42" s="602">
        <f>COUNTIF(W10:W41,"&gt;-1")</f>
        <v>0</v>
      </c>
      <c r="X42" s="602">
        <f>COUNTIF(X10:X41,"&gt;-1")</f>
        <v>0</v>
      </c>
      <c r="Y42" s="602">
        <f>COUNTIF(Y10:Y41,"&gt;-1")</f>
        <v>0</v>
      </c>
      <c r="Z42" s="602">
        <f>COUNTIF(Z10:Z41,"&gt;-1")</f>
        <v>0</v>
      </c>
      <c r="AA42" s="603"/>
      <c r="AB42" s="604"/>
      <c r="AC42" s="605"/>
      <c r="AD42" s="606"/>
      <c r="AE42" s="605"/>
      <c r="AF42" s="605"/>
      <c r="AG42" s="605"/>
      <c r="AH42" s="605"/>
      <c r="AI42" s="605"/>
      <c r="AJ42" s="605"/>
      <c r="AK42" s="605"/>
      <c r="AL42" s="605"/>
      <c r="AM42" s="607"/>
      <c r="AN42" s="607"/>
      <c r="AO42" s="605"/>
      <c r="AP42" s="608"/>
    </row>
    <row r="43" spans="1:42" ht="12.75">
      <c r="A43" s="515" t="s">
        <v>399</v>
      </c>
      <c r="B43" s="516" t="s">
        <v>1</v>
      </c>
      <c r="C43" s="517" t="s">
        <v>7</v>
      </c>
      <c r="D43" s="518" t="s">
        <v>2</v>
      </c>
      <c r="E43" s="517" t="s">
        <v>3</v>
      </c>
      <c r="F43" s="517" t="s">
        <v>400</v>
      </c>
      <c r="G43" s="519" t="s">
        <v>5</v>
      </c>
      <c r="H43" s="520" t="s">
        <v>201</v>
      </c>
      <c r="I43" s="521" t="s">
        <v>401</v>
      </c>
      <c r="J43" s="522" t="s">
        <v>402</v>
      </c>
      <c r="K43" s="523" t="s">
        <v>9</v>
      </c>
      <c r="L43" s="524" t="s">
        <v>403</v>
      </c>
      <c r="M43" s="517" t="s">
        <v>404</v>
      </c>
      <c r="N43" s="517" t="s">
        <v>405</v>
      </c>
      <c r="O43" s="517" t="s">
        <v>406</v>
      </c>
      <c r="P43" s="517" t="s">
        <v>407</v>
      </c>
      <c r="Q43" s="517" t="s">
        <v>408</v>
      </c>
      <c r="R43" s="517" t="s">
        <v>409</v>
      </c>
      <c r="S43" s="517" t="s">
        <v>410</v>
      </c>
      <c r="T43" s="517" t="s">
        <v>411</v>
      </c>
      <c r="U43" s="517" t="s">
        <v>412</v>
      </c>
      <c r="V43" s="517" t="s">
        <v>413</v>
      </c>
      <c r="W43" s="517" t="s">
        <v>414</v>
      </c>
      <c r="X43" s="517" t="s">
        <v>415</v>
      </c>
      <c r="Y43" s="517" t="s">
        <v>416</v>
      </c>
      <c r="Z43" s="519" t="s">
        <v>417</v>
      </c>
      <c r="AA43" s="520" t="s">
        <v>418</v>
      </c>
      <c r="AB43" s="525" t="s">
        <v>419</v>
      </c>
      <c r="AC43" s="526" t="s">
        <v>420</v>
      </c>
      <c r="AD43" s="526" t="s">
        <v>421</v>
      </c>
      <c r="AE43" s="526" t="s">
        <v>422</v>
      </c>
      <c r="AF43" s="526" t="s">
        <v>423</v>
      </c>
      <c r="AG43" s="526" t="s">
        <v>424</v>
      </c>
      <c r="AH43" s="526" t="s">
        <v>425</v>
      </c>
      <c r="AI43" s="526" t="s">
        <v>426</v>
      </c>
      <c r="AJ43" s="526" t="s">
        <v>427</v>
      </c>
      <c r="AK43" s="526" t="s">
        <v>428</v>
      </c>
      <c r="AL43" s="526" t="s">
        <v>429</v>
      </c>
      <c r="AM43" s="526" t="s">
        <v>430</v>
      </c>
      <c r="AN43" s="526" t="s">
        <v>431</v>
      </c>
      <c r="AO43" s="526" t="s">
        <v>432</v>
      </c>
      <c r="AP43" s="527" t="s">
        <v>433</v>
      </c>
    </row>
    <row r="44" spans="1:42" ht="12.75">
      <c r="A44" s="609" t="s">
        <v>441</v>
      </c>
      <c r="B44" s="566">
        <v>1</v>
      </c>
      <c r="C44" s="312" t="s">
        <v>22</v>
      </c>
      <c r="D44" s="115" t="s">
        <v>20</v>
      </c>
      <c r="E44" s="103">
        <v>1973</v>
      </c>
      <c r="F44" s="103">
        <f>SUM(2014-E44)</f>
        <v>41</v>
      </c>
      <c r="G44" s="610" t="s">
        <v>21</v>
      </c>
      <c r="H44" s="567">
        <f>MIN(AB44:AB44:AP44)</f>
        <v>0.6791666666666667</v>
      </c>
      <c r="I44" s="611">
        <f>IF(COUNTIF(L44:Z44,"&gt;=0")&lt;11,SUM(L44:Z44),SUM(LARGE(L44:Z44,1),LARGE(L44:Z44,2),LARGE(L44:Z44,3),LARGE(L44:Z44,4),LARGE(L44:Z44,5),LARGE(L44:Z44,6),LARGE(L44:Z44,7),LARGE(L44:Z44,8),LARGE(L44:Z44,9),LARGE(L44:Z44,10)))</f>
        <v>48</v>
      </c>
      <c r="J44" s="569">
        <f>SUM(COUNTIF(L44:Z44,"&gt;-1"))</f>
        <v>5</v>
      </c>
      <c r="K44" s="570">
        <f>SUM(L44:Z44)</f>
        <v>48</v>
      </c>
      <c r="L44" s="107">
        <v>10</v>
      </c>
      <c r="M44" s="107">
        <v>10</v>
      </c>
      <c r="N44" s="107">
        <v>10</v>
      </c>
      <c r="O44" s="541"/>
      <c r="P44" s="112">
        <v>9</v>
      </c>
      <c r="Q44" s="541"/>
      <c r="R44" s="112">
        <v>9</v>
      </c>
      <c r="S44" s="571"/>
      <c r="T44" s="571"/>
      <c r="U44" s="571"/>
      <c r="V44" s="534"/>
      <c r="W44" s="571"/>
      <c r="X44" s="571"/>
      <c r="Y44" s="534"/>
      <c r="Z44" s="571"/>
      <c r="AA44" s="572"/>
      <c r="AB44" s="573">
        <v>0.6944444444444445</v>
      </c>
      <c r="AC44" s="612">
        <v>0.686111111111111</v>
      </c>
      <c r="AD44" s="574">
        <v>0.6791666666666667</v>
      </c>
      <c r="AE44" s="574"/>
      <c r="AF44" s="574">
        <v>0.7006944444444444</v>
      </c>
      <c r="AG44" s="574"/>
      <c r="AH44" s="574">
        <v>0.7090277777777777</v>
      </c>
      <c r="AI44" s="574"/>
      <c r="AJ44" s="574"/>
      <c r="AK44" s="574"/>
      <c r="AL44" s="574"/>
      <c r="AM44" s="574"/>
      <c r="AN44" s="574"/>
      <c r="AO44" s="574"/>
      <c r="AP44" s="575"/>
    </row>
    <row r="45" spans="1:42" ht="12.75">
      <c r="A45" s="609"/>
      <c r="B45" s="529">
        <v>2</v>
      </c>
      <c r="C45" s="310" t="s">
        <v>22</v>
      </c>
      <c r="D45" s="88" t="s">
        <v>172</v>
      </c>
      <c r="E45" s="89">
        <v>1971</v>
      </c>
      <c r="F45" s="103">
        <f>SUM(2014-E45)</f>
        <v>43</v>
      </c>
      <c r="G45" s="111" t="s">
        <v>173</v>
      </c>
      <c r="H45" s="530">
        <f>MIN(AB45:AB45:AP45)</f>
        <v>0.69375</v>
      </c>
      <c r="I45" s="539">
        <f>IF(COUNTIF(L45:Z45,"&gt;=0")&lt;11,SUM(L45:Z45),SUM(LARGE(L45:Z45,1),LARGE(L45:Z45,2),LARGE(L45:Z45,3),LARGE(L45:Z45,4),LARGE(L45:Z45,5),LARGE(L45:Z45,6),LARGE(L45:Z45,7),LARGE(L45:Z45,8),LARGE(L45:Z45,9),LARGE(L45:Z45,10)))</f>
        <v>47</v>
      </c>
      <c r="J45" s="540">
        <f>SUM(COUNTIF(L45:Z45,"&gt;-1"))</f>
        <v>5</v>
      </c>
      <c r="K45" s="533">
        <f>SUM(L45:Z45)</f>
        <v>47</v>
      </c>
      <c r="L45" s="541"/>
      <c r="M45" s="541"/>
      <c r="N45" s="112">
        <v>9</v>
      </c>
      <c r="O45" s="112">
        <v>8</v>
      </c>
      <c r="P45" s="94">
        <v>10</v>
      </c>
      <c r="Q45" s="94">
        <v>10</v>
      </c>
      <c r="R45" s="94">
        <v>10</v>
      </c>
      <c r="S45" s="534"/>
      <c r="T45" s="534"/>
      <c r="U45" s="534"/>
      <c r="V45" s="534"/>
      <c r="W45" s="534"/>
      <c r="X45" s="534"/>
      <c r="Y45" s="534"/>
      <c r="Z45" s="534"/>
      <c r="AA45" s="576"/>
      <c r="AB45" s="536"/>
      <c r="AC45" s="537"/>
      <c r="AD45" s="537">
        <v>0.69375</v>
      </c>
      <c r="AE45" s="537">
        <v>0.7951388888888888</v>
      </c>
      <c r="AF45" s="537">
        <v>0.6986111111111111</v>
      </c>
      <c r="AG45" s="537">
        <v>0.7</v>
      </c>
      <c r="AH45" s="537">
        <v>0.7013888888888888</v>
      </c>
      <c r="AI45" s="537"/>
      <c r="AJ45" s="537"/>
      <c r="AK45" s="537"/>
      <c r="AL45" s="537"/>
      <c r="AM45" s="537"/>
      <c r="AN45" s="537"/>
      <c r="AO45" s="537"/>
      <c r="AP45" s="538"/>
    </row>
    <row r="46" spans="1:42" ht="12.75">
      <c r="A46" s="609"/>
      <c r="B46" s="529">
        <v>3</v>
      </c>
      <c r="C46" s="310" t="s">
        <v>22</v>
      </c>
      <c r="D46" s="108" t="s">
        <v>23</v>
      </c>
      <c r="E46" s="90">
        <v>1972</v>
      </c>
      <c r="F46" s="103">
        <f>SUM(2014-E46)</f>
        <v>42</v>
      </c>
      <c r="G46" s="111" t="s">
        <v>24</v>
      </c>
      <c r="H46" s="530">
        <f>MIN(AB46:AB46:AP46)</f>
        <v>0.7215277777777778</v>
      </c>
      <c r="I46" s="539">
        <f>IF(COUNTIF(L46:Z46,"&gt;=0")&lt;11,SUM(L46:Z46),SUM(LARGE(L46:Z46,1),LARGE(L46:Z46,2),LARGE(L46:Z46,3),LARGE(L46:Z46,4),LARGE(L46:Z46,5),LARGE(L46:Z46,6),LARGE(L46:Z46,7),LARGE(L46:Z46,8),LARGE(L46:Z46,9),LARGE(L46:Z46,10)))</f>
        <v>41</v>
      </c>
      <c r="J46" s="532">
        <f>SUM(COUNTIF(L46:Z46,"&gt;-1"))</f>
        <v>5</v>
      </c>
      <c r="K46" s="533">
        <f>SUM(L46:Z46)</f>
        <v>41</v>
      </c>
      <c r="L46" s="112">
        <v>9</v>
      </c>
      <c r="M46" s="112">
        <v>9</v>
      </c>
      <c r="N46" s="112">
        <v>7</v>
      </c>
      <c r="O46" s="541"/>
      <c r="P46" s="112">
        <v>8</v>
      </c>
      <c r="Q46" s="541"/>
      <c r="R46" s="112">
        <v>8</v>
      </c>
      <c r="S46" s="534"/>
      <c r="T46" s="534"/>
      <c r="U46" s="534"/>
      <c r="V46" s="534"/>
      <c r="W46" s="534"/>
      <c r="X46" s="534"/>
      <c r="Y46" s="534"/>
      <c r="Z46" s="534"/>
      <c r="AA46" s="576" t="s">
        <v>438</v>
      </c>
      <c r="AB46" s="536">
        <v>0.7361111111111112</v>
      </c>
      <c r="AC46" s="577">
        <v>0.7215277777777778</v>
      </c>
      <c r="AD46" s="537">
        <v>0.7361111111111112</v>
      </c>
      <c r="AE46" s="537"/>
      <c r="AF46" s="537">
        <v>0.7319444444444444</v>
      </c>
      <c r="AG46" s="537"/>
      <c r="AH46" s="537">
        <v>0.7326388888888888</v>
      </c>
      <c r="AI46" s="537"/>
      <c r="AJ46" s="537"/>
      <c r="AK46" s="537"/>
      <c r="AL46" s="537"/>
      <c r="AM46" s="537"/>
      <c r="AN46" s="537"/>
      <c r="AO46" s="537"/>
      <c r="AP46" s="538"/>
    </row>
    <row r="47" spans="1:42" ht="12.75">
      <c r="A47" s="609"/>
      <c r="B47" s="529">
        <v>4</v>
      </c>
      <c r="C47" s="310" t="s">
        <v>22</v>
      </c>
      <c r="D47" s="88" t="s">
        <v>35</v>
      </c>
      <c r="E47" s="89">
        <v>1973</v>
      </c>
      <c r="F47" s="103">
        <f>SUM(2014-E47)</f>
        <v>41</v>
      </c>
      <c r="G47" s="113" t="s">
        <v>36</v>
      </c>
      <c r="H47" s="530">
        <f>MIN(AB47:AB47:AP47)</f>
        <v>0.7638888888888888</v>
      </c>
      <c r="I47" s="539">
        <f>IF(COUNTIF(L47:Z47,"&gt;=0")&lt;11,SUM(L47:Z47),SUM(LARGE(L47:Z47,1),LARGE(L47:Z47,2),LARGE(L47:Z47,3),LARGE(L47:Z47,4),LARGE(L47:Z47,5),LARGE(L47:Z47,6),LARGE(L47:Z47,7),LARGE(L47:Z47,8),LARGE(L47:Z47,9),LARGE(L47:Z47,10)))</f>
        <v>37</v>
      </c>
      <c r="J47" s="540">
        <f>SUM(COUNTIF(L47:Z47,"&gt;-1"))</f>
        <v>5</v>
      </c>
      <c r="K47" s="533">
        <f>SUM(L47:Z47)</f>
        <v>37</v>
      </c>
      <c r="L47" s="112">
        <v>7</v>
      </c>
      <c r="M47" s="541"/>
      <c r="N47" s="112">
        <v>5</v>
      </c>
      <c r="O47" s="94">
        <v>10</v>
      </c>
      <c r="P47" s="112">
        <v>7</v>
      </c>
      <c r="Q47" s="112">
        <v>8</v>
      </c>
      <c r="R47" s="541"/>
      <c r="S47" s="534"/>
      <c r="T47" s="534"/>
      <c r="U47" s="534"/>
      <c r="V47" s="534"/>
      <c r="W47" s="578"/>
      <c r="X47" s="534"/>
      <c r="Y47" s="534"/>
      <c r="Z47" s="578"/>
      <c r="AA47" s="576"/>
      <c r="AB47" s="536">
        <v>0.782638888888889</v>
      </c>
      <c r="AC47" s="577"/>
      <c r="AD47" s="537">
        <v>0.7722222222222223</v>
      </c>
      <c r="AE47" s="537">
        <v>0.7638888888888888</v>
      </c>
      <c r="AF47" s="537">
        <v>0.782638888888889</v>
      </c>
      <c r="AG47" s="537">
        <v>0.7694444444444444</v>
      </c>
      <c r="AH47" s="537"/>
      <c r="AI47" s="537"/>
      <c r="AJ47" s="537"/>
      <c r="AK47" s="537"/>
      <c r="AL47" s="537"/>
      <c r="AM47" s="537"/>
      <c r="AN47" s="537"/>
      <c r="AO47" s="537"/>
      <c r="AP47" s="538"/>
    </row>
    <row r="48" spans="1:42" ht="12.75">
      <c r="A48" s="609"/>
      <c r="B48" s="529">
        <v>5</v>
      </c>
      <c r="C48" s="310" t="s">
        <v>22</v>
      </c>
      <c r="D48" s="88" t="s">
        <v>42</v>
      </c>
      <c r="E48" s="89">
        <v>1973</v>
      </c>
      <c r="F48" s="103">
        <f>SUM(2014-E48)</f>
        <v>41</v>
      </c>
      <c r="G48" s="114" t="s">
        <v>21</v>
      </c>
      <c r="H48" s="530">
        <f>MIN(AB48:AB48:AP48)</f>
        <v>0.7875</v>
      </c>
      <c r="I48" s="539">
        <f>IF(COUNTIF(L48:Z48,"&gt;=0")&lt;11,SUM(L48:Z48),SUM(LARGE(L48:Z48,1),LARGE(L48:Z48,2),LARGE(L48:Z48,3),LARGE(L48:Z48,4),LARGE(L48:Z48,5),LARGE(L48:Z48,6),LARGE(L48:Z48,7),LARGE(L48:Z48,8),LARGE(L48:Z48,9),LARGE(L48:Z48,10)))</f>
        <v>36</v>
      </c>
      <c r="J48" s="532">
        <f>SUM(COUNTIF(L48:Z48,"&gt;-1"))</f>
        <v>7</v>
      </c>
      <c r="K48" s="533">
        <f>SUM(L48:Z48)</f>
        <v>36</v>
      </c>
      <c r="L48" s="100">
        <v>5</v>
      </c>
      <c r="M48" s="112">
        <v>4</v>
      </c>
      <c r="N48" s="112">
        <v>1</v>
      </c>
      <c r="O48" s="112">
        <v>9</v>
      </c>
      <c r="P48" s="112">
        <v>6</v>
      </c>
      <c r="Q48" s="112">
        <v>6</v>
      </c>
      <c r="R48" s="112">
        <v>5</v>
      </c>
      <c r="S48" s="578"/>
      <c r="T48" s="534"/>
      <c r="U48" s="578"/>
      <c r="V48" s="534"/>
      <c r="W48" s="578"/>
      <c r="X48" s="578"/>
      <c r="Y48" s="534"/>
      <c r="Z48" s="534"/>
      <c r="AA48" s="576"/>
      <c r="AB48" s="536">
        <v>0.7916666666666666</v>
      </c>
      <c r="AC48" s="577">
        <v>0.7875</v>
      </c>
      <c r="AD48" s="537">
        <v>0.7909722222222223</v>
      </c>
      <c r="AE48" s="537">
        <v>0.7895833333333333</v>
      </c>
      <c r="AF48" s="537">
        <v>0.8173611111111111</v>
      </c>
      <c r="AG48" s="537">
        <v>0.8055555555555555</v>
      </c>
      <c r="AH48" s="537">
        <v>0.8201388888888889</v>
      </c>
      <c r="AI48" s="537"/>
      <c r="AJ48" s="537"/>
      <c r="AK48" s="537"/>
      <c r="AL48" s="537"/>
      <c r="AM48" s="537"/>
      <c r="AN48" s="537"/>
      <c r="AO48" s="537"/>
      <c r="AP48" s="538"/>
    </row>
    <row r="49" spans="1:42" ht="12.75">
      <c r="A49" s="609"/>
      <c r="B49" s="529">
        <v>6</v>
      </c>
      <c r="C49" s="310" t="s">
        <v>22</v>
      </c>
      <c r="D49" s="88" t="s">
        <v>119</v>
      </c>
      <c r="E49" s="89">
        <v>1966</v>
      </c>
      <c r="F49" s="103">
        <f>SUM(2014-E49)</f>
        <v>48</v>
      </c>
      <c r="G49" s="111" t="s">
        <v>64</v>
      </c>
      <c r="H49" s="530">
        <f>MIN(AB49:AB49:AP49)</f>
        <v>0.7208333333333333</v>
      </c>
      <c r="I49" s="539">
        <f>IF(COUNTIF(L49:Z49,"&gt;=0")&lt;11,SUM(L49:Z49),SUM(LARGE(L49:Z49,1),LARGE(L49:Z49,2),LARGE(L49:Z49,3),LARGE(L49:Z49,4),LARGE(L49:Z49,5),LARGE(L49:Z49,6),LARGE(L49:Z49,7),LARGE(L49:Z49,8),LARGE(L49:Z49,9),LARGE(L49:Z49,10)))</f>
        <v>32</v>
      </c>
      <c r="J49" s="540">
        <f>SUM(COUNTIF(L49:Z49,"&gt;-1"))</f>
        <v>4</v>
      </c>
      <c r="K49" s="533">
        <f>SUM(L49:Z49)</f>
        <v>32</v>
      </c>
      <c r="L49" s="541"/>
      <c r="M49" s="112">
        <v>8</v>
      </c>
      <c r="N49" s="112">
        <v>8</v>
      </c>
      <c r="O49" s="541"/>
      <c r="P49" s="541"/>
      <c r="Q49" s="112">
        <v>9</v>
      </c>
      <c r="R49" s="112">
        <v>7</v>
      </c>
      <c r="S49" s="534"/>
      <c r="T49" s="534"/>
      <c r="U49" s="534"/>
      <c r="V49" s="534"/>
      <c r="W49" s="534"/>
      <c r="X49" s="534"/>
      <c r="Y49" s="534"/>
      <c r="Z49" s="534"/>
      <c r="AA49" s="576"/>
      <c r="AB49" s="536"/>
      <c r="AC49" s="577">
        <v>0.7270833333333333</v>
      </c>
      <c r="AD49" s="537">
        <v>0.7208333333333333</v>
      </c>
      <c r="AE49" s="537"/>
      <c r="AF49" s="537"/>
      <c r="AG49" s="537">
        <v>0.7465277777777778</v>
      </c>
      <c r="AH49" s="537">
        <v>0.7444444444444445</v>
      </c>
      <c r="AI49" s="543"/>
      <c r="AJ49" s="537"/>
      <c r="AK49" s="537"/>
      <c r="AL49" s="537"/>
      <c r="AM49" s="537"/>
      <c r="AN49" s="537"/>
      <c r="AO49" s="537"/>
      <c r="AP49" s="538"/>
    </row>
    <row r="50" spans="1:42" ht="12.75">
      <c r="A50" s="609"/>
      <c r="B50" s="529">
        <v>7</v>
      </c>
      <c r="C50" s="310" t="s">
        <v>22</v>
      </c>
      <c r="D50" s="108" t="s">
        <v>45</v>
      </c>
      <c r="E50" s="89">
        <v>1972</v>
      </c>
      <c r="F50" s="103">
        <f>SUM(2014-E50)</f>
        <v>42</v>
      </c>
      <c r="G50" s="111" t="s">
        <v>36</v>
      </c>
      <c r="H50" s="530">
        <f>MIN(AB50:AB50:AP50)</f>
        <v>0.7833333333333333</v>
      </c>
      <c r="I50" s="539">
        <f>IF(COUNTIF(L50:Z50,"&gt;=0")&lt;11,SUM(L50:Z50),SUM(LARGE(L50:Z50,1),LARGE(L50:Z50,2),LARGE(L50:Z50,3),LARGE(L50:Z50,4),LARGE(L50:Z50,5),LARGE(L50:Z50,6),LARGE(L50:Z50,7),LARGE(L50:Z50,8),LARGE(L50:Z50,9),LARGE(L50:Z50,10)))</f>
        <v>22</v>
      </c>
      <c r="J50" s="532">
        <f>SUM(COUNTIF(L50:Z50,"&gt;-1"))</f>
        <v>6</v>
      </c>
      <c r="K50" s="533">
        <f>SUM(L50:Z50)</f>
        <v>22</v>
      </c>
      <c r="L50" s="112">
        <v>4</v>
      </c>
      <c r="M50" s="112">
        <v>3</v>
      </c>
      <c r="N50" s="112">
        <v>2</v>
      </c>
      <c r="O50" s="112">
        <v>0</v>
      </c>
      <c r="P50" s="541"/>
      <c r="Q50" s="112">
        <v>7</v>
      </c>
      <c r="R50" s="112">
        <v>6</v>
      </c>
      <c r="S50" s="534"/>
      <c r="T50" s="534"/>
      <c r="U50" s="534"/>
      <c r="V50" s="534"/>
      <c r="W50" s="534"/>
      <c r="X50" s="534"/>
      <c r="Y50" s="534"/>
      <c r="Z50" s="534"/>
      <c r="AA50" s="576"/>
      <c r="AB50" s="536">
        <v>0.8013888888888889</v>
      </c>
      <c r="AC50" s="577">
        <v>0.7923611111111111</v>
      </c>
      <c r="AD50" s="537">
        <v>0.7833333333333333</v>
      </c>
      <c r="AE50" s="613" t="s">
        <v>442</v>
      </c>
      <c r="AF50" s="537"/>
      <c r="AG50" s="537">
        <v>0.7979166666666666</v>
      </c>
      <c r="AH50" s="537">
        <v>0.7979166666666666</v>
      </c>
      <c r="AI50" s="537"/>
      <c r="AJ50" s="537"/>
      <c r="AK50" s="537"/>
      <c r="AL50" s="537"/>
      <c r="AM50" s="537"/>
      <c r="AN50" s="537"/>
      <c r="AO50" s="537"/>
      <c r="AP50" s="538"/>
    </row>
    <row r="51" spans="1:42" ht="12.75">
      <c r="A51" s="609"/>
      <c r="B51" s="529">
        <v>8</v>
      </c>
      <c r="C51" s="310" t="s">
        <v>22</v>
      </c>
      <c r="D51" s="96" t="s">
        <v>57</v>
      </c>
      <c r="E51" s="97">
        <v>1965</v>
      </c>
      <c r="F51" s="103">
        <f>SUM(2014-E51)</f>
        <v>49</v>
      </c>
      <c r="G51" s="98" t="s">
        <v>58</v>
      </c>
      <c r="H51" s="530">
        <f>MIN(AB51:AB51:AP51)</f>
        <v>0.8118055555555556</v>
      </c>
      <c r="I51" s="539">
        <f>IF(COUNTIF(L51:Z51,"&gt;=0")&lt;11,SUM(L51:Z51),SUM(LARGE(L51:Z51,1),LARGE(L51:Z51,2),LARGE(L51:Z51,3),LARGE(L51:Z51,4),LARGE(L51:Z51,5),LARGE(L51:Z51,6),LARGE(L51:Z51,7),LARGE(L51:Z51,8),LARGE(L51:Z51,9),LARGE(L51:Z51,10)))</f>
        <v>21</v>
      </c>
      <c r="J51" s="532">
        <f>SUM(COUNTIF(L51:Z51,"&gt;-1"))</f>
        <v>6</v>
      </c>
      <c r="K51" s="533">
        <f>SUM(L51:Z51)</f>
        <v>21</v>
      </c>
      <c r="L51" s="112">
        <v>2</v>
      </c>
      <c r="M51" s="112">
        <v>2</v>
      </c>
      <c r="N51" s="112">
        <v>1</v>
      </c>
      <c r="O51" s="112">
        <v>6</v>
      </c>
      <c r="P51" s="112">
        <v>5</v>
      </c>
      <c r="Q51" s="112">
        <v>5</v>
      </c>
      <c r="R51" s="541"/>
      <c r="S51" s="534"/>
      <c r="T51" s="534"/>
      <c r="U51" s="534"/>
      <c r="V51" s="534"/>
      <c r="W51" s="534"/>
      <c r="X51" s="534"/>
      <c r="Y51" s="534"/>
      <c r="Z51" s="534"/>
      <c r="AA51" s="576"/>
      <c r="AB51" s="536">
        <v>0.8375</v>
      </c>
      <c r="AC51" s="577">
        <v>0.8152777777777778</v>
      </c>
      <c r="AD51" s="537">
        <v>0.8215277777777777</v>
      </c>
      <c r="AE51" s="537">
        <v>0.8118055555555556</v>
      </c>
      <c r="AF51" s="537">
        <v>0.8201388888888889</v>
      </c>
      <c r="AG51" s="537">
        <v>0.8305555555555556</v>
      </c>
      <c r="AH51" s="537"/>
      <c r="AI51" s="537"/>
      <c r="AJ51" s="537"/>
      <c r="AK51" s="537"/>
      <c r="AL51" s="537"/>
      <c r="AM51" s="537"/>
      <c r="AN51" s="537"/>
      <c r="AO51" s="537"/>
      <c r="AP51" s="538"/>
    </row>
    <row r="52" spans="1:42" ht="12.75">
      <c r="A52" s="609"/>
      <c r="B52" s="529">
        <v>9</v>
      </c>
      <c r="C52" s="310" t="s">
        <v>22</v>
      </c>
      <c r="D52" s="96" t="s">
        <v>121</v>
      </c>
      <c r="E52" s="97">
        <v>1974</v>
      </c>
      <c r="F52" s="103">
        <f>SUM(2014-E52)</f>
        <v>40</v>
      </c>
      <c r="G52" s="98" t="s">
        <v>13</v>
      </c>
      <c r="H52" s="530">
        <f>MIN(AB52:AB52:AP52)</f>
        <v>0.7527777777777778</v>
      </c>
      <c r="I52" s="539">
        <f>IF(COUNTIF(L52:Z52,"&gt;=0")&lt;11,SUM(L52:Z52),SUM(LARGE(L52:Z52,1),LARGE(L52:Z52,2),LARGE(L52:Z52,3),LARGE(L52:Z52,4),LARGE(L52:Z52,5),LARGE(L52:Z52,6),LARGE(L52:Z52,7),LARGE(L52:Z52,8),LARGE(L52:Z52,9),LARGE(L52:Z52,10)))</f>
        <v>16</v>
      </c>
      <c r="J52" s="540">
        <f>SUM(COUNTIF(L52:Z52,"&gt;-1"))</f>
        <v>3</v>
      </c>
      <c r="K52" s="533">
        <f>SUM(L52:Z52)</f>
        <v>16</v>
      </c>
      <c r="L52" s="541"/>
      <c r="M52" s="112">
        <v>7</v>
      </c>
      <c r="N52" s="112">
        <v>6</v>
      </c>
      <c r="O52" s="541"/>
      <c r="P52" s="112">
        <v>3</v>
      </c>
      <c r="Q52" s="534"/>
      <c r="R52" s="541"/>
      <c r="S52" s="534"/>
      <c r="T52" s="534"/>
      <c r="U52" s="534"/>
      <c r="V52" s="534"/>
      <c r="W52" s="534"/>
      <c r="X52" s="534"/>
      <c r="Y52" s="534"/>
      <c r="Z52" s="534"/>
      <c r="AA52" s="576"/>
      <c r="AB52" s="584"/>
      <c r="AC52" s="537">
        <v>0.7534722222222222</v>
      </c>
      <c r="AD52" s="537">
        <v>0.7527777777777778</v>
      </c>
      <c r="AE52" s="537"/>
      <c r="AF52" s="537">
        <v>0.8798611111111111</v>
      </c>
      <c r="AG52" s="537"/>
      <c r="AH52" s="537"/>
      <c r="AI52" s="537"/>
      <c r="AJ52" s="537"/>
      <c r="AK52" s="537"/>
      <c r="AL52" s="537"/>
      <c r="AM52" s="537"/>
      <c r="AN52" s="537"/>
      <c r="AO52" s="537"/>
      <c r="AP52" s="538"/>
    </row>
    <row r="53" spans="1:42" ht="12.75">
      <c r="A53" s="609"/>
      <c r="B53" s="529">
        <v>10</v>
      </c>
      <c r="C53" s="310" t="s">
        <v>22</v>
      </c>
      <c r="D53" s="88" t="s">
        <v>50</v>
      </c>
      <c r="E53" s="89">
        <v>1971</v>
      </c>
      <c r="F53" s="103">
        <f>SUM(2014-E53)</f>
        <v>43</v>
      </c>
      <c r="G53" s="109" t="s">
        <v>21</v>
      </c>
      <c r="H53" s="530">
        <f>MIN(AB53:AB53:AP53)</f>
        <v>0.7729166666666667</v>
      </c>
      <c r="I53" s="539">
        <f>IF(COUNTIF(L53:Z53,"&gt;=0")&lt;11,SUM(L53:Z53),SUM(LARGE(L53:Z53,1),LARGE(L53:Z53,2),LARGE(L53:Z53,3),LARGE(L53:Z53,4),LARGE(L53:Z53,5),LARGE(L53:Z53,6),LARGE(L53:Z53,7),LARGE(L53:Z53,8),LARGE(L53:Z53,9),LARGE(L53:Z53,10)))</f>
        <v>16</v>
      </c>
      <c r="J53" s="532">
        <f>SUM(COUNTIF(L53:Z53,"&gt;-1"))</f>
        <v>4</v>
      </c>
      <c r="K53" s="533">
        <f>SUM(L53:Z53)</f>
        <v>16</v>
      </c>
      <c r="L53" s="112">
        <v>3</v>
      </c>
      <c r="M53" s="112">
        <v>5</v>
      </c>
      <c r="N53" s="112">
        <v>4</v>
      </c>
      <c r="O53" s="541"/>
      <c r="P53" s="112">
        <v>4</v>
      </c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76"/>
      <c r="AB53" s="536">
        <v>0.8076388888888889</v>
      </c>
      <c r="AC53" s="537">
        <v>0.7736111111111111</v>
      </c>
      <c r="AD53" s="537">
        <v>0.7729166666666667</v>
      </c>
      <c r="AE53" s="537"/>
      <c r="AF53" s="537">
        <v>0.8291666666666666</v>
      </c>
      <c r="AG53" s="537"/>
      <c r="AH53" s="537"/>
      <c r="AI53" s="537"/>
      <c r="AJ53" s="537"/>
      <c r="AK53" s="537"/>
      <c r="AL53" s="537"/>
      <c r="AM53" s="537"/>
      <c r="AN53" s="537"/>
      <c r="AO53" s="537"/>
      <c r="AP53" s="538"/>
    </row>
    <row r="54" spans="1:42" ht="12.75">
      <c r="A54" s="609"/>
      <c r="B54" s="529">
        <v>11</v>
      </c>
      <c r="C54" s="310" t="s">
        <v>22</v>
      </c>
      <c r="D54" s="108" t="s">
        <v>31</v>
      </c>
      <c r="E54" s="89">
        <v>1965</v>
      </c>
      <c r="F54" s="103">
        <f>SUM(2014-E54)</f>
        <v>49</v>
      </c>
      <c r="G54" s="114" t="s">
        <v>21</v>
      </c>
      <c r="H54" s="530">
        <f>MIN(AB54:AB54:AP54)</f>
        <v>0.7604166666666666</v>
      </c>
      <c r="I54" s="539">
        <f>IF(COUNTIF(L54:Z54,"&gt;=0")&lt;11,SUM(L54:Z54),SUM(LARGE(L54:Z54,1),LARGE(L54:Z54,2),LARGE(L54:Z54,3),LARGE(L54:Z54,4),LARGE(L54:Z54,5),LARGE(L54:Z54,6),LARGE(L54:Z54,7),LARGE(L54:Z54,8),LARGE(L54:Z54,9),LARGE(L54:Z54,10)))</f>
        <v>14</v>
      </c>
      <c r="J54" s="540">
        <f>SUM(COUNTIF(L54:Z54,"&gt;-1"))</f>
        <v>2</v>
      </c>
      <c r="K54" s="533">
        <f>SUM(L54:Z54)</f>
        <v>14</v>
      </c>
      <c r="L54" s="112">
        <v>8</v>
      </c>
      <c r="M54" s="112">
        <v>6</v>
      </c>
      <c r="N54" s="541"/>
      <c r="O54" s="541"/>
      <c r="P54" s="614"/>
      <c r="Q54" s="534"/>
      <c r="R54" s="534"/>
      <c r="S54" s="534"/>
      <c r="T54" s="534"/>
      <c r="U54" s="578"/>
      <c r="V54" s="534"/>
      <c r="W54" s="578"/>
      <c r="X54" s="534"/>
      <c r="Y54" s="534"/>
      <c r="Z54" s="578"/>
      <c r="AA54" s="576"/>
      <c r="AB54" s="536">
        <v>0.7611111111111111</v>
      </c>
      <c r="AC54" s="577">
        <v>0.7604166666666666</v>
      </c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8"/>
    </row>
    <row r="55" spans="1:42" ht="12.75">
      <c r="A55" s="609"/>
      <c r="B55" s="529">
        <v>12</v>
      </c>
      <c r="C55" s="310" t="s">
        <v>22</v>
      </c>
      <c r="D55" s="96" t="s">
        <v>73</v>
      </c>
      <c r="E55" s="97">
        <v>1973</v>
      </c>
      <c r="F55" s="103">
        <f>SUM(2014-E55)</f>
        <v>41</v>
      </c>
      <c r="G55" s="120" t="s">
        <v>27</v>
      </c>
      <c r="H55" s="530">
        <f>MIN(AB55:AB55:AP55)</f>
        <v>0.8784722222222222</v>
      </c>
      <c r="I55" s="539">
        <f>IF(COUNTIF(L55:Z55,"&gt;=0")&lt;11,SUM(L55:Z55),SUM(LARGE(L55:Z55,1),LARGE(L55:Z55,2),LARGE(L55:Z55,3),LARGE(L55:Z55,4),LARGE(L55:Z55,5),LARGE(L55:Z55,6),LARGE(L55:Z55,7),LARGE(L55:Z55,8),LARGE(L55:Z55,9),LARGE(L55:Z55,10)))</f>
        <v>13</v>
      </c>
      <c r="J55" s="532">
        <f>SUM(COUNTIF(L55:Z55,"&gt;-1"))</f>
        <v>6</v>
      </c>
      <c r="K55" s="533">
        <f>SUM(L55:Z55)</f>
        <v>13</v>
      </c>
      <c r="L55" s="112">
        <v>1</v>
      </c>
      <c r="M55" s="112">
        <v>1</v>
      </c>
      <c r="N55" s="112">
        <v>1</v>
      </c>
      <c r="O55" s="100">
        <v>4</v>
      </c>
      <c r="P55" s="112">
        <v>2</v>
      </c>
      <c r="Q55" s="534"/>
      <c r="R55" s="100">
        <v>4</v>
      </c>
      <c r="S55" s="534"/>
      <c r="T55" s="534"/>
      <c r="U55" s="534"/>
      <c r="V55" s="534"/>
      <c r="W55" s="534"/>
      <c r="X55" s="534"/>
      <c r="Y55" s="534"/>
      <c r="Z55" s="534"/>
      <c r="AA55" s="576"/>
      <c r="AB55" s="536">
        <v>0.9256944444444444</v>
      </c>
      <c r="AC55" s="536">
        <v>0.9159722222222223</v>
      </c>
      <c r="AD55" s="537">
        <v>0.8909722222222222</v>
      </c>
      <c r="AE55" s="537">
        <v>0.8784722222222222</v>
      </c>
      <c r="AF55" s="537">
        <v>0.8875000000000001</v>
      </c>
      <c r="AG55" s="546"/>
      <c r="AH55" s="537">
        <v>0.8972222222222223</v>
      </c>
      <c r="AI55" s="537"/>
      <c r="AJ55" s="537"/>
      <c r="AK55" s="543"/>
      <c r="AL55" s="537"/>
      <c r="AM55" s="537"/>
      <c r="AN55" s="537"/>
      <c r="AO55" s="537"/>
      <c r="AP55" s="538"/>
    </row>
    <row r="56" spans="1:42" ht="12.75">
      <c r="A56" s="609"/>
      <c r="B56" s="529">
        <v>13</v>
      </c>
      <c r="C56" s="310" t="s">
        <v>22</v>
      </c>
      <c r="D56" s="96" t="s">
        <v>74</v>
      </c>
      <c r="E56" s="97">
        <v>1967</v>
      </c>
      <c r="F56" s="103">
        <f>SUM(2014-E56)</f>
        <v>47</v>
      </c>
      <c r="G56" s="120" t="s">
        <v>21</v>
      </c>
      <c r="H56" s="530">
        <f>MIN(AB56:AB56:AP56)</f>
        <v>0.8861111111111111</v>
      </c>
      <c r="I56" s="539">
        <f>IF(COUNTIF(L56:Z56,"&gt;=0")&lt;11,SUM(L56:Z56),SUM(LARGE(L56:Z56,1),LARGE(L56:Z56,2),LARGE(L56:Z56,3),LARGE(L56:Z56,4),LARGE(L56:Z56,5),LARGE(L56:Z56,6),LARGE(L56:Z56,7),LARGE(L56:Z56,8),LARGE(L56:Z56,9),LARGE(L56:Z56,10)))</f>
        <v>13</v>
      </c>
      <c r="J56" s="532">
        <f>SUM(COUNTIF(L56:Z56,"&gt;-1"))</f>
        <v>7</v>
      </c>
      <c r="K56" s="533">
        <f>SUM(L56:Z56)</f>
        <v>13</v>
      </c>
      <c r="L56" s="112">
        <v>1</v>
      </c>
      <c r="M56" s="112">
        <v>1</v>
      </c>
      <c r="N56" s="112">
        <v>1</v>
      </c>
      <c r="O56" s="100">
        <v>3</v>
      </c>
      <c r="P56" s="112">
        <v>1</v>
      </c>
      <c r="Q56" s="100">
        <v>3</v>
      </c>
      <c r="R56" s="100">
        <v>3</v>
      </c>
      <c r="S56" s="534"/>
      <c r="T56" s="534"/>
      <c r="U56" s="534"/>
      <c r="V56" s="534"/>
      <c r="W56" s="534"/>
      <c r="X56" s="534"/>
      <c r="Y56" s="534"/>
      <c r="Z56" s="534"/>
      <c r="AA56" s="576"/>
      <c r="AB56" s="582">
        <v>0.9263888888888889</v>
      </c>
      <c r="AC56" s="536">
        <v>0.9034722222222222</v>
      </c>
      <c r="AD56" s="537">
        <v>0.9097222222222222</v>
      </c>
      <c r="AE56" s="537">
        <v>0.8861111111111111</v>
      </c>
      <c r="AF56" s="537">
        <v>0.9020833333333332</v>
      </c>
      <c r="AG56" s="537">
        <v>0.8965277777777777</v>
      </c>
      <c r="AH56" s="537">
        <v>0.9034722222222222</v>
      </c>
      <c r="AI56" s="537"/>
      <c r="AJ56" s="580"/>
      <c r="AK56" s="543"/>
      <c r="AL56" s="537"/>
      <c r="AM56" s="537"/>
      <c r="AN56" s="537"/>
      <c r="AO56" s="537"/>
      <c r="AP56" s="538"/>
    </row>
    <row r="57" spans="1:42" ht="12.75">
      <c r="A57" s="609"/>
      <c r="B57" s="529">
        <v>14</v>
      </c>
      <c r="C57" s="310" t="s">
        <v>22</v>
      </c>
      <c r="D57" s="88" t="s">
        <v>40</v>
      </c>
      <c r="E57" s="89">
        <v>1974</v>
      </c>
      <c r="F57" s="103">
        <f>SUM(2014-E57)</f>
        <v>40</v>
      </c>
      <c r="G57" s="111" t="s">
        <v>41</v>
      </c>
      <c r="H57" s="530">
        <f>MIN(AB57:AB57:AP57)</f>
        <v>0.7805555555555556</v>
      </c>
      <c r="I57" s="539">
        <f>IF(COUNTIF(L57:Z57,"&gt;=0")&lt;11,SUM(L57:Z57),SUM(LARGE(L57:Z57,1),LARGE(L57:Z57,2),LARGE(L57:Z57,3),LARGE(L57:Z57,4),LARGE(L57:Z57,5),LARGE(L57:Z57,6),LARGE(L57:Z57,7),LARGE(L57:Z57,8),LARGE(L57:Z57,9),LARGE(L57:Z57,10)))</f>
        <v>9</v>
      </c>
      <c r="J57" s="540">
        <f>SUM(COUNTIF(L57:Z57,"&gt;-1"))</f>
        <v>2</v>
      </c>
      <c r="K57" s="533">
        <f>SUM(L57:Z57)</f>
        <v>9</v>
      </c>
      <c r="L57" s="112">
        <v>6</v>
      </c>
      <c r="M57" s="541"/>
      <c r="N57" s="112">
        <v>3</v>
      </c>
      <c r="O57" s="534"/>
      <c r="P57" s="541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76" t="s">
        <v>438</v>
      </c>
      <c r="AB57" s="536">
        <v>0.7916666666666666</v>
      </c>
      <c r="AC57" s="536"/>
      <c r="AD57" s="537">
        <v>0.7805555555555556</v>
      </c>
      <c r="AE57" s="537"/>
      <c r="AF57" s="537"/>
      <c r="AG57" s="537"/>
      <c r="AH57" s="537"/>
      <c r="AI57" s="537"/>
      <c r="AJ57" s="537"/>
      <c r="AK57" s="537"/>
      <c r="AL57" s="537"/>
      <c r="AM57" s="537"/>
      <c r="AN57" s="537"/>
      <c r="AO57" s="537"/>
      <c r="AP57" s="538"/>
    </row>
    <row r="58" spans="1:42" ht="12.75">
      <c r="A58" s="609"/>
      <c r="B58" s="529">
        <v>15</v>
      </c>
      <c r="C58" s="310" t="s">
        <v>22</v>
      </c>
      <c r="D58" s="108" t="s">
        <v>132</v>
      </c>
      <c r="E58" s="89">
        <v>1968</v>
      </c>
      <c r="F58" s="103">
        <f>SUM(2014-E58)</f>
        <v>46</v>
      </c>
      <c r="G58" s="111" t="s">
        <v>133</v>
      </c>
      <c r="H58" s="530">
        <f>MIN(AB58:AB58:AP58)</f>
        <v>0.8923611111111112</v>
      </c>
      <c r="I58" s="539">
        <f>IF(COUNTIF(L58:Z58,"&gt;=0")&lt;11,SUM(L58:Z58),SUM(LARGE(L58:Z58,1),LARGE(L58:Z58,2),LARGE(L58:Z58,3),LARGE(L58:Z58,4),LARGE(L58:Z58,5),LARGE(L58:Z58,6),LARGE(L58:Z58,7),LARGE(L58:Z58,8),LARGE(L58:Z58,9),LARGE(L58:Z58,10)))</f>
        <v>9</v>
      </c>
      <c r="J58" s="540">
        <f>SUM(COUNTIF(L58:Z58,"&gt;-1"))</f>
        <v>5</v>
      </c>
      <c r="K58" s="533">
        <f>SUM(L58:Z58)</f>
        <v>9</v>
      </c>
      <c r="L58" s="541"/>
      <c r="M58" s="112">
        <v>1</v>
      </c>
      <c r="N58" s="112">
        <v>1</v>
      </c>
      <c r="O58" s="100">
        <v>2</v>
      </c>
      <c r="P58" s="100">
        <v>1</v>
      </c>
      <c r="Q58" s="100">
        <v>4</v>
      </c>
      <c r="R58" s="534"/>
      <c r="S58" s="534"/>
      <c r="T58" s="534"/>
      <c r="U58" s="534"/>
      <c r="V58" s="534"/>
      <c r="W58" s="534"/>
      <c r="X58" s="534"/>
      <c r="Y58" s="534"/>
      <c r="Z58" s="534"/>
      <c r="AA58" s="576"/>
      <c r="AB58" s="536"/>
      <c r="AC58" s="536">
        <v>0.9020833333333332</v>
      </c>
      <c r="AD58" s="537">
        <v>0.9402777777777778</v>
      </c>
      <c r="AE58" s="537">
        <v>0.8923611111111112</v>
      </c>
      <c r="AF58" s="537">
        <v>0.8951388888888889</v>
      </c>
      <c r="AG58" s="537">
        <v>0.8951388888888889</v>
      </c>
      <c r="AH58" s="537"/>
      <c r="AI58" s="537"/>
      <c r="AJ58" s="537"/>
      <c r="AK58" s="543"/>
      <c r="AL58" s="543"/>
      <c r="AM58" s="537"/>
      <c r="AN58" s="537"/>
      <c r="AO58" s="537"/>
      <c r="AP58" s="538"/>
    </row>
    <row r="59" spans="1:42" ht="12.75">
      <c r="A59" s="609"/>
      <c r="B59" s="529">
        <v>16</v>
      </c>
      <c r="C59" s="310" t="s">
        <v>22</v>
      </c>
      <c r="D59" s="108" t="s">
        <v>207</v>
      </c>
      <c r="E59" s="89">
        <v>1966</v>
      </c>
      <c r="F59" s="103">
        <f>SUM(2014-E59)</f>
        <v>48</v>
      </c>
      <c r="G59" s="111" t="s">
        <v>177</v>
      </c>
      <c r="H59" s="530">
        <f>MIN(AB59:AB59:AP59)</f>
        <v>0.8090277777777778</v>
      </c>
      <c r="I59" s="539">
        <f>IF(COUNTIF(L59:Z59,"&gt;=0")&lt;11,SUM(L59:Z59),SUM(LARGE(L59:Z59,1),LARGE(L59:Z59,2),LARGE(L59:Z59,3),LARGE(L59:Z59,4),LARGE(L59:Z59,5),LARGE(L59:Z59,6),LARGE(L59:Z59,7),LARGE(L59:Z59,8),LARGE(L59:Z59,9),LARGE(L59:Z59,10)))</f>
        <v>7</v>
      </c>
      <c r="J59" s="540">
        <f>SUM(COUNTIF(L59:Z59,"&gt;-1"))</f>
        <v>1</v>
      </c>
      <c r="K59" s="533">
        <f>SUM(L59:Z59)</f>
        <v>7</v>
      </c>
      <c r="L59" s="541"/>
      <c r="M59" s="541"/>
      <c r="N59" s="541"/>
      <c r="O59" s="100">
        <v>7</v>
      </c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44"/>
      <c r="AA59" s="576" t="s">
        <v>439</v>
      </c>
      <c r="AB59" s="536"/>
      <c r="AC59" s="536"/>
      <c r="AD59" s="537"/>
      <c r="AE59" s="537">
        <v>0.8090277777777778</v>
      </c>
      <c r="AF59" s="546"/>
      <c r="AG59" s="537"/>
      <c r="AH59" s="537"/>
      <c r="AI59" s="537"/>
      <c r="AJ59" s="537"/>
      <c r="AK59" s="537"/>
      <c r="AL59" s="537"/>
      <c r="AM59" s="537"/>
      <c r="AN59" s="537"/>
      <c r="AO59" s="537"/>
      <c r="AP59" s="538"/>
    </row>
    <row r="60" spans="1:42" ht="12.75">
      <c r="A60" s="609"/>
      <c r="B60" s="529">
        <v>17</v>
      </c>
      <c r="C60" s="310" t="s">
        <v>22</v>
      </c>
      <c r="D60" s="108" t="s">
        <v>209</v>
      </c>
      <c r="E60" s="89">
        <v>1974</v>
      </c>
      <c r="F60" s="103">
        <f>SUM(2014-E60)</f>
        <v>40</v>
      </c>
      <c r="G60" s="111" t="s">
        <v>64</v>
      </c>
      <c r="H60" s="530">
        <f>MIN(AB60:AB60:AP60)</f>
        <v>0.8250000000000001</v>
      </c>
      <c r="I60" s="539">
        <f>IF(COUNTIF(L60:Z60,"&gt;=0")&lt;11,SUM(L60:Z60),SUM(LARGE(L60:Z60,1),LARGE(L60:Z60,2),LARGE(L60:Z60,3),LARGE(L60:Z60,4),LARGE(L60:Z60,5),LARGE(L60:Z60,6),LARGE(L60:Z60,7),LARGE(L60:Z60,8),LARGE(L60:Z60,9),LARGE(L60:Z60,10)))</f>
        <v>6</v>
      </c>
      <c r="J60" s="540">
        <f>SUM(COUNTIF(L60:Z60,"&gt;-1"))</f>
        <v>2</v>
      </c>
      <c r="K60" s="533">
        <f>SUM(L60:Z60)</f>
        <v>6</v>
      </c>
      <c r="L60" s="541"/>
      <c r="M60" s="534"/>
      <c r="N60" s="534"/>
      <c r="O60" s="100">
        <v>5</v>
      </c>
      <c r="P60" s="100">
        <v>1</v>
      </c>
      <c r="Q60" s="534"/>
      <c r="R60" s="534"/>
      <c r="S60" s="534"/>
      <c r="T60" s="534"/>
      <c r="U60" s="534"/>
      <c r="V60" s="534"/>
      <c r="W60" s="534"/>
      <c r="X60" s="534"/>
      <c r="Y60" s="534"/>
      <c r="Z60" s="544"/>
      <c r="AA60" s="576"/>
      <c r="AB60" s="536"/>
      <c r="AC60" s="577"/>
      <c r="AD60" s="537"/>
      <c r="AE60" s="537">
        <v>0.8250000000000001</v>
      </c>
      <c r="AF60" s="546" t="s">
        <v>255</v>
      </c>
      <c r="AG60" s="537"/>
      <c r="AH60" s="537"/>
      <c r="AI60" s="537"/>
      <c r="AJ60" s="537"/>
      <c r="AK60" s="537"/>
      <c r="AL60" s="537"/>
      <c r="AM60" s="537"/>
      <c r="AN60" s="537"/>
      <c r="AO60" s="537"/>
      <c r="AP60" s="538"/>
    </row>
    <row r="61" spans="1:42" ht="12.75">
      <c r="A61" s="609"/>
      <c r="B61" s="529">
        <v>18</v>
      </c>
      <c r="C61" s="310" t="s">
        <v>22</v>
      </c>
      <c r="D61" s="88" t="s">
        <v>85</v>
      </c>
      <c r="E61" s="89">
        <v>1965</v>
      </c>
      <c r="F61" s="103">
        <f>SUM(2014-E61)</f>
        <v>49</v>
      </c>
      <c r="G61" s="111" t="s">
        <v>86</v>
      </c>
      <c r="H61" s="530">
        <f>MIN(AB61:AB61:AP61)</f>
        <v>0.9187500000000001</v>
      </c>
      <c r="I61" s="539">
        <f>IF(COUNTIF(L61:Z61,"&gt;=0")&lt;11,SUM(L61:Z61),SUM(LARGE(L61:Z61,1),LARGE(L61:Z61,2),LARGE(L61:Z61,3),LARGE(L61:Z61,4),LARGE(L61:Z61,5),LARGE(L61:Z61,6),LARGE(L61:Z61,7),LARGE(L61:Z61,8),LARGE(L61:Z61,9),LARGE(L61:Z61,10)))</f>
        <v>4</v>
      </c>
      <c r="J61" s="540">
        <f>SUM(COUNTIF(L61:Z61,"&gt;-1"))</f>
        <v>3</v>
      </c>
      <c r="K61" s="533">
        <f>SUM(L61:Z61)</f>
        <v>4</v>
      </c>
      <c r="L61" s="112">
        <v>1</v>
      </c>
      <c r="M61" s="100">
        <v>1</v>
      </c>
      <c r="N61" s="534"/>
      <c r="O61" s="534"/>
      <c r="P61" s="534"/>
      <c r="Q61" s="534"/>
      <c r="R61" s="100">
        <v>2</v>
      </c>
      <c r="S61" s="534"/>
      <c r="T61" s="534"/>
      <c r="U61" s="534"/>
      <c r="V61" s="534"/>
      <c r="W61" s="534"/>
      <c r="X61" s="534"/>
      <c r="Y61" s="534"/>
      <c r="Z61" s="544"/>
      <c r="AA61" s="576"/>
      <c r="AB61" s="536">
        <v>0.9826388888888888</v>
      </c>
      <c r="AC61" s="577">
        <v>0.9187500000000001</v>
      </c>
      <c r="AD61" s="537"/>
      <c r="AE61" s="537"/>
      <c r="AF61" s="543"/>
      <c r="AG61" s="543"/>
      <c r="AH61" s="537">
        <v>0.9625</v>
      </c>
      <c r="AI61" s="537"/>
      <c r="AJ61" s="537"/>
      <c r="AK61" s="537"/>
      <c r="AL61" s="537"/>
      <c r="AM61" s="537"/>
      <c r="AN61" s="546"/>
      <c r="AO61" s="537"/>
      <c r="AP61" s="538"/>
    </row>
    <row r="62" spans="1:42" ht="12.75">
      <c r="A62" s="609"/>
      <c r="B62" s="529">
        <v>19</v>
      </c>
      <c r="C62" s="310" t="s">
        <v>22</v>
      </c>
      <c r="D62" s="88" t="s">
        <v>78</v>
      </c>
      <c r="E62" s="89">
        <v>1968</v>
      </c>
      <c r="F62" s="103">
        <f>SUM(2014-E62)</f>
        <v>46</v>
      </c>
      <c r="G62" s="114" t="s">
        <v>38</v>
      </c>
      <c r="H62" s="530">
        <f>MIN(AB62:AB62:AP62)</f>
        <v>0.8409722222222222</v>
      </c>
      <c r="I62" s="539">
        <f>IF(COUNTIF(L62:Z62,"&gt;=0")&lt;11,SUM(L62:Z62),SUM(LARGE(L62:Z62,1),LARGE(L62:Z62,2),LARGE(L62:Z62,3),LARGE(L62:Z62,4),LARGE(L62:Z62,5),LARGE(L62:Z62,6),LARGE(L62:Z62,7),LARGE(L62:Z62,8),LARGE(L62:Z62,9),LARGE(L62:Z62,10)))</f>
        <v>4</v>
      </c>
      <c r="J62" s="532">
        <f>SUM(COUNTIF(L62:Z62,"&gt;-1"))</f>
        <v>4</v>
      </c>
      <c r="K62" s="533">
        <f>SUM(L62:Z62)</f>
        <v>4</v>
      </c>
      <c r="L62" s="112">
        <v>1</v>
      </c>
      <c r="M62" s="100">
        <v>1</v>
      </c>
      <c r="N62" s="100">
        <v>1</v>
      </c>
      <c r="O62" s="100">
        <v>1</v>
      </c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44"/>
      <c r="AA62" s="576"/>
      <c r="AB62" s="536">
        <v>0.9631944444444445</v>
      </c>
      <c r="AC62" s="577">
        <v>0.8715277777777778</v>
      </c>
      <c r="AD62" s="537">
        <v>0.8409722222222222</v>
      </c>
      <c r="AE62" s="546" t="s">
        <v>222</v>
      </c>
      <c r="AF62" s="537"/>
      <c r="AG62" s="537"/>
      <c r="AH62" s="537"/>
      <c r="AI62" s="537"/>
      <c r="AJ62" s="580"/>
      <c r="AK62" s="543"/>
      <c r="AL62" s="537"/>
      <c r="AM62" s="537"/>
      <c r="AN62" s="537"/>
      <c r="AO62" s="543"/>
      <c r="AP62" s="538"/>
    </row>
    <row r="63" spans="1:42" ht="12.75">
      <c r="A63" s="609"/>
      <c r="B63" s="529">
        <v>20</v>
      </c>
      <c r="C63" s="310" t="s">
        <v>22</v>
      </c>
      <c r="D63" s="88" t="s">
        <v>77</v>
      </c>
      <c r="E63" s="89">
        <v>1968</v>
      </c>
      <c r="F63" s="103">
        <f>SUM(2014-E63)</f>
        <v>46</v>
      </c>
      <c r="G63" s="114" t="s">
        <v>21</v>
      </c>
      <c r="H63" s="530">
        <f>MIN(AB63:AB63:AP63)</f>
        <v>0.9354166666666667</v>
      </c>
      <c r="I63" s="539">
        <f>IF(COUNTIF(L63:Z63,"&gt;=0")&lt;11,SUM(L63:Z63),SUM(LARGE(L63:Z63,1),LARGE(L63:Z63,2),LARGE(L63:Z63,3),LARGE(L63:Z63,4),LARGE(L63:Z63,5),LARGE(L63:Z63,6),LARGE(L63:Z63,7),LARGE(L63:Z63,8),LARGE(L63:Z63,9),LARGE(L63:Z63,10)))</f>
        <v>3</v>
      </c>
      <c r="J63" s="540">
        <f>SUM(COUNTIF(L63:Z63,"&gt;-1"))</f>
        <v>3</v>
      </c>
      <c r="K63" s="533">
        <f>SUM(L63:Z63)</f>
        <v>3</v>
      </c>
      <c r="L63" s="112">
        <v>1</v>
      </c>
      <c r="M63" s="534"/>
      <c r="N63" s="534"/>
      <c r="O63" s="100">
        <v>1</v>
      </c>
      <c r="P63" s="100">
        <v>1</v>
      </c>
      <c r="Q63" s="534"/>
      <c r="R63" s="534"/>
      <c r="S63" s="534"/>
      <c r="T63" s="534"/>
      <c r="U63" s="534"/>
      <c r="V63" s="534"/>
      <c r="W63" s="534"/>
      <c r="X63" s="534"/>
      <c r="Y63" s="534"/>
      <c r="Z63" s="544"/>
      <c r="AA63" s="576"/>
      <c r="AB63" s="536">
        <v>0.9354166666666667</v>
      </c>
      <c r="AC63" s="546"/>
      <c r="AD63" s="537"/>
      <c r="AE63" s="546" t="s">
        <v>231</v>
      </c>
      <c r="AF63" s="546" t="s">
        <v>260</v>
      </c>
      <c r="AG63" s="537"/>
      <c r="AH63" s="537"/>
      <c r="AI63" s="537"/>
      <c r="AJ63" s="537"/>
      <c r="AK63" s="537"/>
      <c r="AL63" s="537"/>
      <c r="AM63" s="537"/>
      <c r="AN63" s="543"/>
      <c r="AO63" s="537"/>
      <c r="AP63" s="538"/>
    </row>
    <row r="64" spans="1:42" ht="12.75">
      <c r="A64" s="609"/>
      <c r="B64" s="529">
        <v>21</v>
      </c>
      <c r="C64" s="310" t="s">
        <v>22</v>
      </c>
      <c r="D64" s="88" t="s">
        <v>89</v>
      </c>
      <c r="E64" s="89">
        <v>1968</v>
      </c>
      <c r="F64" s="103">
        <f>SUM(2014-E64)</f>
        <v>46</v>
      </c>
      <c r="G64" s="111" t="s">
        <v>64</v>
      </c>
      <c r="H64" s="530">
        <f>MIN(AB64:AB64:AP64)</f>
        <v>0.9652777777777778</v>
      </c>
      <c r="I64" s="539">
        <f>IF(COUNTIF(L64:Z64,"&gt;=0")&lt;11,SUM(L64:Z64),SUM(LARGE(L64:Z64,1),LARGE(L64:Z64,2),LARGE(L64:Z64,3),LARGE(L64:Z64,4),LARGE(L64:Z64,5),LARGE(L64:Z64,6),LARGE(L64:Z64,7),LARGE(L64:Z64,8),LARGE(L64:Z64,9),LARGE(L64:Z64,10)))</f>
        <v>2</v>
      </c>
      <c r="J64" s="540">
        <f>SUM(COUNTIF(L64:Z64,"&gt;-1"))</f>
        <v>2</v>
      </c>
      <c r="K64" s="533">
        <f>SUM(L64:Z64)</f>
        <v>2</v>
      </c>
      <c r="L64" s="112">
        <v>1</v>
      </c>
      <c r="M64" s="100">
        <v>1</v>
      </c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44"/>
      <c r="AA64" s="576"/>
      <c r="AB64" s="536">
        <v>0.9951388888888889</v>
      </c>
      <c r="AC64" s="577">
        <v>0.9652777777777778</v>
      </c>
      <c r="AD64" s="537"/>
      <c r="AE64" s="543"/>
      <c r="AF64" s="546"/>
      <c r="AG64" s="543"/>
      <c r="AH64" s="537"/>
      <c r="AI64" s="537"/>
      <c r="AJ64" s="537"/>
      <c r="AK64" s="537"/>
      <c r="AL64" s="537"/>
      <c r="AM64" s="537"/>
      <c r="AN64" s="543"/>
      <c r="AO64" s="537"/>
      <c r="AP64" s="538"/>
    </row>
    <row r="65" spans="1:42" ht="12.75">
      <c r="A65" s="609"/>
      <c r="B65" s="529">
        <v>22</v>
      </c>
      <c r="C65" s="310" t="s">
        <v>22</v>
      </c>
      <c r="D65" s="96" t="s">
        <v>180</v>
      </c>
      <c r="E65" s="97">
        <v>1968</v>
      </c>
      <c r="F65" s="103">
        <f>SUM(2014-E65)</f>
        <v>46</v>
      </c>
      <c r="G65" s="98" t="s">
        <v>64</v>
      </c>
      <c r="H65" s="530">
        <f>MIN(AB65:AB65:AP65)</f>
        <v>0.9090277777777778</v>
      </c>
      <c r="I65" s="539">
        <f>IF(COUNTIF(L65:Z65,"&gt;=0")&lt;11,SUM(L65:Z65),SUM(LARGE(L65:Z65,1),LARGE(L65:Z65,2),LARGE(L65:Z65,3),LARGE(L65:Z65,4),LARGE(L65:Z65,5),LARGE(L65:Z65,6),LARGE(L65:Z65,7),LARGE(L65:Z65,8),LARGE(L65:Z65,9),LARGE(L65:Z65,10)))</f>
        <v>1</v>
      </c>
      <c r="J65" s="540">
        <f>SUM(COUNTIF(L65:Z65,"&gt;-1"))</f>
        <v>1</v>
      </c>
      <c r="K65" s="533">
        <f>SUM(L65:Z65)</f>
        <v>1</v>
      </c>
      <c r="L65" s="541"/>
      <c r="M65" s="534"/>
      <c r="N65" s="100">
        <v>1</v>
      </c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534"/>
      <c r="Z65" s="544"/>
      <c r="AA65" s="576"/>
      <c r="AB65" s="536"/>
      <c r="AC65" s="577"/>
      <c r="AD65" s="537">
        <v>0.9090277777777778</v>
      </c>
      <c r="AE65" s="537"/>
      <c r="AF65" s="537"/>
      <c r="AG65" s="537"/>
      <c r="AH65" s="537"/>
      <c r="AI65" s="537"/>
      <c r="AJ65" s="580"/>
      <c r="AK65" s="543"/>
      <c r="AL65" s="537"/>
      <c r="AM65" s="537"/>
      <c r="AN65" s="543"/>
      <c r="AO65" s="537"/>
      <c r="AP65" s="538"/>
    </row>
    <row r="66" spans="1:42" ht="12.75">
      <c r="A66" s="609"/>
      <c r="B66" s="529">
        <v>23</v>
      </c>
      <c r="C66" s="310" t="s">
        <v>22</v>
      </c>
      <c r="D66" s="96" t="s">
        <v>242</v>
      </c>
      <c r="E66" s="97">
        <v>1972</v>
      </c>
      <c r="F66" s="103">
        <f>SUM(2014-E66)</f>
        <v>42</v>
      </c>
      <c r="G66" s="98" t="s">
        <v>64</v>
      </c>
      <c r="H66" s="530">
        <f>MIN(AB66:AB66:AP66)</f>
        <v>0.9284722222222223</v>
      </c>
      <c r="I66" s="539">
        <f>IF(COUNTIF(L66:Z66,"&gt;=0")&lt;11,SUM(L66:Z66),SUM(LARGE(L66:Z66,1),LARGE(L66:Z66,2),LARGE(L66:Z66,3),LARGE(L66:Z66,4),LARGE(L66:Z66,5),LARGE(L66:Z66,6),LARGE(L66:Z66,7),LARGE(L66:Z66,8),LARGE(L66:Z66,9),LARGE(L66:Z66,10)))</f>
        <v>1</v>
      </c>
      <c r="J66" s="540">
        <f>SUM(COUNTIF(L66:Z66,"&gt;-1"))</f>
        <v>1</v>
      </c>
      <c r="K66" s="533">
        <f>SUM(L66:Z66)</f>
        <v>1</v>
      </c>
      <c r="L66" s="541"/>
      <c r="M66" s="534"/>
      <c r="N66" s="534"/>
      <c r="O66" s="534"/>
      <c r="P66" s="100">
        <v>1</v>
      </c>
      <c r="Q66" s="534"/>
      <c r="R66" s="534"/>
      <c r="S66" s="534"/>
      <c r="T66" s="534"/>
      <c r="U66" s="534"/>
      <c r="V66" s="534"/>
      <c r="W66" s="534"/>
      <c r="X66" s="534"/>
      <c r="Y66" s="534"/>
      <c r="Z66" s="544"/>
      <c r="AA66" s="576"/>
      <c r="AB66" s="582"/>
      <c r="AC66" s="577"/>
      <c r="AD66" s="537"/>
      <c r="AE66" s="543"/>
      <c r="AF66" s="537">
        <v>0.9284722222222223</v>
      </c>
      <c r="AG66" s="537"/>
      <c r="AH66" s="537"/>
      <c r="AI66" s="537"/>
      <c r="AJ66" s="537"/>
      <c r="AK66" s="537"/>
      <c r="AL66" s="543"/>
      <c r="AM66" s="537"/>
      <c r="AN66" s="543"/>
      <c r="AO66" s="537"/>
      <c r="AP66" s="583"/>
    </row>
    <row r="67" spans="1:42" ht="12.75">
      <c r="A67" s="609"/>
      <c r="B67" s="529">
        <v>24</v>
      </c>
      <c r="C67" s="310" t="s">
        <v>22</v>
      </c>
      <c r="D67" s="88" t="s">
        <v>137</v>
      </c>
      <c r="E67" s="142">
        <v>1971</v>
      </c>
      <c r="F67" s="103">
        <f>SUM(2014-E67)</f>
        <v>43</v>
      </c>
      <c r="G67" s="615" t="s">
        <v>64</v>
      </c>
      <c r="H67" s="530">
        <f>MIN(AB67:AB67:AP67)</f>
        <v>0.9847222222222222</v>
      </c>
      <c r="I67" s="539">
        <f>IF(COUNTIF(L67:Z67,"&gt;=0")&lt;11,SUM(L67:Z67),SUM(LARGE(L67:Z67,1),LARGE(L67:Z67,2),LARGE(L67:Z67,3),LARGE(L67:Z67,4),LARGE(L67:Z67,5),LARGE(L67:Z67,6),LARGE(L67:Z67,7),LARGE(L67:Z67,8),LARGE(L67:Z67,9),LARGE(L67:Z67,10)))</f>
        <v>1</v>
      </c>
      <c r="J67" s="540">
        <f>SUM(COUNTIF(L67:Z67,"&gt;-1"))</f>
        <v>1</v>
      </c>
      <c r="K67" s="533">
        <f>SUM(L67:Z67)</f>
        <v>1</v>
      </c>
      <c r="L67" s="541"/>
      <c r="M67" s="100">
        <v>1</v>
      </c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44"/>
      <c r="AA67" s="576" t="s">
        <v>443</v>
      </c>
      <c r="AB67" s="536"/>
      <c r="AC67" s="577">
        <v>0.9847222222222222</v>
      </c>
      <c r="AD67" s="537"/>
      <c r="AE67" s="537"/>
      <c r="AF67" s="537"/>
      <c r="AG67" s="546"/>
      <c r="AH67" s="537"/>
      <c r="AI67" s="537"/>
      <c r="AJ67" s="537"/>
      <c r="AK67" s="543"/>
      <c r="AL67" s="543"/>
      <c r="AM67" s="537"/>
      <c r="AN67" s="537"/>
      <c r="AO67" s="537"/>
      <c r="AP67" s="538"/>
    </row>
    <row r="68" spans="1:42" ht="12.75">
      <c r="A68" s="609"/>
      <c r="B68" s="529">
        <v>25</v>
      </c>
      <c r="C68" s="310" t="s">
        <v>22</v>
      </c>
      <c r="D68" s="128"/>
      <c r="E68" s="142"/>
      <c r="F68" s="90"/>
      <c r="G68" s="615"/>
      <c r="H68" s="530">
        <f>MIN(AB68:AB68:AP68)</f>
        <v>0</v>
      </c>
      <c r="I68" s="539">
        <f>IF(COUNTIF(L68:Z68,"&gt;=0")&lt;11,SUM(L68:Z68),SUM(LARGE(L68:Z68,1),LARGE(L68:Z68,2),LARGE(L68:Z68,3),LARGE(L68:Z68,4),LARGE(L68:Z68,5),LARGE(L68:Z68,6),LARGE(L68:Z68,7),LARGE(L68:Z68,8),LARGE(L68:Z68,9),LARGE(L68:Z68,10)))</f>
        <v>0</v>
      </c>
      <c r="J68" s="540">
        <f>SUM(COUNTIF(L68:Z68,"&gt;-1"))</f>
        <v>0</v>
      </c>
      <c r="K68" s="533">
        <f>SUM(L68:Z68)</f>
        <v>0</v>
      </c>
      <c r="L68" s="541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44"/>
      <c r="AA68" s="576"/>
      <c r="AB68" s="536"/>
      <c r="AC68" s="537"/>
      <c r="AD68" s="537"/>
      <c r="AE68" s="537"/>
      <c r="AF68" s="546"/>
      <c r="AG68" s="537"/>
      <c r="AH68" s="546"/>
      <c r="AI68" s="537"/>
      <c r="AJ68" s="537"/>
      <c r="AK68" s="543"/>
      <c r="AL68" s="543"/>
      <c r="AM68" s="543"/>
      <c r="AN68" s="537"/>
      <c r="AO68" s="537"/>
      <c r="AP68" s="538"/>
    </row>
    <row r="69" spans="1:42" ht="12.75">
      <c r="A69" s="609"/>
      <c r="B69" s="529">
        <v>25</v>
      </c>
      <c r="C69" s="310"/>
      <c r="D69" s="551"/>
      <c r="E69" s="552"/>
      <c r="F69" s="552"/>
      <c r="G69" s="553"/>
      <c r="H69" s="616"/>
      <c r="I69" s="555"/>
      <c r="J69" s="556"/>
      <c r="K69" s="557">
        <f>SUM(L69:Z69)</f>
        <v>90</v>
      </c>
      <c r="L69" s="558">
        <f>COUNTIF(L44:L68,"&gt;-1")</f>
        <v>15</v>
      </c>
      <c r="M69" s="558">
        <f>COUNTIF(M44:M68,"&gt;-1")</f>
        <v>16</v>
      </c>
      <c r="N69" s="558">
        <f>COUNTIF(N44:N68,"&gt;-1")</f>
        <v>16</v>
      </c>
      <c r="O69" s="558">
        <f>COUNTIF(O44:O68,"&gt;-1")</f>
        <v>12</v>
      </c>
      <c r="P69" s="558">
        <f>COUNTIF(P44:P68,"&gt;-1")</f>
        <v>14</v>
      </c>
      <c r="Q69" s="558">
        <f>COUNTIF(Q44:Q68,"&gt;-1")</f>
        <v>8</v>
      </c>
      <c r="R69" s="558">
        <f>COUNTIF(R44:R68,"&gt;-1")</f>
        <v>9</v>
      </c>
      <c r="S69" s="558">
        <f>COUNTIF(S44:S68,"&gt;-1")</f>
        <v>0</v>
      </c>
      <c r="T69" s="558">
        <f>COUNTIF(T44:T68,"&gt;-1")</f>
        <v>0</v>
      </c>
      <c r="U69" s="558">
        <f>COUNTIF(U44:U68,"&gt;-1")</f>
        <v>0</v>
      </c>
      <c r="V69" s="558">
        <f>COUNTIF(V44:V68,"&gt;-1")</f>
        <v>0</v>
      </c>
      <c r="W69" s="558">
        <f>COUNTIF(W44:W68,"&gt;-1")</f>
        <v>0</v>
      </c>
      <c r="X69" s="558">
        <f>COUNTIF(X44:X68,"&gt;-1")</f>
        <v>0</v>
      </c>
      <c r="Y69" s="558">
        <f>COUNTIF(Y44:Y68,"&gt;-1")</f>
        <v>0</v>
      </c>
      <c r="Z69" s="558">
        <f>COUNTIF(Z44:Z68,"&gt;-1")</f>
        <v>0</v>
      </c>
      <c r="AA69" s="535"/>
      <c r="AB69" s="561"/>
      <c r="AC69" s="562"/>
      <c r="AD69" s="563"/>
      <c r="AE69" s="562"/>
      <c r="AF69" s="562"/>
      <c r="AG69" s="562"/>
      <c r="AH69" s="562"/>
      <c r="AI69" s="562"/>
      <c r="AJ69" s="562"/>
      <c r="AK69" s="562"/>
      <c r="AL69" s="562"/>
      <c r="AM69" s="543"/>
      <c r="AN69" s="543"/>
      <c r="AO69" s="562"/>
      <c r="AP69" s="564"/>
    </row>
    <row r="70" spans="1:42" ht="12.75">
      <c r="A70" s="515" t="s">
        <v>399</v>
      </c>
      <c r="B70" s="516" t="s">
        <v>1</v>
      </c>
      <c r="C70" s="517" t="s">
        <v>7</v>
      </c>
      <c r="D70" s="518" t="s">
        <v>2</v>
      </c>
      <c r="E70" s="517" t="s">
        <v>3</v>
      </c>
      <c r="F70" s="517" t="s">
        <v>400</v>
      </c>
      <c r="G70" s="519" t="s">
        <v>5</v>
      </c>
      <c r="H70" s="520" t="s">
        <v>201</v>
      </c>
      <c r="I70" s="521" t="s">
        <v>401</v>
      </c>
      <c r="J70" s="522" t="s">
        <v>402</v>
      </c>
      <c r="K70" s="523" t="s">
        <v>9</v>
      </c>
      <c r="L70" s="524" t="s">
        <v>403</v>
      </c>
      <c r="M70" s="517" t="s">
        <v>404</v>
      </c>
      <c r="N70" s="517" t="s">
        <v>405</v>
      </c>
      <c r="O70" s="517" t="s">
        <v>406</v>
      </c>
      <c r="P70" s="517" t="s">
        <v>407</v>
      </c>
      <c r="Q70" s="517" t="s">
        <v>408</v>
      </c>
      <c r="R70" s="517" t="s">
        <v>409</v>
      </c>
      <c r="S70" s="517" t="s">
        <v>410</v>
      </c>
      <c r="T70" s="517" t="s">
        <v>411</v>
      </c>
      <c r="U70" s="517" t="s">
        <v>412</v>
      </c>
      <c r="V70" s="517" t="s">
        <v>413</v>
      </c>
      <c r="W70" s="517" t="s">
        <v>414</v>
      </c>
      <c r="X70" s="517" t="s">
        <v>415</v>
      </c>
      <c r="Y70" s="517" t="s">
        <v>416</v>
      </c>
      <c r="Z70" s="519" t="s">
        <v>417</v>
      </c>
      <c r="AA70" s="520" t="s">
        <v>418</v>
      </c>
      <c r="AB70" s="525" t="s">
        <v>419</v>
      </c>
      <c r="AC70" s="526" t="s">
        <v>420</v>
      </c>
      <c r="AD70" s="526" t="s">
        <v>421</v>
      </c>
      <c r="AE70" s="526" t="s">
        <v>422</v>
      </c>
      <c r="AF70" s="526" t="s">
        <v>423</v>
      </c>
      <c r="AG70" s="526" t="s">
        <v>424</v>
      </c>
      <c r="AH70" s="526" t="s">
        <v>425</v>
      </c>
      <c r="AI70" s="526" t="s">
        <v>426</v>
      </c>
      <c r="AJ70" s="526" t="s">
        <v>427</v>
      </c>
      <c r="AK70" s="526" t="s">
        <v>428</v>
      </c>
      <c r="AL70" s="526" t="s">
        <v>429</v>
      </c>
      <c r="AM70" s="526" t="s">
        <v>430</v>
      </c>
      <c r="AN70" s="526" t="s">
        <v>431</v>
      </c>
      <c r="AO70" s="526" t="s">
        <v>432</v>
      </c>
      <c r="AP70" s="527" t="s">
        <v>433</v>
      </c>
    </row>
    <row r="71" spans="1:42" ht="12.75">
      <c r="A71" s="528" t="s">
        <v>444</v>
      </c>
      <c r="B71" s="529">
        <v>1</v>
      </c>
      <c r="C71" s="310" t="s">
        <v>28</v>
      </c>
      <c r="D71" s="88" t="s">
        <v>37</v>
      </c>
      <c r="E71" s="89">
        <v>1964</v>
      </c>
      <c r="F71" s="90">
        <f>SUM(2014-E71)</f>
        <v>50</v>
      </c>
      <c r="G71" s="114" t="s">
        <v>38</v>
      </c>
      <c r="H71" s="530">
        <f>MIN(AB71:AB71:AP71)</f>
        <v>0.7618055555555556</v>
      </c>
      <c r="I71" s="539">
        <f>IF(COUNTIF(L71:Z71,"&gt;=0")&lt;11,SUM(L71:Z71),SUM(LARGE(L71:Z71,1),LARGE(L71:Z71,2),LARGE(L71:Z71,3),LARGE(L71:Z71,4),LARGE(L71:Z71,5),LARGE(L71:Z71,6),LARGE(L71:Z71,7),LARGE(L71:Z71,8),LARGE(L71:Z71,9),LARGE(L71:Z71,10)))</f>
        <v>52</v>
      </c>
      <c r="J71" s="532">
        <f>SUM(COUNTIF(L71:Z71,"&gt;-1"))</f>
        <v>6</v>
      </c>
      <c r="K71" s="533">
        <f>SUM(L71:Z71)</f>
        <v>52</v>
      </c>
      <c r="L71" s="112">
        <v>8</v>
      </c>
      <c r="M71" s="112">
        <v>9</v>
      </c>
      <c r="N71" s="112">
        <v>9</v>
      </c>
      <c r="O71" s="112">
        <v>8</v>
      </c>
      <c r="P71" s="541"/>
      <c r="Q71" s="173">
        <v>10</v>
      </c>
      <c r="R71" s="118">
        <v>8</v>
      </c>
      <c r="S71" s="534"/>
      <c r="T71" s="534"/>
      <c r="U71" s="534"/>
      <c r="V71" s="534"/>
      <c r="W71" s="534"/>
      <c r="X71" s="534"/>
      <c r="Y71" s="534"/>
      <c r="Z71" s="534"/>
      <c r="AA71" s="576"/>
      <c r="AB71" s="536">
        <v>0.7881944444444445</v>
      </c>
      <c r="AC71" s="537">
        <v>0.7631944444444444</v>
      </c>
      <c r="AD71" s="537">
        <v>0.7618055555555556</v>
      </c>
      <c r="AE71" s="537">
        <v>0.7701388888888889</v>
      </c>
      <c r="AF71" s="537"/>
      <c r="AG71" s="537">
        <v>0.7666666666666666</v>
      </c>
      <c r="AH71" s="537">
        <v>0.7909722222222223</v>
      </c>
      <c r="AI71" s="537"/>
      <c r="AJ71" s="537"/>
      <c r="AK71" s="537"/>
      <c r="AL71" s="537"/>
      <c r="AM71" s="537"/>
      <c r="AN71" s="537"/>
      <c r="AO71" s="543"/>
      <c r="AP71" s="538"/>
    </row>
    <row r="72" spans="1:42" ht="12.75">
      <c r="A72" s="528"/>
      <c r="B72" s="529">
        <v>2</v>
      </c>
      <c r="C72" s="310" t="s">
        <v>28</v>
      </c>
      <c r="D72" s="88" t="s">
        <v>63</v>
      </c>
      <c r="E72" s="89">
        <v>1960</v>
      </c>
      <c r="F72" s="90">
        <f>SUM(2014-E72)</f>
        <v>54</v>
      </c>
      <c r="G72" s="111" t="s">
        <v>64</v>
      </c>
      <c r="H72" s="530">
        <f>MIN(AB72:AB72:AP72)</f>
        <v>0.8222222222222223</v>
      </c>
      <c r="I72" s="539">
        <f>IF(COUNTIF(L72:Z72,"&gt;=0")&lt;11,SUM(L72:Z72),SUM(LARGE(L72:Z72,1),LARGE(L72:Z72,2),LARGE(L72:Z72,3),LARGE(L72:Z72,4),LARGE(L72:Z72,5),LARGE(L72:Z72,6),LARGE(L72:Z72,7),LARGE(L72:Z72,8),LARGE(L72:Z72,9),LARGE(L72:Z72,10)))</f>
        <v>46</v>
      </c>
      <c r="J72" s="532">
        <f>SUM(COUNTIF(L72:Z72,"&gt;-1"))</f>
        <v>7</v>
      </c>
      <c r="K72" s="533">
        <f>SUM(L72:Z72)</f>
        <v>46</v>
      </c>
      <c r="L72" s="112">
        <v>6</v>
      </c>
      <c r="M72" s="112">
        <v>5</v>
      </c>
      <c r="N72" s="112">
        <v>7</v>
      </c>
      <c r="O72" s="112">
        <v>5</v>
      </c>
      <c r="P72" s="112">
        <v>9</v>
      </c>
      <c r="Q72" s="100">
        <v>9</v>
      </c>
      <c r="R72" s="112">
        <v>5</v>
      </c>
      <c r="S72" s="534"/>
      <c r="T72" s="534"/>
      <c r="U72" s="534"/>
      <c r="V72" s="578"/>
      <c r="W72" s="534"/>
      <c r="X72" s="534"/>
      <c r="Y72" s="534"/>
      <c r="Z72" s="534"/>
      <c r="AA72" s="576"/>
      <c r="AB72" s="536">
        <v>0.8680555555555555</v>
      </c>
      <c r="AC72" s="537">
        <v>0.8486111111111111</v>
      </c>
      <c r="AD72" s="537">
        <v>0.84375</v>
      </c>
      <c r="AE72" s="537">
        <v>0.8222222222222223</v>
      </c>
      <c r="AF72" s="537">
        <v>0.8506944444444445</v>
      </c>
      <c r="AG72" s="537">
        <v>0.8895833333333334</v>
      </c>
      <c r="AH72" s="537">
        <v>0.876388888888889</v>
      </c>
      <c r="AI72" s="537"/>
      <c r="AJ72" s="537"/>
      <c r="AK72" s="537"/>
      <c r="AL72" s="537"/>
      <c r="AM72" s="537"/>
      <c r="AN72" s="537"/>
      <c r="AO72" s="537"/>
      <c r="AP72" s="538"/>
    </row>
    <row r="73" spans="1:42" ht="12.75">
      <c r="A73" s="528"/>
      <c r="B73" s="529">
        <v>3</v>
      </c>
      <c r="C73" s="310" t="s">
        <v>28</v>
      </c>
      <c r="D73" s="96" t="s">
        <v>26</v>
      </c>
      <c r="E73" s="97">
        <v>1963</v>
      </c>
      <c r="F73" s="90">
        <f>SUM(2014-E73)</f>
        <v>51</v>
      </c>
      <c r="G73" s="120" t="s">
        <v>27</v>
      </c>
      <c r="H73" s="530">
        <f>MIN(AB73:AB73:AP73)</f>
        <v>0.7256944444444445</v>
      </c>
      <c r="I73" s="539">
        <f>IF(COUNTIF(L73:Z73,"&gt;=0")&lt;11,SUM(L73:Z73),SUM(LARGE(L73:Z73,1),LARGE(L73:Z73,2),LARGE(L73:Z73,3),LARGE(L73:Z73,4),LARGE(L73:Z73,5),LARGE(L73:Z73,6),LARGE(L73:Z73,7),LARGE(L73:Z73,8),LARGE(L73:Z73,9),LARGE(L73:Z73,10)))</f>
        <v>40</v>
      </c>
      <c r="J73" s="540">
        <f>SUM(COUNTIF(L73:Z73,"&gt;-1"))</f>
        <v>4</v>
      </c>
      <c r="K73" s="533">
        <f>SUM(L73:Z73)</f>
        <v>40</v>
      </c>
      <c r="L73" s="94">
        <v>10</v>
      </c>
      <c r="M73" s="541"/>
      <c r="N73" s="541"/>
      <c r="O73" s="94">
        <v>10</v>
      </c>
      <c r="P73" s="94">
        <v>10</v>
      </c>
      <c r="Q73" s="541"/>
      <c r="R73" s="94">
        <v>10</v>
      </c>
      <c r="S73" s="534"/>
      <c r="T73" s="534"/>
      <c r="U73" s="534"/>
      <c r="V73" s="534"/>
      <c r="W73" s="534"/>
      <c r="X73" s="534"/>
      <c r="Y73" s="534"/>
      <c r="Z73" s="534"/>
      <c r="AA73" s="576"/>
      <c r="AB73" s="536">
        <v>0.7444444444444445</v>
      </c>
      <c r="AC73" s="582"/>
      <c r="AD73" s="537"/>
      <c r="AE73" s="537">
        <v>0.7576388888888889</v>
      </c>
      <c r="AF73" s="537">
        <v>0.7416666666666667</v>
      </c>
      <c r="AG73" s="537"/>
      <c r="AH73" s="537">
        <v>0.7256944444444445</v>
      </c>
      <c r="AI73" s="537"/>
      <c r="AJ73" s="537"/>
      <c r="AK73" s="537"/>
      <c r="AL73" s="537"/>
      <c r="AM73" s="537"/>
      <c r="AN73" s="537"/>
      <c r="AO73" s="537"/>
      <c r="AP73" s="538"/>
    </row>
    <row r="74" spans="1:42" ht="12.75">
      <c r="A74" s="528"/>
      <c r="B74" s="529">
        <v>4</v>
      </c>
      <c r="C74" s="310" t="s">
        <v>28</v>
      </c>
      <c r="D74" s="88" t="s">
        <v>32</v>
      </c>
      <c r="E74" s="89">
        <v>1962</v>
      </c>
      <c r="F74" s="90">
        <f>SUM(2014-E74)</f>
        <v>52</v>
      </c>
      <c r="G74" s="111" t="s">
        <v>33</v>
      </c>
      <c r="H74" s="530">
        <f>MIN(AB74:AB74:AP74)</f>
        <v>0.7548611111111111</v>
      </c>
      <c r="I74" s="539">
        <f>IF(COUNTIF(L74:Z74,"&gt;=0")&lt;11,SUM(L74:Z74),SUM(LARGE(L74:Z74,1),LARGE(L74:Z74,2),LARGE(L74:Z74,3),LARGE(L74:Z74,4),LARGE(L74:Z74,5),LARGE(L74:Z74,6),LARGE(L74:Z74,7),LARGE(L74:Z74,8),LARGE(L74:Z74,9),LARGE(L74:Z74,10)))</f>
        <v>38</v>
      </c>
      <c r="J74" s="532">
        <f>SUM(COUNTIF(L74:Z74,"&gt;-1"))</f>
        <v>4</v>
      </c>
      <c r="K74" s="533">
        <f>SUM(L74:Z74)</f>
        <v>38</v>
      </c>
      <c r="L74" s="112">
        <v>9</v>
      </c>
      <c r="M74" s="94">
        <v>10</v>
      </c>
      <c r="N74" s="94">
        <v>10</v>
      </c>
      <c r="O74" s="112">
        <v>9</v>
      </c>
      <c r="P74" s="534"/>
      <c r="Q74" s="534"/>
      <c r="R74" s="541"/>
      <c r="S74" s="534"/>
      <c r="T74" s="534"/>
      <c r="U74" s="534"/>
      <c r="V74" s="534"/>
      <c r="W74" s="534"/>
      <c r="X74" s="534"/>
      <c r="Y74" s="534"/>
      <c r="Z74" s="534"/>
      <c r="AA74" s="576"/>
      <c r="AB74" s="536">
        <v>0.7673611111111112</v>
      </c>
      <c r="AC74" s="582">
        <v>0.7569444444444445</v>
      </c>
      <c r="AD74" s="537">
        <v>0.7548611111111111</v>
      </c>
      <c r="AE74" s="537">
        <v>0.7659722222222222</v>
      </c>
      <c r="AF74" s="537"/>
      <c r="AG74" s="543"/>
      <c r="AH74" s="537"/>
      <c r="AI74" s="537"/>
      <c r="AJ74" s="537"/>
      <c r="AK74" s="537"/>
      <c r="AL74" s="537"/>
      <c r="AM74" s="537"/>
      <c r="AN74" s="543"/>
      <c r="AO74" s="537"/>
      <c r="AP74" s="538"/>
    </row>
    <row r="75" spans="1:42" ht="12.75">
      <c r="A75" s="528"/>
      <c r="B75" s="529">
        <v>5</v>
      </c>
      <c r="C75" s="310" t="s">
        <v>28</v>
      </c>
      <c r="D75" s="108" t="s">
        <v>39</v>
      </c>
      <c r="E75" s="90">
        <v>1964</v>
      </c>
      <c r="F75" s="90">
        <f>SUM(2014-E75)</f>
        <v>50</v>
      </c>
      <c r="G75" s="114" t="s">
        <v>38</v>
      </c>
      <c r="H75" s="530">
        <f>MIN(AB75:AB75:AP75)</f>
        <v>0.7729166666666667</v>
      </c>
      <c r="I75" s="539">
        <f>IF(COUNTIF(L75:Z75,"&gt;=0")&lt;11,SUM(L75:Z75),SUM(LARGE(L75:Z75,1),LARGE(L75:Z75,2),LARGE(L75:Z75,3),LARGE(L75:Z75,4),LARGE(L75:Z75,5),LARGE(L75:Z75,6),LARGE(L75:Z75,7),LARGE(L75:Z75,8),LARGE(L75:Z75,9),LARGE(L75:Z75,10)))</f>
        <v>37</v>
      </c>
      <c r="J75" s="532">
        <f>SUM(COUNTIF(L75:Z75,"&gt;-1"))</f>
        <v>5</v>
      </c>
      <c r="K75" s="533">
        <f>SUM(L75:Z75)</f>
        <v>37</v>
      </c>
      <c r="L75" s="112">
        <v>7</v>
      </c>
      <c r="M75" s="112">
        <v>8</v>
      </c>
      <c r="N75" s="112">
        <v>8</v>
      </c>
      <c r="O75" s="112">
        <v>7</v>
      </c>
      <c r="P75" s="534"/>
      <c r="Q75" s="534"/>
      <c r="R75" s="112">
        <v>7</v>
      </c>
      <c r="S75" s="534"/>
      <c r="T75" s="534"/>
      <c r="U75" s="534"/>
      <c r="V75" s="534"/>
      <c r="W75" s="534"/>
      <c r="X75" s="534"/>
      <c r="Y75" s="534"/>
      <c r="Z75" s="534"/>
      <c r="AA75" s="576"/>
      <c r="AB75" s="536">
        <v>0.7909722222222223</v>
      </c>
      <c r="AC75" s="582">
        <v>0.7951388888888888</v>
      </c>
      <c r="AD75" s="537">
        <v>0.8201388888888889</v>
      </c>
      <c r="AE75" s="537">
        <v>0.7729166666666667</v>
      </c>
      <c r="AF75" s="537"/>
      <c r="AG75" s="537"/>
      <c r="AH75" s="537">
        <v>0.7937500000000001</v>
      </c>
      <c r="AI75" s="537"/>
      <c r="AJ75" s="546"/>
      <c r="AK75" s="537"/>
      <c r="AL75" s="537"/>
      <c r="AM75" s="546"/>
      <c r="AN75" s="537"/>
      <c r="AO75" s="537"/>
      <c r="AP75" s="538"/>
    </row>
    <row r="76" spans="1:42" ht="12.75">
      <c r="A76" s="528"/>
      <c r="B76" s="529">
        <v>6</v>
      </c>
      <c r="C76" s="310" t="s">
        <v>28</v>
      </c>
      <c r="D76" s="88" t="s">
        <v>92</v>
      </c>
      <c r="E76" s="89">
        <v>1962</v>
      </c>
      <c r="F76" s="90">
        <f>SUM(2014-E76)</f>
        <v>52</v>
      </c>
      <c r="G76" s="121" t="s">
        <v>21</v>
      </c>
      <c r="H76" s="530">
        <f>MIN(AB76:AB76:AP76)</f>
        <v>0.9555555555555556</v>
      </c>
      <c r="I76" s="539">
        <f>IF(COUNTIF(L76:Z76,"&gt;=0")&lt;11,SUM(L76:Z76),SUM(LARGE(L76:Z76,1),LARGE(L76:Z76,2),LARGE(L76:Z76,3),LARGE(L76:Z76,4),LARGE(L76:Z76,5),LARGE(L76:Z76,6),LARGE(L76:Z76,7),LARGE(L76:Z76,8),LARGE(L76:Z76,9),LARGE(L76:Z76,10)))</f>
        <v>35</v>
      </c>
      <c r="J76" s="532">
        <f>SUM(COUNTIF(L76:Z76,"&gt;-1"))</f>
        <v>6</v>
      </c>
      <c r="K76" s="533">
        <f>SUM(L76:Z76)</f>
        <v>35</v>
      </c>
      <c r="L76" s="112">
        <v>5</v>
      </c>
      <c r="M76" s="112">
        <v>4</v>
      </c>
      <c r="N76" s="112">
        <v>6</v>
      </c>
      <c r="O76" s="541"/>
      <c r="P76" s="100">
        <v>8</v>
      </c>
      <c r="Q76" s="100">
        <v>8</v>
      </c>
      <c r="R76" s="112">
        <v>4</v>
      </c>
      <c r="S76" s="534"/>
      <c r="T76" s="534"/>
      <c r="U76" s="534"/>
      <c r="V76" s="578"/>
      <c r="W76" s="534"/>
      <c r="X76" s="534"/>
      <c r="Y76" s="534"/>
      <c r="Z76" s="534"/>
      <c r="AA76" s="576"/>
      <c r="AB76" s="584" t="s">
        <v>93</v>
      </c>
      <c r="AC76" s="582">
        <v>0.998611111111111</v>
      </c>
      <c r="AD76" s="546" t="s">
        <v>184</v>
      </c>
      <c r="AE76" s="537"/>
      <c r="AF76" s="546" t="s">
        <v>249</v>
      </c>
      <c r="AG76" s="537">
        <v>0.9555555555555556</v>
      </c>
      <c r="AH76" s="537">
        <v>0.9631944444444445</v>
      </c>
      <c r="AI76" s="537"/>
      <c r="AJ76" s="537"/>
      <c r="AK76" s="537"/>
      <c r="AL76" s="537"/>
      <c r="AM76" s="537"/>
      <c r="AN76" s="537"/>
      <c r="AO76" s="537"/>
      <c r="AP76" s="538"/>
    </row>
    <row r="77" spans="1:42" ht="12.75">
      <c r="A77" s="528"/>
      <c r="B77" s="529">
        <v>7</v>
      </c>
      <c r="C77" s="310" t="s">
        <v>28</v>
      </c>
      <c r="D77" s="96" t="s">
        <v>126</v>
      </c>
      <c r="E77" s="97">
        <v>1960</v>
      </c>
      <c r="F77" s="90">
        <f>SUM(2014-E77)</f>
        <v>54</v>
      </c>
      <c r="G77" s="91" t="s">
        <v>13</v>
      </c>
      <c r="H77" s="530">
        <f>MIN(AB77:AB77:AP77)</f>
        <v>0.7847222222222222</v>
      </c>
      <c r="I77" s="539">
        <f>IF(COUNTIF(L77:Z77,"&gt;=0")&lt;11,SUM(L77:Z77),SUM(LARGE(L77:Z77,1),LARGE(L77:Z77,2),LARGE(L77:Z77,3),LARGE(L77:Z77,4),LARGE(L77:Z77,5),LARGE(L77:Z77,6),LARGE(L77:Z77,7),LARGE(L77:Z77,8),LARGE(L77:Z77,9),LARGE(L77:Z77,10)))</f>
        <v>13</v>
      </c>
      <c r="J77" s="540">
        <f>SUM(COUNTIF(L77:Z77,"&gt;-1"))</f>
        <v>2</v>
      </c>
      <c r="K77" s="533">
        <f>SUM(L77:Z77)</f>
        <v>13</v>
      </c>
      <c r="L77" s="541"/>
      <c r="M77" s="112">
        <v>7</v>
      </c>
      <c r="N77" s="534"/>
      <c r="O77" s="112">
        <v>6</v>
      </c>
      <c r="P77" s="534"/>
      <c r="Q77" s="534"/>
      <c r="R77" s="541"/>
      <c r="S77" s="534"/>
      <c r="T77" s="534"/>
      <c r="U77" s="534"/>
      <c r="V77" s="534"/>
      <c r="W77" s="534"/>
      <c r="X77" s="534"/>
      <c r="Y77" s="534"/>
      <c r="Z77" s="544"/>
      <c r="AA77" s="576"/>
      <c r="AB77" s="582"/>
      <c r="AC77" s="582">
        <v>0.8083333333333332</v>
      </c>
      <c r="AD77" s="537"/>
      <c r="AE77" s="537">
        <v>0.7847222222222222</v>
      </c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8"/>
    </row>
    <row r="78" spans="1:42" ht="12.75">
      <c r="A78" s="528"/>
      <c r="B78" s="529">
        <v>8</v>
      </c>
      <c r="C78" s="310" t="s">
        <v>28</v>
      </c>
      <c r="D78" s="88" t="s">
        <v>214</v>
      </c>
      <c r="E78" s="89">
        <v>1955</v>
      </c>
      <c r="F78" s="90">
        <f>SUM(2014-E78)</f>
        <v>59</v>
      </c>
      <c r="G78" s="111" t="s">
        <v>199</v>
      </c>
      <c r="H78" s="530">
        <f>MIN(AB78:AB78:AP78)</f>
        <v>0.85</v>
      </c>
      <c r="I78" s="539">
        <f>IF(COUNTIF(L78:Z78,"&gt;=0")&lt;11,SUM(L78:Z78),SUM(LARGE(L78:Z78,1),LARGE(L78:Z78,2),LARGE(L78:Z78,3),LARGE(L78:Z78,4),LARGE(L78:Z78,5),LARGE(L78:Z78,6),LARGE(L78:Z78,7),LARGE(L78:Z78,8),LARGE(L78:Z78,9),LARGE(L78:Z78,10)))</f>
        <v>10</v>
      </c>
      <c r="J78" s="540">
        <f>SUM(COUNTIF(L78:Z78,"&gt;-1"))</f>
        <v>2</v>
      </c>
      <c r="K78" s="533">
        <f>SUM(L78:Z78)</f>
        <v>10</v>
      </c>
      <c r="L78" s="541"/>
      <c r="M78" s="534"/>
      <c r="N78" s="534"/>
      <c r="O78" s="112">
        <v>4</v>
      </c>
      <c r="P78" s="534"/>
      <c r="Q78" s="534"/>
      <c r="R78" s="100">
        <v>6</v>
      </c>
      <c r="S78" s="534"/>
      <c r="T78" s="534"/>
      <c r="U78" s="534"/>
      <c r="V78" s="534"/>
      <c r="W78" s="534"/>
      <c r="X78" s="534"/>
      <c r="Y78" s="534"/>
      <c r="Z78" s="544"/>
      <c r="AA78" s="576"/>
      <c r="AB78" s="536"/>
      <c r="AC78" s="537"/>
      <c r="AD78" s="537"/>
      <c r="AE78" s="537">
        <v>0.8756944444444444</v>
      </c>
      <c r="AF78" s="546"/>
      <c r="AG78" s="546"/>
      <c r="AH78" s="537">
        <v>0.85</v>
      </c>
      <c r="AI78" s="537"/>
      <c r="AJ78" s="537"/>
      <c r="AK78" s="537"/>
      <c r="AL78" s="537"/>
      <c r="AM78" s="546"/>
      <c r="AN78" s="537"/>
      <c r="AO78" s="537"/>
      <c r="AP78" s="538"/>
    </row>
    <row r="79" spans="1:42" ht="12.75">
      <c r="A79" s="528"/>
      <c r="B79" s="529">
        <v>9</v>
      </c>
      <c r="C79" s="310" t="s">
        <v>28</v>
      </c>
      <c r="D79" s="96" t="s">
        <v>294</v>
      </c>
      <c r="E79" s="97">
        <v>1962</v>
      </c>
      <c r="F79" s="90">
        <f>SUM(2014-E79)</f>
        <v>52</v>
      </c>
      <c r="G79" s="120" t="s">
        <v>66</v>
      </c>
      <c r="H79" s="530">
        <f>MIN(AB79:AB79:AP79)</f>
        <v>0.7493055555555556</v>
      </c>
      <c r="I79" s="539">
        <f>IF(COUNTIF(L79:Z79,"&gt;=0")&lt;11,SUM(L79:Z79),SUM(LARGE(L79:Z79,1),LARGE(L79:Z79,2),LARGE(L79:Z79,3),LARGE(L79:Z79,4),LARGE(L79:Z79,5),LARGE(L79:Z79,6),LARGE(L79:Z79,7),LARGE(L79:Z79,8),LARGE(L79:Z79,9),LARGE(L79:Z79,10)))</f>
        <v>9</v>
      </c>
      <c r="J79" s="540">
        <f>SUM(COUNTIF(L79:Z79,"&gt;-1"))</f>
        <v>1</v>
      </c>
      <c r="K79" s="533">
        <f>SUM(L79:Z79)</f>
        <v>9</v>
      </c>
      <c r="L79" s="541"/>
      <c r="M79" s="534"/>
      <c r="N79" s="534"/>
      <c r="O79" s="534"/>
      <c r="P79" s="534"/>
      <c r="Q79" s="534"/>
      <c r="R79" s="100">
        <v>9</v>
      </c>
      <c r="S79" s="534"/>
      <c r="T79" s="534"/>
      <c r="U79" s="534"/>
      <c r="V79" s="534"/>
      <c r="W79" s="534"/>
      <c r="X79" s="534"/>
      <c r="Y79" s="534"/>
      <c r="Z79" s="544"/>
      <c r="AA79" s="576"/>
      <c r="AB79" s="584"/>
      <c r="AC79" s="537"/>
      <c r="AD79" s="546"/>
      <c r="AE79" s="546"/>
      <c r="AF79" s="546"/>
      <c r="AG79" s="546"/>
      <c r="AH79" s="537">
        <v>0.7493055555555556</v>
      </c>
      <c r="AI79" s="537"/>
      <c r="AJ79" s="537"/>
      <c r="AK79" s="537"/>
      <c r="AL79" s="537"/>
      <c r="AM79" s="546"/>
      <c r="AN79" s="537"/>
      <c r="AO79" s="537"/>
      <c r="AP79" s="538"/>
    </row>
    <row r="80" spans="1:42" ht="12.75">
      <c r="A80" s="528"/>
      <c r="B80" s="529">
        <v>10</v>
      </c>
      <c r="C80" s="310" t="s">
        <v>28</v>
      </c>
      <c r="D80" s="88" t="s">
        <v>187</v>
      </c>
      <c r="E80" s="89">
        <v>1958</v>
      </c>
      <c r="F80" s="90">
        <f>SUM(2014-E80)</f>
        <v>56</v>
      </c>
      <c r="G80" s="111" t="s">
        <v>64</v>
      </c>
      <c r="H80" s="591" t="s">
        <v>188</v>
      </c>
      <c r="I80" s="539">
        <f>IF(COUNTIF(L80:Z80,"&gt;=0")&lt;11,SUM(L80:Z80),SUM(LARGE(L80:Z80,1),LARGE(L80:Z80,2),LARGE(L80:Z80,3),LARGE(L80:Z80,4),LARGE(L80:Z80,5),LARGE(L80:Z80,6),LARGE(L80:Z80,7),LARGE(L80:Z80,8),LARGE(L80:Z80,9),LARGE(L80:Z80,10)))</f>
        <v>8</v>
      </c>
      <c r="J80" s="540">
        <f>SUM(COUNTIF(L80:Z80,"&gt;-1"))</f>
        <v>2</v>
      </c>
      <c r="K80" s="533">
        <f>SUM(L80:Z80)</f>
        <v>8</v>
      </c>
      <c r="L80" s="541"/>
      <c r="M80" s="534"/>
      <c r="N80" s="100">
        <v>5</v>
      </c>
      <c r="O80" s="100">
        <v>3</v>
      </c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76"/>
      <c r="AB80" s="536"/>
      <c r="AC80" s="537"/>
      <c r="AD80" s="546" t="s">
        <v>188</v>
      </c>
      <c r="AE80" s="546" t="s">
        <v>230</v>
      </c>
      <c r="AF80" s="537"/>
      <c r="AG80" s="546"/>
      <c r="AH80" s="537"/>
      <c r="AI80" s="537"/>
      <c r="AJ80" s="546"/>
      <c r="AK80" s="546"/>
      <c r="AL80" s="546"/>
      <c r="AM80" s="546"/>
      <c r="AN80" s="546"/>
      <c r="AO80" s="546"/>
      <c r="AP80" s="583"/>
    </row>
    <row r="81" spans="1:42" ht="12.75">
      <c r="A81" s="528"/>
      <c r="B81" s="529">
        <v>11</v>
      </c>
      <c r="C81" s="310" t="s">
        <v>28</v>
      </c>
      <c r="D81" s="88" t="s">
        <v>127</v>
      </c>
      <c r="E81" s="89">
        <v>1963</v>
      </c>
      <c r="F81" s="90">
        <f>SUM(2014-E81)</f>
        <v>51</v>
      </c>
      <c r="G81" s="111" t="s">
        <v>128</v>
      </c>
      <c r="H81" s="530">
        <f>MIN(AB81:AB81:AP81)</f>
        <v>0.8388888888888889</v>
      </c>
      <c r="I81" s="539">
        <f>IF(COUNTIF(L81:Z81,"&gt;=0")&lt;11,SUM(L81:Z81),SUM(LARGE(L81:Z81,1),LARGE(L81:Z81,2),LARGE(L81:Z81,3),LARGE(L81:Z81,4),LARGE(L81:Z81,5),LARGE(L81:Z81,6),LARGE(L81:Z81,7),LARGE(L81:Z81,8),LARGE(L81:Z81,9),LARGE(L81:Z81,10)))</f>
        <v>6</v>
      </c>
      <c r="J81" s="540">
        <f>SUM(COUNTIF(L81:Z81,"&gt;-1"))</f>
        <v>1</v>
      </c>
      <c r="K81" s="533">
        <f>SUM(L81:Z81)</f>
        <v>6</v>
      </c>
      <c r="L81" s="541"/>
      <c r="M81" s="100">
        <v>6</v>
      </c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44"/>
      <c r="AA81" s="576"/>
      <c r="AB81" s="536"/>
      <c r="AC81" s="537">
        <v>0.8388888888888889</v>
      </c>
      <c r="AD81" s="546"/>
      <c r="AE81" s="537"/>
      <c r="AF81" s="546"/>
      <c r="AG81" s="546"/>
      <c r="AH81" s="537"/>
      <c r="AI81" s="537"/>
      <c r="AJ81" s="537"/>
      <c r="AK81" s="537"/>
      <c r="AL81" s="537"/>
      <c r="AM81" s="546"/>
      <c r="AN81" s="537"/>
      <c r="AO81" s="537"/>
      <c r="AP81" s="538"/>
    </row>
    <row r="82" spans="1:42" ht="12.75">
      <c r="A82" s="528"/>
      <c r="B82" s="529">
        <v>11</v>
      </c>
      <c r="C82" s="550"/>
      <c r="D82" s="551"/>
      <c r="E82" s="552"/>
      <c r="F82" s="552"/>
      <c r="G82" s="553"/>
      <c r="H82" s="554"/>
      <c r="I82" s="555"/>
      <c r="J82" s="556"/>
      <c r="K82" s="557">
        <f>SUM(L82:Z82)</f>
        <v>40</v>
      </c>
      <c r="L82" s="558">
        <f>COUNTIF(L71:L81,"&gt;-1")</f>
        <v>6</v>
      </c>
      <c r="M82" s="558">
        <f>COUNTIF(M71:M81,"&gt;-1")</f>
        <v>7</v>
      </c>
      <c r="N82" s="559">
        <f>COUNTIF(N71:N81,"&gt;-1")</f>
        <v>6</v>
      </c>
      <c r="O82" s="559">
        <f>COUNTIF(O71:O81,"&gt;-1")</f>
        <v>8</v>
      </c>
      <c r="P82" s="559">
        <f>COUNTIF(P71:P81,"&gt;-1")</f>
        <v>3</v>
      </c>
      <c r="Q82" s="559">
        <f>COUNTIF(Q71:Q81,"&gt;-1")</f>
        <v>3</v>
      </c>
      <c r="R82" s="559">
        <f>COUNTIF(R71:R81,"&gt;-1")</f>
        <v>7</v>
      </c>
      <c r="S82" s="559">
        <f>COUNTIF(S71:S81,"&gt;-1")</f>
        <v>0</v>
      </c>
      <c r="T82" s="559">
        <f>COUNTIF(T71:T81,"&gt;-1")</f>
        <v>0</v>
      </c>
      <c r="U82" s="559">
        <f>COUNTIF(U71:U81,"&gt;-1")</f>
        <v>0</v>
      </c>
      <c r="V82" s="559">
        <f>COUNTIF(V71:V81,"&gt;-1")</f>
        <v>0</v>
      </c>
      <c r="W82" s="559">
        <f>COUNTIF(W71:W81,"&gt;-1")</f>
        <v>0</v>
      </c>
      <c r="X82" s="559">
        <f>COUNTIF(X71:X81,"&gt;-1")</f>
        <v>0</v>
      </c>
      <c r="Y82" s="559">
        <f>COUNTIF(Y71:Y81,"&gt;-1")</f>
        <v>0</v>
      </c>
      <c r="Z82" s="560">
        <f>COUNTIF(Z71:Z81,"&gt;-1")</f>
        <v>0</v>
      </c>
      <c r="AA82" s="535"/>
      <c r="AB82" s="561"/>
      <c r="AC82" s="562"/>
      <c r="AD82" s="563"/>
      <c r="AE82" s="562"/>
      <c r="AF82" s="562"/>
      <c r="AG82" s="562"/>
      <c r="AH82" s="562"/>
      <c r="AI82" s="562"/>
      <c r="AJ82" s="562"/>
      <c r="AK82" s="562"/>
      <c r="AL82" s="562"/>
      <c r="AM82" s="543"/>
      <c r="AN82" s="543"/>
      <c r="AO82" s="562"/>
      <c r="AP82" s="564"/>
    </row>
    <row r="83" spans="1:42" ht="12.75">
      <c r="A83" s="515" t="s">
        <v>399</v>
      </c>
      <c r="B83" s="516" t="s">
        <v>1</v>
      </c>
      <c r="C83" s="517" t="s">
        <v>7</v>
      </c>
      <c r="D83" s="518" t="s">
        <v>2</v>
      </c>
      <c r="E83" s="517" t="s">
        <v>3</v>
      </c>
      <c r="F83" s="517" t="s">
        <v>400</v>
      </c>
      <c r="G83" s="519" t="s">
        <v>5</v>
      </c>
      <c r="H83" s="520" t="s">
        <v>201</v>
      </c>
      <c r="I83" s="521" t="s">
        <v>401</v>
      </c>
      <c r="J83" s="522" t="s">
        <v>402</v>
      </c>
      <c r="K83" s="523" t="s">
        <v>9</v>
      </c>
      <c r="L83" s="524" t="s">
        <v>403</v>
      </c>
      <c r="M83" s="517" t="s">
        <v>404</v>
      </c>
      <c r="N83" s="517" t="s">
        <v>405</v>
      </c>
      <c r="O83" s="517" t="s">
        <v>406</v>
      </c>
      <c r="P83" s="517" t="s">
        <v>407</v>
      </c>
      <c r="Q83" s="517" t="s">
        <v>408</v>
      </c>
      <c r="R83" s="517" t="s">
        <v>409</v>
      </c>
      <c r="S83" s="517" t="s">
        <v>410</v>
      </c>
      <c r="T83" s="517" t="s">
        <v>411</v>
      </c>
      <c r="U83" s="517" t="s">
        <v>412</v>
      </c>
      <c r="V83" s="517" t="s">
        <v>413</v>
      </c>
      <c r="W83" s="517" t="s">
        <v>414</v>
      </c>
      <c r="X83" s="517" t="s">
        <v>415</v>
      </c>
      <c r="Y83" s="517" t="s">
        <v>416</v>
      </c>
      <c r="Z83" s="519" t="s">
        <v>417</v>
      </c>
      <c r="AA83" s="520" t="s">
        <v>418</v>
      </c>
      <c r="AB83" s="525" t="s">
        <v>419</v>
      </c>
      <c r="AC83" s="526" t="s">
        <v>420</v>
      </c>
      <c r="AD83" s="526" t="s">
        <v>421</v>
      </c>
      <c r="AE83" s="526" t="s">
        <v>422</v>
      </c>
      <c r="AF83" s="526" t="s">
        <v>423</v>
      </c>
      <c r="AG83" s="526" t="s">
        <v>424</v>
      </c>
      <c r="AH83" s="526" t="s">
        <v>425</v>
      </c>
      <c r="AI83" s="526" t="s">
        <v>426</v>
      </c>
      <c r="AJ83" s="526" t="s">
        <v>427</v>
      </c>
      <c r="AK83" s="526" t="s">
        <v>428</v>
      </c>
      <c r="AL83" s="526" t="s">
        <v>429</v>
      </c>
      <c r="AM83" s="526" t="s">
        <v>430</v>
      </c>
      <c r="AN83" s="526" t="s">
        <v>431</v>
      </c>
      <c r="AO83" s="526" t="s">
        <v>432</v>
      </c>
      <c r="AP83" s="527" t="s">
        <v>433</v>
      </c>
    </row>
    <row r="84" spans="1:42" ht="12.75">
      <c r="A84" s="617" t="s">
        <v>445</v>
      </c>
      <c r="B84" s="529">
        <v>1</v>
      </c>
      <c r="C84" s="310" t="s">
        <v>97</v>
      </c>
      <c r="D84" s="108" t="s">
        <v>96</v>
      </c>
      <c r="E84" s="90">
        <v>1948</v>
      </c>
      <c r="F84" s="90">
        <f>SUM(2014-E84)</f>
        <v>66</v>
      </c>
      <c r="G84" s="109" t="s">
        <v>27</v>
      </c>
      <c r="H84" s="530">
        <f>MIN(AB84:AB84:AP84)</f>
        <v>0.9666666666666667</v>
      </c>
      <c r="I84" s="539">
        <f>IF(COUNTIF(L84:Z84,"&gt;=0")&lt;11,SUM(L84:Z84),SUM(LARGE(L84:Z84,1),LARGE(L84:Z84,2),LARGE(L84:Z84,3),LARGE(L84:Z84,4),LARGE(L84:Z84,5),LARGE(L84:Z84,6),LARGE(L84:Z84,7),LARGE(L84:Z84,8),LARGE(L84:Z84,9),LARGE(L84:Z84,10)))</f>
        <v>66</v>
      </c>
      <c r="J84" s="532">
        <f>SUM(COUNTIF(L84:Z84,"&gt;-1"))</f>
        <v>7</v>
      </c>
      <c r="K84" s="533">
        <f>SUM(L84:Z84)</f>
        <v>66</v>
      </c>
      <c r="L84" s="94">
        <v>10</v>
      </c>
      <c r="M84" s="112">
        <v>9</v>
      </c>
      <c r="N84" s="94">
        <v>10</v>
      </c>
      <c r="O84" s="112">
        <v>9</v>
      </c>
      <c r="P84" s="112">
        <v>9</v>
      </c>
      <c r="Q84" s="94">
        <v>10</v>
      </c>
      <c r="R84" s="100">
        <v>9</v>
      </c>
      <c r="S84" s="534"/>
      <c r="T84" s="534"/>
      <c r="U84" s="578"/>
      <c r="V84" s="534"/>
      <c r="W84" s="534"/>
      <c r="X84" s="534"/>
      <c r="Y84" s="534"/>
      <c r="Z84" s="534"/>
      <c r="AA84" s="576"/>
      <c r="AB84" s="584" t="s">
        <v>95</v>
      </c>
      <c r="AC84" s="536">
        <v>0.9798611111111111</v>
      </c>
      <c r="AD84" s="582">
        <v>0.9861111111111112</v>
      </c>
      <c r="AE84" s="582">
        <v>0.9923611111111111</v>
      </c>
      <c r="AF84" s="582">
        <v>0.9666666666666667</v>
      </c>
      <c r="AG84" s="537">
        <v>0.9965277777777778</v>
      </c>
      <c r="AH84" s="546" t="s">
        <v>306</v>
      </c>
      <c r="AI84" s="537"/>
      <c r="AJ84" s="537"/>
      <c r="AK84" s="537"/>
      <c r="AL84" s="537"/>
      <c r="AM84" s="537"/>
      <c r="AN84" s="537"/>
      <c r="AO84" s="537"/>
      <c r="AP84" s="538"/>
    </row>
    <row r="85" spans="1:42" ht="12.75">
      <c r="A85" s="617"/>
      <c r="B85" s="529">
        <v>2</v>
      </c>
      <c r="C85" s="310" t="s">
        <v>97</v>
      </c>
      <c r="D85" s="88" t="s">
        <v>134</v>
      </c>
      <c r="E85" s="89">
        <v>1950</v>
      </c>
      <c r="F85" s="90">
        <f>SUM(2014-E85)</f>
        <v>64</v>
      </c>
      <c r="G85" s="114" t="s">
        <v>27</v>
      </c>
      <c r="H85" s="530">
        <f>MIN(AB85:AB85:AP85)</f>
        <v>0.8840277777777777</v>
      </c>
      <c r="I85" s="539">
        <f>IF(COUNTIF(L85:Z85,"&gt;=0")&lt;11,SUM(L85:Z85),SUM(LARGE(L85:Z85,1),LARGE(L85:Z85,2),LARGE(L85:Z85,3),LARGE(L85:Z85,4),LARGE(L85:Z85,5),LARGE(L85:Z85,6),LARGE(L85:Z85,7),LARGE(L85:Z85,8),LARGE(L85:Z85,9),LARGE(L85:Z85,10)))</f>
        <v>40</v>
      </c>
      <c r="J85" s="540">
        <f>SUM(COUNTIF(L85:Z85,"&gt;-1"))</f>
        <v>4</v>
      </c>
      <c r="K85" s="533">
        <f>SUM(L85:Z85)</f>
        <v>40</v>
      </c>
      <c r="L85" s="541"/>
      <c r="M85" s="94">
        <v>10</v>
      </c>
      <c r="N85" s="541"/>
      <c r="O85" s="94">
        <v>10</v>
      </c>
      <c r="P85" s="173">
        <v>10</v>
      </c>
      <c r="Q85" s="534"/>
      <c r="R85" s="173">
        <v>10</v>
      </c>
      <c r="S85" s="534"/>
      <c r="T85" s="534"/>
      <c r="U85" s="534"/>
      <c r="V85" s="534"/>
      <c r="W85" s="534"/>
      <c r="X85" s="534"/>
      <c r="Y85" s="534"/>
      <c r="Z85" s="534"/>
      <c r="AA85" s="576"/>
      <c r="AB85" s="618"/>
      <c r="AC85" s="536">
        <v>0.9222222222222222</v>
      </c>
      <c r="AD85" s="582"/>
      <c r="AE85" s="577">
        <v>0.9326388888888889</v>
      </c>
      <c r="AF85" s="582">
        <v>0.8930555555555556</v>
      </c>
      <c r="AG85" s="537"/>
      <c r="AH85" s="537">
        <v>0.8840277777777777</v>
      </c>
      <c r="AI85" s="537"/>
      <c r="AJ85" s="537"/>
      <c r="AK85" s="546"/>
      <c r="AL85" s="537"/>
      <c r="AM85" s="537"/>
      <c r="AN85" s="537"/>
      <c r="AO85" s="546"/>
      <c r="AP85" s="538"/>
    </row>
    <row r="86" spans="1:42" ht="12.75">
      <c r="A86" s="617"/>
      <c r="B86" s="529">
        <v>3</v>
      </c>
      <c r="C86" s="310" t="s">
        <v>97</v>
      </c>
      <c r="D86" s="88" t="s">
        <v>156</v>
      </c>
      <c r="E86" s="89">
        <v>1945</v>
      </c>
      <c r="F86" s="90">
        <f>SUM(2014-E86)</f>
        <v>69</v>
      </c>
      <c r="G86" s="114" t="s">
        <v>38</v>
      </c>
      <c r="H86" s="591" t="s">
        <v>229</v>
      </c>
      <c r="I86" s="539">
        <f>IF(COUNTIF(L86:Z86,"&gt;=0")&lt;11,SUM(L86:Z86),SUM(LARGE(L86:Z86,1),LARGE(L86:Z86,2),LARGE(L86:Z86,3),LARGE(L86:Z86,4),LARGE(L86:Z86,5),LARGE(L86:Z86,6),LARGE(L86:Z86,7),LARGE(L86:Z86,8),LARGE(L86:Z86,9),LARGE(L86:Z86,10)))</f>
        <v>37</v>
      </c>
      <c r="J86" s="540">
        <f>SUM(COUNTIF(L86:Z86,"&gt;-1"))</f>
        <v>5</v>
      </c>
      <c r="K86" s="533">
        <f>SUM(L86:Z86)</f>
        <v>37</v>
      </c>
      <c r="L86" s="541"/>
      <c r="M86" s="112">
        <v>7</v>
      </c>
      <c r="N86" s="112">
        <v>9</v>
      </c>
      <c r="O86" s="112">
        <v>8</v>
      </c>
      <c r="P86" s="100">
        <v>7</v>
      </c>
      <c r="Q86" s="534"/>
      <c r="R86" s="100">
        <v>6</v>
      </c>
      <c r="S86" s="534"/>
      <c r="T86" s="534"/>
      <c r="U86" s="534"/>
      <c r="V86" s="534"/>
      <c r="W86" s="534"/>
      <c r="X86" s="534"/>
      <c r="Y86" s="534"/>
      <c r="Z86" s="534"/>
      <c r="AA86" s="576"/>
      <c r="AB86" s="584"/>
      <c r="AC86" s="546" t="s">
        <v>157</v>
      </c>
      <c r="AD86" s="546" t="s">
        <v>186</v>
      </c>
      <c r="AE86" s="546" t="s">
        <v>229</v>
      </c>
      <c r="AF86" s="584" t="s">
        <v>268</v>
      </c>
      <c r="AG86" s="537"/>
      <c r="AH86" s="584" t="s">
        <v>312</v>
      </c>
      <c r="AI86" s="537"/>
      <c r="AJ86" s="546"/>
      <c r="AK86" s="543"/>
      <c r="AL86" s="546"/>
      <c r="AM86" s="546"/>
      <c r="AN86" s="543"/>
      <c r="AO86" s="546"/>
      <c r="AP86" s="583"/>
    </row>
    <row r="87" spans="1:42" ht="12.75">
      <c r="A87" s="617"/>
      <c r="B87" s="529">
        <v>4</v>
      </c>
      <c r="C87" s="310" t="s">
        <v>97</v>
      </c>
      <c r="D87" s="88" t="s">
        <v>105</v>
      </c>
      <c r="E87" s="89">
        <v>1948</v>
      </c>
      <c r="F87" s="90">
        <f>SUM(2014-E87)</f>
        <v>66</v>
      </c>
      <c r="G87" s="114" t="s">
        <v>38</v>
      </c>
      <c r="H87" s="591" t="s">
        <v>261</v>
      </c>
      <c r="I87" s="539">
        <f>IF(COUNTIF(L87:Z87,"&gt;=0")&lt;11,SUM(L87:Z87),SUM(LARGE(L87:Z87,1),LARGE(L87:Z87,2),LARGE(L87:Z87,3),LARGE(L87:Z87,4),LARGE(L87:Z87,5),LARGE(L87:Z87,6),LARGE(L87:Z87,7),LARGE(L87:Z87,8),LARGE(L87:Z87,9),LARGE(L87:Z87,10)))</f>
        <v>33</v>
      </c>
      <c r="J87" s="532">
        <f>SUM(COUNTIF(L87:Z87,"&gt;-1"))</f>
        <v>4</v>
      </c>
      <c r="K87" s="533">
        <f>SUM(L87:Z87)</f>
        <v>33</v>
      </c>
      <c r="L87" s="112">
        <v>9</v>
      </c>
      <c r="M87" s="112">
        <v>8</v>
      </c>
      <c r="N87" s="112">
        <v>8</v>
      </c>
      <c r="O87" s="541"/>
      <c r="P87" s="100">
        <v>8</v>
      </c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76"/>
      <c r="AB87" s="584" t="s">
        <v>106</v>
      </c>
      <c r="AC87" s="546" t="s">
        <v>149</v>
      </c>
      <c r="AD87" s="546" t="s">
        <v>189</v>
      </c>
      <c r="AE87" s="537"/>
      <c r="AF87" s="546" t="s">
        <v>261</v>
      </c>
      <c r="AG87" s="537"/>
      <c r="AH87" s="537"/>
      <c r="AI87" s="537"/>
      <c r="AJ87" s="537"/>
      <c r="AK87" s="537"/>
      <c r="AL87" s="537"/>
      <c r="AM87" s="537"/>
      <c r="AN87" s="543"/>
      <c r="AO87" s="537"/>
      <c r="AP87" s="619"/>
    </row>
    <row r="88" spans="1:42" ht="12.75">
      <c r="A88" s="617"/>
      <c r="B88" s="529">
        <v>5</v>
      </c>
      <c r="C88" s="310" t="s">
        <v>97</v>
      </c>
      <c r="D88" s="88" t="s">
        <v>159</v>
      </c>
      <c r="E88" s="89">
        <v>1953</v>
      </c>
      <c r="F88" s="90">
        <f>SUM(2014-E88)</f>
        <v>61</v>
      </c>
      <c r="G88" s="114" t="s">
        <v>38</v>
      </c>
      <c r="H88" s="591" t="s">
        <v>309</v>
      </c>
      <c r="I88" s="539">
        <f>IF(COUNTIF(L88:Z88,"&gt;=0")&lt;11,SUM(L88:Z88),SUM(LARGE(L88:Z88,1),LARGE(L88:Z88,2),LARGE(L88:Z88,3),LARGE(L88:Z88,4),LARGE(L88:Z88,5),LARGE(L88:Z88,6),LARGE(L88:Z88,7),LARGE(L88:Z88,8),LARGE(L88:Z88,9),LARGE(L88:Z88,10)))</f>
        <v>33</v>
      </c>
      <c r="J88" s="540">
        <f>SUM(COUNTIF(L88:Z88,"&gt;-1"))</f>
        <v>5</v>
      </c>
      <c r="K88" s="533">
        <f>SUM(L88:Z88)</f>
        <v>33</v>
      </c>
      <c r="L88" s="541"/>
      <c r="M88" s="112">
        <v>5</v>
      </c>
      <c r="N88" s="534"/>
      <c r="O88" s="100">
        <v>7</v>
      </c>
      <c r="P88" s="100">
        <v>6</v>
      </c>
      <c r="Q88" s="100">
        <v>8</v>
      </c>
      <c r="R88" s="100">
        <v>7</v>
      </c>
      <c r="S88" s="534"/>
      <c r="T88" s="534"/>
      <c r="U88" s="534"/>
      <c r="V88" s="534"/>
      <c r="W88" s="534"/>
      <c r="X88" s="534"/>
      <c r="Y88" s="534"/>
      <c r="Z88" s="534"/>
      <c r="AA88" s="576"/>
      <c r="AB88" s="618"/>
      <c r="AC88" s="584" t="s">
        <v>160</v>
      </c>
      <c r="AD88" s="582"/>
      <c r="AE88" s="546" t="s">
        <v>233</v>
      </c>
      <c r="AF88" s="546" t="s">
        <v>231</v>
      </c>
      <c r="AG88" s="546" t="s">
        <v>158</v>
      </c>
      <c r="AH88" s="546" t="s">
        <v>309</v>
      </c>
      <c r="AI88" s="537"/>
      <c r="AJ88" s="546"/>
      <c r="AK88" s="546"/>
      <c r="AL88" s="537"/>
      <c r="AM88" s="546"/>
      <c r="AN88" s="537"/>
      <c r="AO88" s="546"/>
      <c r="AP88" s="583"/>
    </row>
    <row r="89" spans="1:42" ht="12.75">
      <c r="A89" s="617"/>
      <c r="B89" s="529">
        <v>6</v>
      </c>
      <c r="C89" s="310" t="s">
        <v>97</v>
      </c>
      <c r="D89" s="88" t="s">
        <v>161</v>
      </c>
      <c r="E89" s="89">
        <v>1945</v>
      </c>
      <c r="F89" s="90">
        <f>SUM(2014-E89)</f>
        <v>69</v>
      </c>
      <c r="G89" s="114" t="s">
        <v>27</v>
      </c>
      <c r="H89" s="584" t="s">
        <v>307</v>
      </c>
      <c r="I89" s="539">
        <f>IF(COUNTIF(L89:Z89,"&gt;=0")&lt;11,SUM(L89:Z89),SUM(LARGE(L89:Z89,1),LARGE(L89:Z89,2),LARGE(L89:Z89,3),LARGE(L89:Z89,4),LARGE(L89:Z89,5),LARGE(L89:Z89,6),LARGE(L89:Z89,7),LARGE(L89:Z89,8),LARGE(L89:Z89,9),LARGE(L89:Z89,10)))</f>
        <v>30</v>
      </c>
      <c r="J89" s="540">
        <f>SUM(COUNTIF(L89:Z89,"&gt;-1"))</f>
        <v>4</v>
      </c>
      <c r="K89" s="533">
        <f>SUM(L89:Z89)</f>
        <v>30</v>
      </c>
      <c r="L89" s="541"/>
      <c r="M89" s="100">
        <v>6</v>
      </c>
      <c r="N89" s="100">
        <v>7</v>
      </c>
      <c r="O89" s="534"/>
      <c r="P89" s="534"/>
      <c r="Q89" s="112">
        <v>9</v>
      </c>
      <c r="R89" s="100">
        <v>8</v>
      </c>
      <c r="S89" s="534"/>
      <c r="T89" s="534"/>
      <c r="U89" s="534"/>
      <c r="V89" s="534"/>
      <c r="W89" s="534"/>
      <c r="X89" s="534"/>
      <c r="Y89" s="534"/>
      <c r="Z89" s="534"/>
      <c r="AA89" s="576"/>
      <c r="AB89" s="584"/>
      <c r="AC89" s="584" t="s">
        <v>162</v>
      </c>
      <c r="AD89" s="546" t="s">
        <v>110</v>
      </c>
      <c r="AE89" s="582"/>
      <c r="AF89" s="584"/>
      <c r="AG89" s="546" t="s">
        <v>288</v>
      </c>
      <c r="AH89" s="546" t="s">
        <v>307</v>
      </c>
      <c r="AI89" s="537"/>
      <c r="AJ89" s="537"/>
      <c r="AK89" s="546"/>
      <c r="AL89" s="546"/>
      <c r="AM89" s="546"/>
      <c r="AN89" s="537"/>
      <c r="AO89" s="537"/>
      <c r="AP89" s="583"/>
    </row>
    <row r="90" spans="1:42" ht="12.75">
      <c r="A90" s="617"/>
      <c r="B90" s="529">
        <v>7</v>
      </c>
      <c r="C90" s="310" t="s">
        <v>97</v>
      </c>
      <c r="D90" s="88"/>
      <c r="E90" s="89"/>
      <c r="F90" s="90"/>
      <c r="G90" s="111"/>
      <c r="H90" s="530">
        <f>MIN(AB90:AB90:AP90)</f>
        <v>0</v>
      </c>
      <c r="I90" s="539">
        <f>IF(COUNTIF(L90:Z90,"&gt;=0")&lt;11,SUM(L90:Z90),SUM(LARGE(L90:Z90,1),LARGE(L90:Z90,2),LARGE(L90:Z90,3),LARGE(L90:Z90,4),LARGE(L90:Z90,5),LARGE(L90:Z90,6),LARGE(L90:Z90,7),LARGE(L90:Z90,8),LARGE(L90:Z90,9),LARGE(L90:Z90,10)))</f>
        <v>0</v>
      </c>
      <c r="J90" s="540">
        <f>SUM(COUNTIF(L90:Z90,"&gt;-1"))</f>
        <v>0</v>
      </c>
      <c r="K90" s="533">
        <f>SUM(L90:Z90)</f>
        <v>0</v>
      </c>
      <c r="L90" s="541"/>
      <c r="M90" s="541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76"/>
      <c r="AB90" s="618"/>
      <c r="AC90" s="584"/>
      <c r="AD90" s="537"/>
      <c r="AE90" s="546"/>
      <c r="AF90" s="546"/>
      <c r="AG90" s="537"/>
      <c r="AH90" s="546"/>
      <c r="AI90" s="546"/>
      <c r="AJ90" s="580"/>
      <c r="AK90" s="546"/>
      <c r="AL90" s="546"/>
      <c r="AM90" s="537"/>
      <c r="AN90" s="537"/>
      <c r="AO90" s="537"/>
      <c r="AP90" s="583"/>
    </row>
    <row r="91" spans="1:42" ht="12.75">
      <c r="A91" s="617"/>
      <c r="B91" s="594">
        <v>6</v>
      </c>
      <c r="C91" s="595"/>
      <c r="D91" s="596"/>
      <c r="E91" s="597"/>
      <c r="F91" s="597"/>
      <c r="G91" s="598"/>
      <c r="H91" s="620"/>
      <c r="I91" s="600"/>
      <c r="J91" s="601"/>
      <c r="K91" s="557">
        <f>SUM(L91:Z91)</f>
        <v>29</v>
      </c>
      <c r="L91" s="602">
        <f>COUNTIF(L84:L90,"&gt;-1")</f>
        <v>2</v>
      </c>
      <c r="M91" s="621">
        <f>COUNTIF(M84:M90,"&gt;-1")</f>
        <v>6</v>
      </c>
      <c r="N91" s="621">
        <f>COUNTIF(N84:N90,"&gt;-1")</f>
        <v>4</v>
      </c>
      <c r="O91" s="621">
        <f>COUNTIF(O84:O90,"&gt;-1")</f>
        <v>4</v>
      </c>
      <c r="P91" s="621">
        <f>COUNTIF(P84:P90,"&gt;-1")</f>
        <v>5</v>
      </c>
      <c r="Q91" s="621">
        <f>COUNTIF(Q84:Q90,"&gt;-1")</f>
        <v>3</v>
      </c>
      <c r="R91" s="621">
        <f>COUNTIF(R84:R90,"&gt;-1")</f>
        <v>5</v>
      </c>
      <c r="S91" s="621">
        <f>COUNTIF(S84:S90,"&gt;-1")</f>
        <v>0</v>
      </c>
      <c r="T91" s="621">
        <f>COUNTIF(T84:T90,"&gt;-1")</f>
        <v>0</v>
      </c>
      <c r="U91" s="621">
        <f>COUNTIF(U84:U90,"&gt;-1")</f>
        <v>0</v>
      </c>
      <c r="V91" s="621">
        <f>COUNTIF(V84:V90,"&gt;-1")</f>
        <v>0</v>
      </c>
      <c r="W91" s="621">
        <f>COUNTIF(W84:W90,"&gt;-1")</f>
        <v>0</v>
      </c>
      <c r="X91" s="621">
        <f>COUNTIF(X84:X90,"&gt;-1")</f>
        <v>0</v>
      </c>
      <c r="Y91" s="621">
        <f>COUNTIF(Y84:Y90,"&gt;-1")</f>
        <v>0</v>
      </c>
      <c r="Z91" s="622">
        <f>COUNTIF(Z84:Z90,"&gt;-1")</f>
        <v>0</v>
      </c>
      <c r="AA91" s="603"/>
      <c r="AB91" s="604"/>
      <c r="AC91" s="605"/>
      <c r="AD91" s="606"/>
      <c r="AE91" s="605"/>
      <c r="AF91" s="605"/>
      <c r="AG91" s="605"/>
      <c r="AH91" s="605"/>
      <c r="AI91" s="605"/>
      <c r="AJ91" s="605"/>
      <c r="AK91" s="605"/>
      <c r="AL91" s="605"/>
      <c r="AM91" s="607"/>
      <c r="AN91" s="607"/>
      <c r="AO91" s="605"/>
      <c r="AP91" s="608"/>
    </row>
    <row r="92" spans="1:42" ht="12.75">
      <c r="A92" s="515" t="s">
        <v>399</v>
      </c>
      <c r="B92" s="516" t="s">
        <v>1</v>
      </c>
      <c r="C92" s="517" t="s">
        <v>7</v>
      </c>
      <c r="D92" s="518" t="s">
        <v>2</v>
      </c>
      <c r="E92" s="517" t="s">
        <v>3</v>
      </c>
      <c r="F92" s="517" t="s">
        <v>400</v>
      </c>
      <c r="G92" s="519" t="s">
        <v>5</v>
      </c>
      <c r="H92" s="520" t="s">
        <v>201</v>
      </c>
      <c r="I92" s="521" t="s">
        <v>401</v>
      </c>
      <c r="J92" s="522" t="s">
        <v>402</v>
      </c>
      <c r="K92" s="523" t="s">
        <v>9</v>
      </c>
      <c r="L92" s="524" t="s">
        <v>403</v>
      </c>
      <c r="M92" s="517" t="s">
        <v>404</v>
      </c>
      <c r="N92" s="517" t="s">
        <v>405</v>
      </c>
      <c r="O92" s="517" t="s">
        <v>406</v>
      </c>
      <c r="P92" s="517" t="s">
        <v>407</v>
      </c>
      <c r="Q92" s="517" t="s">
        <v>408</v>
      </c>
      <c r="R92" s="517" t="s">
        <v>409</v>
      </c>
      <c r="S92" s="517" t="s">
        <v>410</v>
      </c>
      <c r="T92" s="517" t="s">
        <v>411</v>
      </c>
      <c r="U92" s="517" t="s">
        <v>412</v>
      </c>
      <c r="V92" s="517" t="s">
        <v>413</v>
      </c>
      <c r="W92" s="517" t="s">
        <v>414</v>
      </c>
      <c r="X92" s="517" t="s">
        <v>415</v>
      </c>
      <c r="Y92" s="517" t="s">
        <v>416</v>
      </c>
      <c r="Z92" s="519" t="s">
        <v>417</v>
      </c>
      <c r="AA92" s="520" t="s">
        <v>418</v>
      </c>
      <c r="AB92" s="525" t="s">
        <v>419</v>
      </c>
      <c r="AC92" s="526" t="s">
        <v>420</v>
      </c>
      <c r="AD92" s="526" t="s">
        <v>421</v>
      </c>
      <c r="AE92" s="526" t="s">
        <v>422</v>
      </c>
      <c r="AF92" s="526" t="s">
        <v>423</v>
      </c>
      <c r="AG92" s="526" t="s">
        <v>424</v>
      </c>
      <c r="AH92" s="526" t="s">
        <v>425</v>
      </c>
      <c r="AI92" s="526" t="s">
        <v>426</v>
      </c>
      <c r="AJ92" s="526" t="s">
        <v>427</v>
      </c>
      <c r="AK92" s="526" t="s">
        <v>428</v>
      </c>
      <c r="AL92" s="526" t="s">
        <v>429</v>
      </c>
      <c r="AM92" s="526" t="s">
        <v>430</v>
      </c>
      <c r="AN92" s="526" t="s">
        <v>431</v>
      </c>
      <c r="AO92" s="526" t="s">
        <v>432</v>
      </c>
      <c r="AP92" s="527" t="s">
        <v>433</v>
      </c>
    </row>
    <row r="93" spans="1:42" ht="12.75">
      <c r="A93" s="565" t="s">
        <v>446</v>
      </c>
      <c r="B93" s="566">
        <v>1</v>
      </c>
      <c r="C93" s="310" t="s">
        <v>48</v>
      </c>
      <c r="D93" s="96" t="s">
        <v>47</v>
      </c>
      <c r="E93" s="97">
        <v>1983</v>
      </c>
      <c r="F93" s="90">
        <f>SUM(2014-E93)</f>
        <v>31</v>
      </c>
      <c r="G93" s="317" t="s">
        <v>13</v>
      </c>
      <c r="H93" s="623">
        <f>MIN(AB93:AB93:AP93)</f>
        <v>0.7715277777777777</v>
      </c>
      <c r="I93" s="624">
        <f>IF(COUNTIF(L93:Z93,"&gt;=0")&lt;11,SUM(L93:Z93),SUM(LARGE(L93:Z93,1),LARGE(L93:Z93,2),LARGE(L93:Z93,3),LARGE(L93:Z93,4),LARGE(L93:Z93,5),LARGE(L93:Z93,6),LARGE(L93:Z93,7),LARGE(L93:Z93,8),LARGE(L93:Z93,9),LARGE(L93:Z93,10)))</f>
        <v>63</v>
      </c>
      <c r="J93" s="569">
        <f>SUM(COUNTIF(L93:Z93,"&gt;-1"))</f>
        <v>7</v>
      </c>
      <c r="K93" s="570">
        <f>SUM(L93:Z93)</f>
        <v>63</v>
      </c>
      <c r="L93" s="107">
        <v>10</v>
      </c>
      <c r="M93" s="112">
        <v>9</v>
      </c>
      <c r="N93" s="112">
        <v>8</v>
      </c>
      <c r="O93" s="112">
        <v>8</v>
      </c>
      <c r="P93" s="112">
        <v>9</v>
      </c>
      <c r="Q93" s="94">
        <v>10</v>
      </c>
      <c r="R93" s="112">
        <v>9</v>
      </c>
      <c r="S93" s="571"/>
      <c r="T93" s="571"/>
      <c r="U93" s="571"/>
      <c r="V93" s="571"/>
      <c r="W93" s="571"/>
      <c r="X93" s="571"/>
      <c r="Y93" s="571"/>
      <c r="Z93" s="534"/>
      <c r="AA93" s="572"/>
      <c r="AB93" s="625">
        <v>0.8069444444444445</v>
      </c>
      <c r="AC93" s="626">
        <v>0.7965277777777778</v>
      </c>
      <c r="AD93" s="626">
        <v>0.8034722222222223</v>
      </c>
      <c r="AE93" s="626">
        <v>0.7944444444444444</v>
      </c>
      <c r="AF93" s="626">
        <v>0.7895833333333333</v>
      </c>
      <c r="AG93" s="626">
        <v>0.7715277777777777</v>
      </c>
      <c r="AH93" s="626">
        <v>0.8090277777777778</v>
      </c>
      <c r="AI93" s="626"/>
      <c r="AJ93" s="626"/>
      <c r="AK93" s="626"/>
      <c r="AL93" s="626"/>
      <c r="AM93" s="626"/>
      <c r="AN93" s="626"/>
      <c r="AO93" s="626"/>
      <c r="AP93" s="627"/>
    </row>
    <row r="94" spans="1:42" ht="12.75">
      <c r="A94" s="565"/>
      <c r="B94" s="529">
        <v>2</v>
      </c>
      <c r="C94" s="310" t="s">
        <v>48</v>
      </c>
      <c r="D94" s="108" t="s">
        <v>122</v>
      </c>
      <c r="E94" s="90">
        <v>1992</v>
      </c>
      <c r="F94" s="90">
        <f>SUM(2014-E94)</f>
        <v>22</v>
      </c>
      <c r="G94" s="628" t="s">
        <v>123</v>
      </c>
      <c r="H94" s="623">
        <f>MIN(AB94:AB94:AP94)</f>
        <v>0.7743055555555555</v>
      </c>
      <c r="I94" s="624">
        <f>IF(COUNTIF(L94:Z94,"&gt;=0")&lt;11,SUM(L94:Z94),SUM(LARGE(L94:Z94,1),LARGE(L94:Z94,2),LARGE(L94:Z94,3),LARGE(L94:Z94,4),LARGE(L94:Z94,5),LARGE(L94:Z94,6),LARGE(L94:Z94,7),LARGE(L94:Z94,8),LARGE(L94:Z94,9),LARGE(L94:Z94,10)))</f>
        <v>59</v>
      </c>
      <c r="J94" s="540">
        <f>SUM(COUNTIF(L94:Z94,"&gt;-1"))</f>
        <v>6</v>
      </c>
      <c r="K94" s="533">
        <f>SUM(L94:Z94)</f>
        <v>59</v>
      </c>
      <c r="L94" s="541"/>
      <c r="M94" s="94">
        <v>10</v>
      </c>
      <c r="N94" s="94">
        <v>10</v>
      </c>
      <c r="O94" s="94">
        <v>10</v>
      </c>
      <c r="P94" s="94">
        <v>10</v>
      </c>
      <c r="Q94" s="100">
        <v>9</v>
      </c>
      <c r="R94" s="94">
        <v>10</v>
      </c>
      <c r="S94" s="534"/>
      <c r="T94" s="534"/>
      <c r="U94" s="534"/>
      <c r="V94" s="534"/>
      <c r="W94" s="534"/>
      <c r="X94" s="534"/>
      <c r="Y94" s="534"/>
      <c r="Z94" s="534"/>
      <c r="AA94" s="576" t="s">
        <v>443</v>
      </c>
      <c r="AB94" s="629"/>
      <c r="AC94" s="630">
        <v>0.7958333333333334</v>
      </c>
      <c r="AD94" s="630">
        <v>0.7930555555555556</v>
      </c>
      <c r="AE94" s="630">
        <v>0.7743055555555555</v>
      </c>
      <c r="AF94" s="630">
        <v>0.7881944444444445</v>
      </c>
      <c r="AG94" s="630">
        <v>0.7944444444444444</v>
      </c>
      <c r="AH94" s="630">
        <v>0.8048611111111111</v>
      </c>
      <c r="AI94" s="630"/>
      <c r="AJ94" s="630"/>
      <c r="AK94" s="630"/>
      <c r="AL94" s="630"/>
      <c r="AM94" s="630"/>
      <c r="AN94" s="630"/>
      <c r="AO94" s="630"/>
      <c r="AP94" s="627"/>
    </row>
    <row r="95" spans="1:42" ht="12.75">
      <c r="A95" s="565"/>
      <c r="B95" s="529">
        <v>3</v>
      </c>
      <c r="C95" s="310" t="s">
        <v>48</v>
      </c>
      <c r="D95" s="96" t="s">
        <v>70</v>
      </c>
      <c r="E95" s="97">
        <v>1989</v>
      </c>
      <c r="F95" s="90">
        <f>SUM(2014-E95)</f>
        <v>25</v>
      </c>
      <c r="G95" s="317" t="s">
        <v>64</v>
      </c>
      <c r="H95" s="623">
        <f>MIN(AB95:AB95:AP95)</f>
        <v>0.8909722222222222</v>
      </c>
      <c r="I95" s="624">
        <f>IF(COUNTIF(L95:Z95,"&gt;=0")&lt;11,SUM(L95:Z95),SUM(LARGE(L95:Z95,1),LARGE(L95:Z95,2),LARGE(L95:Z95,3),LARGE(L95:Z95,4),LARGE(L95:Z95,5),LARGE(L95:Z95,6),LARGE(L95:Z95,7),LARGE(L95:Z95,8),LARGE(L95:Z95,9),LARGE(L95:Z95,10)))</f>
        <v>43</v>
      </c>
      <c r="J95" s="532">
        <f>SUM(COUNTIF(L95:Z95,"&gt;-1"))</f>
        <v>6</v>
      </c>
      <c r="K95" s="533">
        <f>SUM(L95:Z95)</f>
        <v>43</v>
      </c>
      <c r="L95" s="112">
        <v>9</v>
      </c>
      <c r="M95" s="112">
        <v>8</v>
      </c>
      <c r="N95" s="112">
        <v>6</v>
      </c>
      <c r="O95" s="112">
        <v>5</v>
      </c>
      <c r="P95" s="112">
        <v>8</v>
      </c>
      <c r="Q95" s="534"/>
      <c r="R95" s="112">
        <v>7</v>
      </c>
      <c r="S95" s="534"/>
      <c r="T95" s="534"/>
      <c r="U95" s="534"/>
      <c r="V95" s="534"/>
      <c r="W95" s="534"/>
      <c r="X95" s="534"/>
      <c r="Y95" s="534"/>
      <c r="Z95" s="578"/>
      <c r="AA95" s="576"/>
      <c r="AB95" s="629">
        <v>0.9055555555555556</v>
      </c>
      <c r="AC95" s="631">
        <v>0.8909722222222222</v>
      </c>
      <c r="AD95" s="631">
        <v>0.8930555555555556</v>
      </c>
      <c r="AE95" s="630">
        <v>0.9006944444444445</v>
      </c>
      <c r="AF95" s="630">
        <v>0.9104166666666668</v>
      </c>
      <c r="AG95" s="630"/>
      <c r="AH95" s="630">
        <v>0.9215277777777778</v>
      </c>
      <c r="AI95" s="630"/>
      <c r="AJ95" s="630"/>
      <c r="AK95" s="630"/>
      <c r="AL95" s="630"/>
      <c r="AM95" s="630"/>
      <c r="AN95" s="630"/>
      <c r="AO95" s="630"/>
      <c r="AP95" s="632"/>
    </row>
    <row r="96" spans="1:42" ht="12.75">
      <c r="A96" s="565"/>
      <c r="B96" s="529">
        <v>4</v>
      </c>
      <c r="C96" s="310" t="s">
        <v>48</v>
      </c>
      <c r="D96" s="88" t="s">
        <v>98</v>
      </c>
      <c r="E96" s="89">
        <v>1993</v>
      </c>
      <c r="F96" s="90">
        <f>SUM(2014-E96)</f>
        <v>21</v>
      </c>
      <c r="G96" s="633" t="s">
        <v>99</v>
      </c>
      <c r="H96" s="546" t="s">
        <v>183</v>
      </c>
      <c r="I96" s="624">
        <f>IF(COUNTIF(L96:Z96,"&gt;=0")&lt;11,SUM(L96:Z96),SUM(LARGE(L96:Z96,1),LARGE(L96:Z96,2),LARGE(L96:Z96,3),LARGE(L96:Z96,4),LARGE(L96:Z96,5),LARGE(L96:Z96,6),LARGE(L96:Z96,7),LARGE(L96:Z96,8),LARGE(L96:Z96,9),LARGE(L96:Z96,10)))</f>
        <v>27</v>
      </c>
      <c r="J96" s="532">
        <f>SUM(COUNTIF(L96:Z96,"&gt;-1"))</f>
        <v>6</v>
      </c>
      <c r="K96" s="533">
        <f>SUM(L96:Z96)</f>
        <v>27</v>
      </c>
      <c r="L96" s="112">
        <v>7</v>
      </c>
      <c r="M96" s="112">
        <v>5</v>
      </c>
      <c r="N96" s="112">
        <v>4</v>
      </c>
      <c r="O96" s="112">
        <v>1</v>
      </c>
      <c r="P96" s="112">
        <v>5</v>
      </c>
      <c r="Q96" s="534"/>
      <c r="R96" s="112">
        <v>5</v>
      </c>
      <c r="S96" s="534"/>
      <c r="T96" s="534"/>
      <c r="U96" s="534"/>
      <c r="V96" s="534"/>
      <c r="W96" s="534"/>
      <c r="X96" s="534"/>
      <c r="Y96" s="534"/>
      <c r="Z96" s="534"/>
      <c r="AA96" s="576"/>
      <c r="AB96" s="584" t="s">
        <v>100</v>
      </c>
      <c r="AC96" s="584" t="s">
        <v>145</v>
      </c>
      <c r="AD96" s="584" t="s">
        <v>183</v>
      </c>
      <c r="AE96" s="584" t="s">
        <v>224</v>
      </c>
      <c r="AF96" s="546" t="s">
        <v>252</v>
      </c>
      <c r="AG96" s="630"/>
      <c r="AH96" s="546" t="s">
        <v>299</v>
      </c>
      <c r="AI96" s="630"/>
      <c r="AJ96" s="630"/>
      <c r="AK96" s="630"/>
      <c r="AL96" s="630"/>
      <c r="AM96" s="630"/>
      <c r="AN96" s="630"/>
      <c r="AO96" s="630"/>
      <c r="AP96" s="632"/>
    </row>
    <row r="97" spans="1:42" ht="12.75">
      <c r="A97" s="565"/>
      <c r="B97" s="529">
        <v>5</v>
      </c>
      <c r="C97" s="310" t="s">
        <v>48</v>
      </c>
      <c r="D97" s="108" t="s">
        <v>175</v>
      </c>
      <c r="E97" s="90">
        <v>1992</v>
      </c>
      <c r="F97" s="90">
        <f>SUM(2014-E97)</f>
        <v>22</v>
      </c>
      <c r="G97" s="628" t="s">
        <v>88</v>
      </c>
      <c r="H97" s="623">
        <f>MIN(AB97:AB97:AP97)</f>
        <v>0.7756944444444445</v>
      </c>
      <c r="I97" s="624">
        <f>IF(COUNTIF(L97:Z97,"&gt;=0")&lt;11,SUM(L97:Z97),SUM(LARGE(L97:Z97,1),LARGE(L97:Z97,2),LARGE(L97:Z97,3),LARGE(L97:Z97,4),LARGE(L97:Z97,5),LARGE(L97:Z97,6),LARGE(L97:Z97,7),LARGE(L97:Z97,8),LARGE(L97:Z97,9),LARGE(L97:Z97,10)))</f>
        <v>26</v>
      </c>
      <c r="J97" s="540">
        <f>SUM(COUNTIF(L97:Z97,"&gt;-1"))</f>
        <v>3</v>
      </c>
      <c r="K97" s="533">
        <f>SUM(L97:Z97)</f>
        <v>26</v>
      </c>
      <c r="L97" s="541"/>
      <c r="M97" s="541"/>
      <c r="N97" s="112">
        <v>9</v>
      </c>
      <c r="O97" s="112">
        <v>9</v>
      </c>
      <c r="P97" s="614"/>
      <c r="Q97" s="534"/>
      <c r="R97" s="112">
        <v>8</v>
      </c>
      <c r="S97" s="534"/>
      <c r="T97" s="534"/>
      <c r="U97" s="534"/>
      <c r="V97" s="534"/>
      <c r="W97" s="534"/>
      <c r="X97" s="534"/>
      <c r="Y97" s="534"/>
      <c r="Z97" s="534"/>
      <c r="AA97" s="576" t="s">
        <v>440</v>
      </c>
      <c r="AB97" s="629"/>
      <c r="AC97" s="629"/>
      <c r="AD97" s="630">
        <v>0.7937500000000001</v>
      </c>
      <c r="AE97" s="630">
        <v>0.7756944444444445</v>
      </c>
      <c r="AF97" s="630"/>
      <c r="AG97" s="630"/>
      <c r="AH97" s="630">
        <v>0.88125</v>
      </c>
      <c r="AI97" s="630"/>
      <c r="AJ97" s="630"/>
      <c r="AK97" s="630"/>
      <c r="AL97" s="630"/>
      <c r="AM97" s="630"/>
      <c r="AN97" s="630"/>
      <c r="AO97" s="630"/>
      <c r="AP97" s="632"/>
    </row>
    <row r="98" spans="1:42" ht="12.75">
      <c r="A98" s="565"/>
      <c r="B98" s="529">
        <v>6</v>
      </c>
      <c r="C98" s="310" t="s">
        <v>48</v>
      </c>
      <c r="D98" s="96" t="s">
        <v>84</v>
      </c>
      <c r="E98" s="97">
        <v>1984</v>
      </c>
      <c r="F98" s="90">
        <f>SUM(2014-E98)</f>
        <v>30</v>
      </c>
      <c r="G98" s="317" t="s">
        <v>64</v>
      </c>
      <c r="H98" s="623">
        <f>MIN(AB98:AB98:AP98)</f>
        <v>0.9444444444444445</v>
      </c>
      <c r="I98" s="624">
        <f>IF(COUNTIF(L98:Z98,"&gt;=0")&lt;11,SUM(L98:Z98),SUM(LARGE(L98:Z98,1),LARGE(L98:Z98,2),LARGE(L98:Z98,3),LARGE(L98:Z98,4),LARGE(L98:Z98,5),LARGE(L98:Z98,6),LARGE(L98:Z98,7),LARGE(L98:Z98,8),LARGE(L98:Z98,9),LARGE(L98:Z98,10)))</f>
        <v>19</v>
      </c>
      <c r="J98" s="540">
        <f>SUM(COUNTIF(L98:Z98,"&gt;-1"))</f>
        <v>3</v>
      </c>
      <c r="K98" s="533">
        <f>SUM(L98:Z98)</f>
        <v>19</v>
      </c>
      <c r="L98" s="112">
        <v>8</v>
      </c>
      <c r="M98" s="112">
        <v>7</v>
      </c>
      <c r="N98" s="541"/>
      <c r="O98" s="112">
        <v>4</v>
      </c>
      <c r="P98" s="541"/>
      <c r="Q98" s="534"/>
      <c r="R98" s="541"/>
      <c r="S98" s="534"/>
      <c r="T98" s="534"/>
      <c r="U98" s="534"/>
      <c r="V98" s="534"/>
      <c r="W98" s="534"/>
      <c r="X98" s="534"/>
      <c r="Y98" s="534"/>
      <c r="Z98" s="534"/>
      <c r="AA98" s="576"/>
      <c r="AB98" s="629">
        <v>0.9819444444444444</v>
      </c>
      <c r="AC98" s="629">
        <v>0.967361111111111</v>
      </c>
      <c r="AD98" s="630"/>
      <c r="AE98" s="630">
        <v>0.9444444444444445</v>
      </c>
      <c r="AF98" s="630"/>
      <c r="AG98" s="630"/>
      <c r="AH98" s="630"/>
      <c r="AI98" s="630"/>
      <c r="AJ98" s="630"/>
      <c r="AK98" s="630"/>
      <c r="AL98" s="630"/>
      <c r="AM98" s="630"/>
      <c r="AN98" s="630"/>
      <c r="AO98" s="630"/>
      <c r="AP98" s="632"/>
    </row>
    <row r="99" spans="1:42" ht="12.75">
      <c r="A99" s="565"/>
      <c r="B99" s="529">
        <v>7</v>
      </c>
      <c r="C99" s="310" t="s">
        <v>48</v>
      </c>
      <c r="D99" s="96" t="s">
        <v>282</v>
      </c>
      <c r="E99" s="97">
        <v>1985</v>
      </c>
      <c r="F99" s="90">
        <f>SUM(2014-E99)</f>
        <v>29</v>
      </c>
      <c r="G99" s="317" t="s">
        <v>244</v>
      </c>
      <c r="H99" s="546" t="s">
        <v>249</v>
      </c>
      <c r="I99" s="624">
        <f>IF(COUNTIF(L99:Z99,"&gt;=0")&lt;11,SUM(L99:Z99),SUM(LARGE(L99:Z99,1),LARGE(L99:Z99,2),LARGE(L99:Z99,3),LARGE(L99:Z99,4),LARGE(L99:Z99,5),LARGE(L99:Z99,6),LARGE(L99:Z99,7),LARGE(L99:Z99,8),LARGE(L99:Z99,9),LARGE(L99:Z99,10)))</f>
        <v>15</v>
      </c>
      <c r="J99" s="540">
        <f>SUM(COUNTIF(L99:Z99,"&gt;-1"))</f>
        <v>3</v>
      </c>
      <c r="K99" s="533">
        <f>SUM(L99:Z99)</f>
        <v>15</v>
      </c>
      <c r="L99" s="541"/>
      <c r="M99" s="541"/>
      <c r="N99" s="541"/>
      <c r="O99" s="541"/>
      <c r="P99" s="112">
        <v>4</v>
      </c>
      <c r="Q99" s="100">
        <v>8</v>
      </c>
      <c r="R99" s="112">
        <v>3</v>
      </c>
      <c r="S99" s="534"/>
      <c r="T99" s="534"/>
      <c r="U99" s="534"/>
      <c r="V99" s="534"/>
      <c r="W99" s="534"/>
      <c r="X99" s="534"/>
      <c r="Y99" s="534"/>
      <c r="Z99" s="534"/>
      <c r="AA99" s="535" t="s">
        <v>435</v>
      </c>
      <c r="AB99" s="629"/>
      <c r="AC99" s="630"/>
      <c r="AD99" s="631"/>
      <c r="AE99" s="630"/>
      <c r="AF99" s="546" t="s">
        <v>264</v>
      </c>
      <c r="AG99" s="546" t="s">
        <v>249</v>
      </c>
      <c r="AH99" s="546" t="s">
        <v>303</v>
      </c>
      <c r="AI99" s="630"/>
      <c r="AJ99" s="630"/>
      <c r="AK99" s="630"/>
      <c r="AL99" s="630"/>
      <c r="AM99" s="630"/>
      <c r="AN99" s="630"/>
      <c r="AO99" s="630"/>
      <c r="AP99" s="632"/>
    </row>
    <row r="100" spans="1:42" ht="12.75">
      <c r="A100" s="565"/>
      <c r="B100" s="529">
        <v>8</v>
      </c>
      <c r="C100" s="310" t="s">
        <v>48</v>
      </c>
      <c r="D100" s="96" t="s">
        <v>176</v>
      </c>
      <c r="E100" s="97">
        <v>1981</v>
      </c>
      <c r="F100" s="90">
        <f>SUM(2014-E100)</f>
        <v>33</v>
      </c>
      <c r="G100" s="317" t="s">
        <v>177</v>
      </c>
      <c r="H100" s="623">
        <f>MIN(AB100:AB100:AP100)</f>
        <v>0.845138888888889</v>
      </c>
      <c r="I100" s="624">
        <f>IF(COUNTIF(L100:Z100,"&gt;=0")&lt;11,SUM(L100:Z100),SUM(LARGE(L100:Z100,1),LARGE(L100:Z100,2),LARGE(L100:Z100,3),LARGE(L100:Z100,4),LARGE(L100:Z100,5),LARGE(L100:Z100,6),LARGE(L100:Z100,7),LARGE(L100:Z100,8),LARGE(L100:Z100,9),LARGE(L100:Z100,10)))</f>
        <v>14</v>
      </c>
      <c r="J100" s="540">
        <f>SUM(COUNTIF(L100:Z100,"&gt;-1"))</f>
        <v>2</v>
      </c>
      <c r="K100" s="533">
        <f>SUM(L100:Z100)</f>
        <v>14</v>
      </c>
      <c r="L100" s="541"/>
      <c r="M100" s="541"/>
      <c r="N100" s="100">
        <v>7</v>
      </c>
      <c r="O100" s="112">
        <v>7</v>
      </c>
      <c r="P100" s="614"/>
      <c r="Q100" s="534"/>
      <c r="R100" s="541"/>
      <c r="S100" s="534"/>
      <c r="T100" s="534"/>
      <c r="U100" s="534"/>
      <c r="V100" s="534"/>
      <c r="W100" s="534"/>
      <c r="X100" s="534"/>
      <c r="Y100" s="534"/>
      <c r="Z100" s="534"/>
      <c r="AA100" s="576"/>
      <c r="AB100" s="629"/>
      <c r="AC100" s="630"/>
      <c r="AD100" s="630">
        <v>0.845138888888889</v>
      </c>
      <c r="AE100" s="630">
        <v>0.8479166666666668</v>
      </c>
      <c r="AF100" s="630"/>
      <c r="AG100" s="630"/>
      <c r="AH100" s="630"/>
      <c r="AI100" s="630"/>
      <c r="AJ100" s="630"/>
      <c r="AK100" s="630"/>
      <c r="AL100" s="630"/>
      <c r="AM100" s="630"/>
      <c r="AN100" s="630"/>
      <c r="AO100" s="630"/>
      <c r="AP100" s="632"/>
    </row>
    <row r="101" spans="1:42" ht="12.75">
      <c r="A101" s="565"/>
      <c r="B101" s="529">
        <v>9</v>
      </c>
      <c r="C101" s="310" t="s">
        <v>48</v>
      </c>
      <c r="D101" s="96" t="s">
        <v>140</v>
      </c>
      <c r="E101" s="97">
        <v>1992</v>
      </c>
      <c r="F101" s="90">
        <f>SUM(2014-E101)</f>
        <v>22</v>
      </c>
      <c r="G101" s="315" t="s">
        <v>21</v>
      </c>
      <c r="H101" s="623">
        <f>MIN(AB101:AB101:AP101)</f>
        <v>0.9319444444444445</v>
      </c>
      <c r="I101" s="624">
        <f>IF(COUNTIF(L101:Z101,"&gt;=0")&lt;11,SUM(L101:Z101),SUM(LARGE(L101:Z101,1),LARGE(L101:Z101,2),LARGE(L101:Z101,3),LARGE(L101:Z101,4),LARGE(L101:Z101,5),LARGE(L101:Z101,6),LARGE(L101:Z101,7),LARGE(L101:Z101,8),LARGE(L101:Z101,9),LARGE(L101:Z101,10)))</f>
        <v>11</v>
      </c>
      <c r="J101" s="540">
        <f>SUM(COUNTIF(L101:Z101,"&gt;-1"))</f>
        <v>2</v>
      </c>
      <c r="K101" s="533">
        <f>SUM(L101:Z101)</f>
        <v>11</v>
      </c>
      <c r="L101" s="541"/>
      <c r="M101" s="112">
        <v>6</v>
      </c>
      <c r="N101" s="100">
        <v>5</v>
      </c>
      <c r="O101" s="541"/>
      <c r="P101" s="541"/>
      <c r="Q101" s="534"/>
      <c r="R101" s="541"/>
      <c r="S101" s="534"/>
      <c r="T101" s="534"/>
      <c r="U101" s="534"/>
      <c r="V101" s="534"/>
      <c r="W101" s="534"/>
      <c r="X101" s="534"/>
      <c r="Y101" s="534"/>
      <c r="Z101" s="544"/>
      <c r="AA101" s="576"/>
      <c r="AB101" s="629"/>
      <c r="AC101" s="546" t="s">
        <v>141</v>
      </c>
      <c r="AD101" s="630">
        <v>0.9319444444444445</v>
      </c>
      <c r="AE101" s="630"/>
      <c r="AF101" s="630"/>
      <c r="AG101" s="630"/>
      <c r="AH101" s="630"/>
      <c r="AI101" s="630"/>
      <c r="AJ101" s="630"/>
      <c r="AK101" s="630"/>
      <c r="AL101" s="630"/>
      <c r="AM101" s="630"/>
      <c r="AN101" s="630"/>
      <c r="AO101" s="630"/>
      <c r="AP101" s="634"/>
    </row>
    <row r="102" spans="1:42" ht="12.75">
      <c r="A102" s="565"/>
      <c r="B102" s="529">
        <v>10</v>
      </c>
      <c r="C102" s="310" t="s">
        <v>48</v>
      </c>
      <c r="D102" s="88" t="s">
        <v>265</v>
      </c>
      <c r="E102" s="89">
        <v>1984</v>
      </c>
      <c r="F102" s="90">
        <f>SUM(2014-E102)</f>
        <v>30</v>
      </c>
      <c r="G102" s="633" t="s">
        <v>244</v>
      </c>
      <c r="H102" s="546" t="s">
        <v>266</v>
      </c>
      <c r="I102" s="624">
        <f>IF(COUNTIF(L102:Z102,"&gt;=0")&lt;11,SUM(L102:Z102),SUM(LARGE(L102:Z102,1),LARGE(L102:Z102,2),LARGE(L102:Z102,3),LARGE(L102:Z102,4),LARGE(L102:Z102,5),LARGE(L102:Z102,6),LARGE(L102:Z102,7),LARGE(L102:Z102,8),LARGE(L102:Z102,9),LARGE(L102:Z102,10)))</f>
        <v>11</v>
      </c>
      <c r="J102" s="540">
        <f>SUM(COUNTIF(L102:Z102,"&gt;-1"))</f>
        <v>3</v>
      </c>
      <c r="K102" s="533">
        <f>SUM(L102:Z102)</f>
        <v>11</v>
      </c>
      <c r="L102" s="541"/>
      <c r="M102" s="534"/>
      <c r="N102" s="534"/>
      <c r="O102" s="541"/>
      <c r="P102" s="100">
        <v>3</v>
      </c>
      <c r="Q102" s="100">
        <v>7</v>
      </c>
      <c r="R102" s="112">
        <v>1</v>
      </c>
      <c r="S102" s="534"/>
      <c r="T102" s="534"/>
      <c r="U102" s="534"/>
      <c r="V102" s="534"/>
      <c r="W102" s="534"/>
      <c r="X102" s="534"/>
      <c r="Y102" s="534"/>
      <c r="Z102" s="544"/>
      <c r="AA102" s="535" t="s">
        <v>435</v>
      </c>
      <c r="AB102" s="635"/>
      <c r="AC102" s="631"/>
      <c r="AD102" s="631"/>
      <c r="AE102" s="629"/>
      <c r="AF102" s="546" t="s">
        <v>266</v>
      </c>
      <c r="AG102" s="546" t="s">
        <v>291</v>
      </c>
      <c r="AH102" s="546" t="s">
        <v>316</v>
      </c>
      <c r="AI102" s="630"/>
      <c r="AJ102" s="630"/>
      <c r="AK102" s="630"/>
      <c r="AL102" s="630"/>
      <c r="AM102" s="630"/>
      <c r="AN102" s="630"/>
      <c r="AO102" s="630"/>
      <c r="AP102" s="632"/>
    </row>
    <row r="103" spans="1:42" ht="12.75">
      <c r="A103" s="565"/>
      <c r="B103" s="529">
        <v>11</v>
      </c>
      <c r="C103" s="310" t="s">
        <v>48</v>
      </c>
      <c r="D103" s="96" t="s">
        <v>146</v>
      </c>
      <c r="E103" s="97">
        <v>1987</v>
      </c>
      <c r="F103" s="90">
        <f>SUM(2014-E103)</f>
        <v>27</v>
      </c>
      <c r="G103" s="317" t="s">
        <v>64</v>
      </c>
      <c r="H103" s="546" t="s">
        <v>223</v>
      </c>
      <c r="I103" s="624">
        <f>IF(COUNTIF(L103:Z103,"&gt;=0")&lt;11,SUM(L103:Z103),SUM(LARGE(L103:Z103,1),LARGE(L103:Z103,2),LARGE(L103:Z103,3),LARGE(L103:Z103,4),LARGE(L103:Z103,5),LARGE(L103:Z103,6),LARGE(L103:Z103,7),LARGE(L103:Z103,8),LARGE(L103:Z103,9),LARGE(L103:Z103,10)))</f>
        <v>10</v>
      </c>
      <c r="J103" s="540">
        <f>SUM(COUNTIF(L103:Z103,"&gt;-1"))</f>
        <v>3</v>
      </c>
      <c r="K103" s="533">
        <f>SUM(L103:Z103)</f>
        <v>10</v>
      </c>
      <c r="L103" s="541"/>
      <c r="M103" s="100">
        <v>4</v>
      </c>
      <c r="N103" s="534"/>
      <c r="O103" s="112">
        <v>2</v>
      </c>
      <c r="P103" s="534"/>
      <c r="Q103" s="534"/>
      <c r="R103" s="100">
        <v>4</v>
      </c>
      <c r="S103" s="534"/>
      <c r="T103" s="534"/>
      <c r="U103" s="534"/>
      <c r="V103" s="534"/>
      <c r="W103" s="534"/>
      <c r="X103" s="534"/>
      <c r="Y103" s="534"/>
      <c r="Z103" s="544"/>
      <c r="AA103" s="576"/>
      <c r="AB103" s="629"/>
      <c r="AC103" s="584" t="s">
        <v>147</v>
      </c>
      <c r="AD103" s="630"/>
      <c r="AE103" s="546" t="s">
        <v>223</v>
      </c>
      <c r="AF103" s="630"/>
      <c r="AG103" s="630"/>
      <c r="AH103" s="546" t="s">
        <v>301</v>
      </c>
      <c r="AI103" s="630"/>
      <c r="AJ103" s="630"/>
      <c r="AK103" s="630"/>
      <c r="AL103" s="630"/>
      <c r="AM103" s="630"/>
      <c r="AN103" s="630"/>
      <c r="AO103" s="630"/>
      <c r="AP103" s="632"/>
    </row>
    <row r="104" spans="1:42" ht="12.75">
      <c r="A104" s="565"/>
      <c r="B104" s="529">
        <v>12</v>
      </c>
      <c r="C104" s="310" t="s">
        <v>48</v>
      </c>
      <c r="D104" s="96" t="s">
        <v>111</v>
      </c>
      <c r="E104" s="97">
        <v>1986</v>
      </c>
      <c r="F104" s="90">
        <f>SUM(2014-E104)</f>
        <v>28</v>
      </c>
      <c r="G104" s="315" t="s">
        <v>21</v>
      </c>
      <c r="H104" s="546" t="s">
        <v>151</v>
      </c>
      <c r="I104" s="624">
        <f>IF(COUNTIF(L104:Z104,"&gt;=0")&lt;11,SUM(L104:Z104),SUM(LARGE(L104:Z104,1),LARGE(L104:Z104,2),LARGE(L104:Z104,3),LARGE(L104:Z104,4),LARGE(L104:Z104,5),LARGE(L104:Z104,6),LARGE(L104:Z104,7),LARGE(L104:Z104,8),LARGE(L104:Z104,9),LARGE(L104:Z104,10)))</f>
        <v>9</v>
      </c>
      <c r="J104" s="540">
        <f>SUM(COUNTIF(L104:Z104,"&gt;-1"))</f>
        <v>2</v>
      </c>
      <c r="K104" s="533">
        <f>SUM(L104:Z104)</f>
        <v>9</v>
      </c>
      <c r="L104" s="112">
        <v>6</v>
      </c>
      <c r="M104" s="100">
        <v>3</v>
      </c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44"/>
      <c r="AA104" s="576"/>
      <c r="AB104" s="584" t="s">
        <v>112</v>
      </c>
      <c r="AC104" s="546" t="s">
        <v>151</v>
      </c>
      <c r="AD104" s="630"/>
      <c r="AE104" s="630"/>
      <c r="AF104" s="630"/>
      <c r="AG104" s="630"/>
      <c r="AH104" s="630"/>
      <c r="AI104" s="630"/>
      <c r="AJ104" s="630"/>
      <c r="AK104" s="630"/>
      <c r="AL104" s="630"/>
      <c r="AM104" s="630"/>
      <c r="AN104" s="630"/>
      <c r="AO104" s="630"/>
      <c r="AP104" s="632"/>
    </row>
    <row r="105" spans="1:42" ht="12.75">
      <c r="A105" s="565"/>
      <c r="B105" s="529">
        <v>13</v>
      </c>
      <c r="C105" s="310" t="s">
        <v>48</v>
      </c>
      <c r="D105" s="88" t="s">
        <v>245</v>
      </c>
      <c r="E105" s="89">
        <v>1996</v>
      </c>
      <c r="F105" s="90">
        <f>SUM(2014-E105)</f>
        <v>18</v>
      </c>
      <c r="G105" s="633" t="s">
        <v>244</v>
      </c>
      <c r="H105" s="623">
        <f>MIN(AB105:AB105:AP105)</f>
        <v>0.9756944444444445</v>
      </c>
      <c r="I105" s="624">
        <f>IF(COUNTIF(L105:Z105,"&gt;=0")&lt;11,SUM(L105:Z105),SUM(LARGE(L105:Z105,1),LARGE(L105:Z105,2),LARGE(L105:Z105,3),LARGE(L105:Z105,4),LARGE(L105:Z105,5),LARGE(L105:Z105,6),LARGE(L105:Z105,7),LARGE(L105:Z105,8),LARGE(L105:Z105,9),LARGE(L105:Z105,10)))</f>
        <v>7</v>
      </c>
      <c r="J105" s="540">
        <f>SUM(COUNTIF(L105:Z105,"&gt;-1"))</f>
        <v>1</v>
      </c>
      <c r="K105" s="533">
        <f>SUM(L105:Z105)</f>
        <v>7</v>
      </c>
      <c r="L105" s="541"/>
      <c r="M105" s="534"/>
      <c r="N105" s="534"/>
      <c r="O105" s="534"/>
      <c r="P105" s="100">
        <v>7</v>
      </c>
      <c r="Q105" s="534"/>
      <c r="R105" s="534"/>
      <c r="S105" s="534"/>
      <c r="T105" s="534"/>
      <c r="U105" s="534"/>
      <c r="V105" s="534"/>
      <c r="W105" s="534"/>
      <c r="X105" s="534"/>
      <c r="Y105" s="534"/>
      <c r="Z105" s="544"/>
      <c r="AA105" s="535" t="s">
        <v>435</v>
      </c>
      <c r="AB105" s="635"/>
      <c r="AC105" s="630"/>
      <c r="AD105" s="630"/>
      <c r="AE105" s="629"/>
      <c r="AF105" s="630">
        <v>0.9756944444444445</v>
      </c>
      <c r="AG105" s="630"/>
      <c r="AH105" s="630"/>
      <c r="AI105" s="630"/>
      <c r="AJ105" s="630"/>
      <c r="AK105" s="630"/>
      <c r="AL105" s="630"/>
      <c r="AM105" s="630"/>
      <c r="AN105" s="630"/>
      <c r="AO105" s="630"/>
      <c r="AP105" s="632"/>
    </row>
    <row r="106" spans="1:42" ht="12.75">
      <c r="A106" s="565"/>
      <c r="B106" s="529">
        <v>14</v>
      </c>
      <c r="C106" s="310" t="s">
        <v>48</v>
      </c>
      <c r="D106" s="96" t="s">
        <v>215</v>
      </c>
      <c r="E106" s="97">
        <v>1984</v>
      </c>
      <c r="F106" s="90">
        <f>SUM(2014-E106)</f>
        <v>30</v>
      </c>
      <c r="G106" s="317" t="s">
        <v>216</v>
      </c>
      <c r="H106" s="623">
        <f>MIN(AB106:AB106:AP106)</f>
        <v>0.876388888888889</v>
      </c>
      <c r="I106" s="624">
        <f>IF(COUNTIF(L106:Z106,"&gt;=0")&lt;11,SUM(L106:Z106),SUM(LARGE(L106:Z106,1),LARGE(L106:Z106,2),LARGE(L106:Z106,3),LARGE(L106:Z106,4),LARGE(L106:Z106,5),LARGE(L106:Z106,6),LARGE(L106:Z106,7),LARGE(L106:Z106,8),LARGE(L106:Z106,9),LARGE(L106:Z106,10)))</f>
        <v>6</v>
      </c>
      <c r="J106" s="540">
        <f>SUM(COUNTIF(L106:Z106,"&gt;-1"))</f>
        <v>1</v>
      </c>
      <c r="K106" s="533">
        <f>SUM(L106:Z106)</f>
        <v>6</v>
      </c>
      <c r="L106" s="541"/>
      <c r="M106" s="534"/>
      <c r="N106" s="534"/>
      <c r="O106" s="100">
        <v>6</v>
      </c>
      <c r="P106" s="534"/>
      <c r="Q106" s="541"/>
      <c r="R106" s="534"/>
      <c r="S106" s="534"/>
      <c r="T106" s="534"/>
      <c r="U106" s="534"/>
      <c r="V106" s="534"/>
      <c r="W106" s="534"/>
      <c r="X106" s="534"/>
      <c r="Y106" s="534"/>
      <c r="Z106" s="544"/>
      <c r="AA106" s="576"/>
      <c r="AB106" s="629"/>
      <c r="AC106" s="636"/>
      <c r="AD106" s="630"/>
      <c r="AE106" s="629">
        <v>0.876388888888889</v>
      </c>
      <c r="AF106" s="630"/>
      <c r="AG106" s="630"/>
      <c r="AH106" s="630"/>
      <c r="AI106" s="630"/>
      <c r="AJ106" s="630"/>
      <c r="AK106" s="630"/>
      <c r="AL106" s="630"/>
      <c r="AM106" s="630"/>
      <c r="AN106" s="630"/>
      <c r="AO106" s="630"/>
      <c r="AP106" s="632"/>
    </row>
    <row r="107" spans="1:42" ht="12.75">
      <c r="A107" s="565"/>
      <c r="B107" s="529">
        <v>15</v>
      </c>
      <c r="C107" s="310" t="s">
        <v>48</v>
      </c>
      <c r="D107" s="96" t="s">
        <v>297</v>
      </c>
      <c r="E107" s="97">
        <v>1982</v>
      </c>
      <c r="F107" s="90">
        <f>SUM(2014-E107)</f>
        <v>32</v>
      </c>
      <c r="G107" s="317" t="s">
        <v>244</v>
      </c>
      <c r="H107" s="623">
        <f>MIN(AB107:AB107:AP107)</f>
        <v>0.9944444444444445</v>
      </c>
      <c r="I107" s="624">
        <f>IF(COUNTIF(L107:Z107,"&gt;=0")&lt;11,SUM(L107:Z107),SUM(LARGE(L107:Z107,1),LARGE(L107:Z107,2),LARGE(L107:Z107,3),LARGE(L107:Z107,4),LARGE(L107:Z107,5),LARGE(L107:Z107,6),LARGE(L107:Z107,7),LARGE(L107:Z107,8),LARGE(L107:Z107,9),LARGE(L107:Z107,10)))</f>
        <v>6</v>
      </c>
      <c r="J107" s="540">
        <f>SUM(COUNTIF(L107:Z107,"&gt;-1"))</f>
        <v>1</v>
      </c>
      <c r="K107" s="533">
        <f>SUM(L107:Z107)</f>
        <v>6</v>
      </c>
      <c r="L107" s="541"/>
      <c r="M107" s="534"/>
      <c r="N107" s="534"/>
      <c r="O107" s="534"/>
      <c r="P107" s="534"/>
      <c r="Q107" s="534"/>
      <c r="R107" s="100">
        <v>6</v>
      </c>
      <c r="S107" s="534"/>
      <c r="T107" s="534"/>
      <c r="U107" s="534"/>
      <c r="V107" s="534"/>
      <c r="W107" s="534"/>
      <c r="X107" s="534"/>
      <c r="Y107" s="534"/>
      <c r="Z107" s="544"/>
      <c r="AA107" s="576" t="s">
        <v>436</v>
      </c>
      <c r="AB107" s="629"/>
      <c r="AC107" s="636"/>
      <c r="AD107" s="630"/>
      <c r="AE107" s="546"/>
      <c r="AF107" s="630"/>
      <c r="AG107" s="630"/>
      <c r="AH107" s="630">
        <v>0.9944444444444445</v>
      </c>
      <c r="AI107" s="630"/>
      <c r="AJ107" s="630"/>
      <c r="AK107" s="630"/>
      <c r="AL107" s="631"/>
      <c r="AM107" s="631"/>
      <c r="AN107" s="630"/>
      <c r="AO107" s="630"/>
      <c r="AP107" s="632"/>
    </row>
    <row r="108" spans="1:42" ht="12.75">
      <c r="A108" s="565"/>
      <c r="B108" s="529">
        <v>16</v>
      </c>
      <c r="C108" s="310" t="s">
        <v>48</v>
      </c>
      <c r="D108" s="96" t="s">
        <v>250</v>
      </c>
      <c r="E108" s="97">
        <v>1980</v>
      </c>
      <c r="F108" s="90">
        <f>SUM(2014-E108)</f>
        <v>34</v>
      </c>
      <c r="G108" s="317" t="s">
        <v>244</v>
      </c>
      <c r="H108" s="546" t="s">
        <v>223</v>
      </c>
      <c r="I108" s="624">
        <f>IF(COUNTIF(L108:Z108,"&gt;=0")&lt;11,SUM(L108:Z108),SUM(LARGE(L108:Z108,1),LARGE(L108:Z108,2),LARGE(L108:Z108,3),LARGE(L108:Z108,4),LARGE(L108:Z108,5),LARGE(L108:Z108,6),LARGE(L108:Z108,7),LARGE(L108:Z108,8),LARGE(L108:Z108,9),LARGE(L108:Z108,10)))</f>
        <v>6</v>
      </c>
      <c r="J108" s="540">
        <f>SUM(COUNTIF(L108:Z108,"&gt;-1"))</f>
        <v>1</v>
      </c>
      <c r="K108" s="533">
        <f>SUM(L108:Z108)</f>
        <v>6</v>
      </c>
      <c r="L108" s="541"/>
      <c r="M108" s="534"/>
      <c r="N108" s="534"/>
      <c r="O108" s="534"/>
      <c r="P108" s="100">
        <v>6</v>
      </c>
      <c r="Q108" s="541"/>
      <c r="R108" s="534"/>
      <c r="S108" s="534"/>
      <c r="T108" s="534"/>
      <c r="U108" s="534"/>
      <c r="V108" s="534"/>
      <c r="W108" s="534"/>
      <c r="X108" s="534"/>
      <c r="Y108" s="534"/>
      <c r="Z108" s="544"/>
      <c r="AA108" s="535" t="s">
        <v>435</v>
      </c>
      <c r="AB108" s="629"/>
      <c r="AC108" s="630"/>
      <c r="AD108" s="630"/>
      <c r="AE108" s="630"/>
      <c r="AF108" s="546" t="s">
        <v>251</v>
      </c>
      <c r="AG108" s="630"/>
      <c r="AH108" s="630"/>
      <c r="AI108" s="630"/>
      <c r="AJ108" s="630"/>
      <c r="AK108" s="630"/>
      <c r="AL108" s="630"/>
      <c r="AM108" s="630"/>
      <c r="AN108" s="630"/>
      <c r="AO108" s="630"/>
      <c r="AP108" s="632"/>
    </row>
    <row r="109" spans="1:42" ht="12.75">
      <c r="A109" s="565"/>
      <c r="B109" s="529">
        <v>17</v>
      </c>
      <c r="C109" s="310" t="s">
        <v>48</v>
      </c>
      <c r="D109" s="96" t="s">
        <v>221</v>
      </c>
      <c r="E109" s="97">
        <v>1987</v>
      </c>
      <c r="F109" s="90">
        <f>SUM(2014-E109)</f>
        <v>27</v>
      </c>
      <c r="G109" s="317" t="s">
        <v>64</v>
      </c>
      <c r="H109" s="546" t="s">
        <v>222</v>
      </c>
      <c r="I109" s="624">
        <f>IF(COUNTIF(L109:Z109,"&gt;=0")&lt;11,SUM(L109:Z109),SUM(LARGE(L109:Z109,1),LARGE(L109:Z109,2),LARGE(L109:Z109,3),LARGE(L109:Z109,4),LARGE(L109:Z109,5),LARGE(L109:Z109,6),LARGE(L109:Z109,7),LARGE(L109:Z109,8),LARGE(L109:Z109,9),LARGE(L109:Z109,10)))</f>
        <v>3</v>
      </c>
      <c r="J109" s="540">
        <f>SUM(COUNTIF(L109:Z109,"&gt;-1"))</f>
        <v>1</v>
      </c>
      <c r="K109" s="533">
        <f>SUM(L109:Z109)</f>
        <v>3</v>
      </c>
      <c r="L109" s="541"/>
      <c r="M109" s="534"/>
      <c r="N109" s="534"/>
      <c r="O109" s="100">
        <v>3</v>
      </c>
      <c r="P109" s="534"/>
      <c r="Q109" s="534"/>
      <c r="R109" s="534"/>
      <c r="S109" s="534"/>
      <c r="T109" s="534"/>
      <c r="U109" s="534"/>
      <c r="V109" s="534"/>
      <c r="W109" s="534"/>
      <c r="X109" s="534"/>
      <c r="Y109" s="534"/>
      <c r="Z109" s="544"/>
      <c r="AA109" s="576" t="s">
        <v>439</v>
      </c>
      <c r="AB109" s="629"/>
      <c r="AC109" s="637"/>
      <c r="AD109" s="630"/>
      <c r="AE109" s="546" t="s">
        <v>222</v>
      </c>
      <c r="AF109" s="630"/>
      <c r="AG109" s="630"/>
      <c r="AH109" s="630"/>
      <c r="AI109" s="630"/>
      <c r="AJ109" s="630"/>
      <c r="AK109" s="630"/>
      <c r="AL109" s="630"/>
      <c r="AM109" s="630"/>
      <c r="AN109" s="630"/>
      <c r="AO109" s="630"/>
      <c r="AP109" s="632"/>
    </row>
    <row r="110" spans="1:42" ht="12.75">
      <c r="A110" s="565"/>
      <c r="B110" s="529">
        <v>18</v>
      </c>
      <c r="C110" s="310" t="s">
        <v>48</v>
      </c>
      <c r="D110" s="88" t="s">
        <v>304</v>
      </c>
      <c r="E110" s="89">
        <v>1984</v>
      </c>
      <c r="F110" s="90">
        <f>SUM(2014-E110)</f>
        <v>30</v>
      </c>
      <c r="G110" s="633" t="s">
        <v>244</v>
      </c>
      <c r="H110" s="546" t="s">
        <v>305</v>
      </c>
      <c r="I110" s="624">
        <f>IF(COUNTIF(L110:Z110,"&gt;=0")&lt;11,SUM(L110:Z110),SUM(LARGE(L110:Z110,1),LARGE(L110:Z110,2),LARGE(L110:Z110,3),LARGE(L110:Z110,4),LARGE(L110:Z110,5),LARGE(L110:Z110,6),LARGE(L110:Z110,7),LARGE(L110:Z110,8),LARGE(L110:Z110,9),LARGE(L110:Z110,10)))</f>
        <v>2</v>
      </c>
      <c r="J110" s="540">
        <f>SUM(COUNTIF(L110:Z110,"&gt;-1"))</f>
        <v>1</v>
      </c>
      <c r="K110" s="533">
        <f>SUM(L110:Z110)</f>
        <v>2</v>
      </c>
      <c r="L110" s="541"/>
      <c r="M110" s="534"/>
      <c r="N110" s="534"/>
      <c r="O110" s="534"/>
      <c r="P110" s="534"/>
      <c r="Q110" s="534"/>
      <c r="R110" s="100">
        <v>2</v>
      </c>
      <c r="S110" s="534"/>
      <c r="T110" s="534"/>
      <c r="U110" s="534"/>
      <c r="V110" s="534"/>
      <c r="W110" s="534"/>
      <c r="X110" s="534"/>
      <c r="Y110" s="534"/>
      <c r="Z110" s="544"/>
      <c r="AA110" s="576"/>
      <c r="AB110" s="635"/>
      <c r="AC110" s="630"/>
      <c r="AD110" s="631"/>
      <c r="AE110" s="630"/>
      <c r="AF110" s="630"/>
      <c r="AG110" s="630"/>
      <c r="AH110" s="546" t="s">
        <v>305</v>
      </c>
      <c r="AI110" s="630"/>
      <c r="AJ110" s="630"/>
      <c r="AK110" s="630"/>
      <c r="AL110" s="630"/>
      <c r="AM110" s="630"/>
      <c r="AN110" s="630"/>
      <c r="AO110" s="630"/>
      <c r="AP110" s="632"/>
    </row>
    <row r="111" spans="1:42" ht="12.75">
      <c r="A111" s="565"/>
      <c r="B111" s="529">
        <v>19</v>
      </c>
      <c r="C111" s="310" t="s">
        <v>48</v>
      </c>
      <c r="D111" s="88" t="s">
        <v>275</v>
      </c>
      <c r="E111" s="89">
        <v>1988</v>
      </c>
      <c r="F111" s="90">
        <f>SUM(2014-E111)</f>
        <v>26</v>
      </c>
      <c r="G111" s="633" t="s">
        <v>273</v>
      </c>
      <c r="H111" s="546" t="s">
        <v>276</v>
      </c>
      <c r="I111" s="624">
        <f>IF(COUNTIF(L111:Z111,"&gt;=0")&lt;11,SUM(L111:Z111),SUM(LARGE(L111:Z111,1),LARGE(L111:Z111,2),LARGE(L111:Z111,3),LARGE(L111:Z111,4),LARGE(L111:Z111,5),LARGE(L111:Z111,6),LARGE(L111:Z111,7),LARGE(L111:Z111,8),LARGE(L111:Z111,9),LARGE(L111:Z111,10)))</f>
        <v>2</v>
      </c>
      <c r="J111" s="540">
        <f>SUM(COUNTIF(L111:Z111,"&gt;-1"))</f>
        <v>1</v>
      </c>
      <c r="K111" s="533">
        <f>SUM(L111:Z111)</f>
        <v>2</v>
      </c>
      <c r="L111" s="541"/>
      <c r="M111" s="534"/>
      <c r="N111" s="534"/>
      <c r="O111" s="534"/>
      <c r="P111" s="100">
        <v>2</v>
      </c>
      <c r="Q111" s="534"/>
      <c r="R111" s="534"/>
      <c r="S111" s="534"/>
      <c r="T111" s="534"/>
      <c r="U111" s="534"/>
      <c r="V111" s="534"/>
      <c r="W111" s="534"/>
      <c r="X111" s="534"/>
      <c r="Y111" s="534"/>
      <c r="Z111" s="544"/>
      <c r="AA111" s="576" t="s">
        <v>435</v>
      </c>
      <c r="AB111" s="635"/>
      <c r="AC111" s="631"/>
      <c r="AD111" s="631"/>
      <c r="AE111" s="630"/>
      <c r="AF111" s="546" t="s">
        <v>276</v>
      </c>
      <c r="AG111" s="630"/>
      <c r="AH111" s="630"/>
      <c r="AI111" s="630"/>
      <c r="AJ111" s="630"/>
      <c r="AK111" s="630"/>
      <c r="AL111" s="630"/>
      <c r="AM111" s="630"/>
      <c r="AN111" s="630"/>
      <c r="AO111" s="630"/>
      <c r="AP111" s="632"/>
    </row>
    <row r="112" spans="1:42" ht="12.75">
      <c r="A112" s="565"/>
      <c r="B112" s="529">
        <v>20</v>
      </c>
      <c r="C112" s="310" t="s">
        <v>48</v>
      </c>
      <c r="D112" s="96" t="s">
        <v>225</v>
      </c>
      <c r="E112" s="97">
        <v>1983</v>
      </c>
      <c r="F112" s="90">
        <f>SUM(2014-E112)</f>
        <v>31</v>
      </c>
      <c r="G112" s="317" t="s">
        <v>177</v>
      </c>
      <c r="H112" s="546" t="s">
        <v>226</v>
      </c>
      <c r="I112" s="624">
        <f>IF(COUNTIF(L112:Z112,"&gt;=0")&lt;11,SUM(L112:Z112),SUM(LARGE(L112:Z112,1),LARGE(L112:Z112,2),LARGE(L112:Z112,3),LARGE(L112:Z112,4),LARGE(L112:Z112,5),LARGE(L112:Z112,6),LARGE(L112:Z112,7),LARGE(L112:Z112,8),LARGE(L112:Z112,9),LARGE(L112:Z112,10)))</f>
        <v>1</v>
      </c>
      <c r="J112" s="540">
        <f>SUM(COUNTIF(L112:Z112,"&gt;-1"))</f>
        <v>1</v>
      </c>
      <c r="K112" s="533">
        <f>SUM(L112:Z112)</f>
        <v>1</v>
      </c>
      <c r="L112" s="541"/>
      <c r="M112" s="534"/>
      <c r="N112" s="534"/>
      <c r="O112" s="100">
        <v>1</v>
      </c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44"/>
      <c r="AA112" s="576"/>
      <c r="AB112" s="629"/>
      <c r="AC112" s="636"/>
      <c r="AD112" s="630"/>
      <c r="AE112" s="546" t="s">
        <v>226</v>
      </c>
      <c r="AF112" s="630"/>
      <c r="AG112" s="630"/>
      <c r="AH112" s="630"/>
      <c r="AI112" s="630"/>
      <c r="AJ112" s="630"/>
      <c r="AK112" s="630"/>
      <c r="AL112" s="630"/>
      <c r="AM112" s="630"/>
      <c r="AN112" s="630"/>
      <c r="AO112" s="630"/>
      <c r="AP112" s="632"/>
    </row>
    <row r="113" spans="1:42" ht="12.75">
      <c r="A113" s="565"/>
      <c r="B113" s="594">
        <v>20</v>
      </c>
      <c r="C113" s="595"/>
      <c r="D113" s="596"/>
      <c r="E113" s="597"/>
      <c r="F113" s="597"/>
      <c r="G113" s="598"/>
      <c r="H113" s="620"/>
      <c r="I113" s="600"/>
      <c r="J113" s="601"/>
      <c r="K113" s="557">
        <f>SUM(L113:Z113)</f>
        <v>54</v>
      </c>
      <c r="L113" s="602">
        <f>COUNTIF(L93:L112,"&gt;-1")</f>
        <v>5</v>
      </c>
      <c r="M113" s="621">
        <f>COUNTIF(M93:M112,"&gt;-1")</f>
        <v>8</v>
      </c>
      <c r="N113" s="621">
        <f>COUNTIF(N93:N112,"&gt;-1")</f>
        <v>7</v>
      </c>
      <c r="O113" s="621">
        <f>COUNTIF(O93:O112,"&gt;-1")</f>
        <v>11</v>
      </c>
      <c r="P113" s="621">
        <f>COUNTIF(P93:P112,"&gt;-1")</f>
        <v>9</v>
      </c>
      <c r="Q113" s="621">
        <f>COUNTIF(Q93:Q112,"&gt;-1")</f>
        <v>4</v>
      </c>
      <c r="R113" s="621">
        <f>COUNTIF(R93:R112,"&gt;-1")</f>
        <v>10</v>
      </c>
      <c r="S113" s="621">
        <f>COUNTIF(S93:S112,"&gt;-1")</f>
        <v>0</v>
      </c>
      <c r="T113" s="621">
        <f>COUNTIF(T93:T112,"&gt;-1")</f>
        <v>0</v>
      </c>
      <c r="U113" s="621">
        <f>COUNTIF(U93:U112,"&gt;-1")</f>
        <v>0</v>
      </c>
      <c r="V113" s="621">
        <f>COUNTIF(V93:V112,"&gt;-1")</f>
        <v>0</v>
      </c>
      <c r="W113" s="621">
        <f>COUNTIF(W93:W112,"&gt;-1")</f>
        <v>0</v>
      </c>
      <c r="X113" s="621">
        <f>COUNTIF(X93:X112,"&gt;-1")</f>
        <v>0</v>
      </c>
      <c r="Y113" s="621">
        <f>COUNTIF(Y93:Y112,"&gt;-1")</f>
        <v>0</v>
      </c>
      <c r="Z113" s="622">
        <f>COUNTIF(Z93:Z112,"&gt;-1")</f>
        <v>0</v>
      </c>
      <c r="AA113" s="603"/>
      <c r="AB113" s="638"/>
      <c r="AC113" s="639"/>
      <c r="AD113" s="640"/>
      <c r="AE113" s="639"/>
      <c r="AF113" s="607"/>
      <c r="AG113" s="607"/>
      <c r="AH113" s="607"/>
      <c r="AI113" s="607"/>
      <c r="AJ113" s="639"/>
      <c r="AK113" s="639"/>
      <c r="AL113" s="639"/>
      <c r="AM113" s="607"/>
      <c r="AN113" s="607"/>
      <c r="AO113" s="639"/>
      <c r="AP113" s="641"/>
    </row>
    <row r="114" spans="1:42" ht="12.75">
      <c r="A114" s="515" t="s">
        <v>399</v>
      </c>
      <c r="B114" s="516" t="s">
        <v>1</v>
      </c>
      <c r="C114" s="517" t="s">
        <v>7</v>
      </c>
      <c r="D114" s="518" t="s">
        <v>2</v>
      </c>
      <c r="E114" s="517" t="s">
        <v>3</v>
      </c>
      <c r="F114" s="517" t="s">
        <v>400</v>
      </c>
      <c r="G114" s="519" t="s">
        <v>5</v>
      </c>
      <c r="H114" s="520" t="s">
        <v>201</v>
      </c>
      <c r="I114" s="521" t="s">
        <v>401</v>
      </c>
      <c r="J114" s="522" t="s">
        <v>402</v>
      </c>
      <c r="K114" s="523" t="s">
        <v>9</v>
      </c>
      <c r="L114" s="524" t="s">
        <v>403</v>
      </c>
      <c r="M114" s="517" t="s">
        <v>404</v>
      </c>
      <c r="N114" s="517" t="s">
        <v>405</v>
      </c>
      <c r="O114" s="517" t="s">
        <v>406</v>
      </c>
      <c r="P114" s="517" t="s">
        <v>407</v>
      </c>
      <c r="Q114" s="517" t="s">
        <v>408</v>
      </c>
      <c r="R114" s="517" t="s">
        <v>409</v>
      </c>
      <c r="S114" s="517" t="s">
        <v>410</v>
      </c>
      <c r="T114" s="517" t="s">
        <v>411</v>
      </c>
      <c r="U114" s="517" t="s">
        <v>412</v>
      </c>
      <c r="V114" s="517" t="s">
        <v>413</v>
      </c>
      <c r="W114" s="517" t="s">
        <v>414</v>
      </c>
      <c r="X114" s="517" t="s">
        <v>415</v>
      </c>
      <c r="Y114" s="517" t="s">
        <v>416</v>
      </c>
      <c r="Z114" s="519" t="s">
        <v>417</v>
      </c>
      <c r="AA114" s="520" t="s">
        <v>418</v>
      </c>
      <c r="AB114" s="525" t="s">
        <v>419</v>
      </c>
      <c r="AC114" s="526" t="s">
        <v>420</v>
      </c>
      <c r="AD114" s="526" t="s">
        <v>421</v>
      </c>
      <c r="AE114" s="526" t="s">
        <v>422</v>
      </c>
      <c r="AF114" s="526" t="s">
        <v>423</v>
      </c>
      <c r="AG114" s="526" t="s">
        <v>424</v>
      </c>
      <c r="AH114" s="526" t="s">
        <v>425</v>
      </c>
      <c r="AI114" s="526" t="s">
        <v>426</v>
      </c>
      <c r="AJ114" s="526" t="s">
        <v>427</v>
      </c>
      <c r="AK114" s="526" t="s">
        <v>428</v>
      </c>
      <c r="AL114" s="526" t="s">
        <v>429</v>
      </c>
      <c r="AM114" s="526" t="s">
        <v>430</v>
      </c>
      <c r="AN114" s="526" t="s">
        <v>431</v>
      </c>
      <c r="AO114" s="526" t="s">
        <v>432</v>
      </c>
      <c r="AP114" s="527" t="s">
        <v>433</v>
      </c>
    </row>
    <row r="115" spans="1:42" ht="12.75">
      <c r="A115" s="609" t="s">
        <v>447</v>
      </c>
      <c r="B115" s="566">
        <v>1</v>
      </c>
      <c r="C115" s="312" t="s">
        <v>55</v>
      </c>
      <c r="D115" s="101" t="s">
        <v>59</v>
      </c>
      <c r="E115" s="102">
        <v>1973</v>
      </c>
      <c r="F115" s="103">
        <f>SUM(2014-E115)</f>
        <v>41</v>
      </c>
      <c r="G115" s="123" t="s">
        <v>21</v>
      </c>
      <c r="H115" s="567">
        <f>MIN(AB115:AB115:AP115)</f>
        <v>0.8256944444444444</v>
      </c>
      <c r="I115" s="568">
        <f>IF(COUNTIF(L115:Z115,"&gt;=0")&lt;11,SUM(L115:Z115),SUM(LARGE(L115:Z115,1),LARGE(L115:Z115,2),LARGE(L115:Z115,3),LARGE(L115:Z115,4),LARGE(L115:Z115,5),LARGE(L115:Z115,6),LARGE(L115:Z115,7),LARGE(L115:Z115,8),LARGE(L115:Z115,9),LARGE(L115:Z115,10)))</f>
        <v>67</v>
      </c>
      <c r="J115" s="569">
        <f>SUM(COUNTIF(L115:Z115,"&gt;-1"))</f>
        <v>7</v>
      </c>
      <c r="K115" s="570">
        <f>SUM(L115:Z115)</f>
        <v>67</v>
      </c>
      <c r="L115" s="118">
        <v>9</v>
      </c>
      <c r="M115" s="118">
        <v>9</v>
      </c>
      <c r="N115" s="94">
        <v>10</v>
      </c>
      <c r="O115" s="112">
        <v>9</v>
      </c>
      <c r="P115" s="94">
        <v>10</v>
      </c>
      <c r="Q115" s="94">
        <v>10</v>
      </c>
      <c r="R115" s="94">
        <v>10</v>
      </c>
      <c r="S115" s="571"/>
      <c r="T115" s="534"/>
      <c r="U115" s="534"/>
      <c r="V115" s="534"/>
      <c r="W115" s="534"/>
      <c r="X115" s="534"/>
      <c r="Y115" s="571"/>
      <c r="Z115" s="571"/>
      <c r="AA115" s="572"/>
      <c r="AB115" s="573">
        <v>0.8402777777777778</v>
      </c>
      <c r="AC115" s="574">
        <v>0.8444444444444444</v>
      </c>
      <c r="AD115" s="574">
        <v>0.8326388888888889</v>
      </c>
      <c r="AE115" s="574">
        <v>0.8256944444444444</v>
      </c>
      <c r="AF115" s="574">
        <v>0.8611111111111112</v>
      </c>
      <c r="AG115" s="574">
        <v>0.8618055555555556</v>
      </c>
      <c r="AH115" s="574">
        <v>0.8624999999999999</v>
      </c>
      <c r="AI115" s="574"/>
      <c r="AJ115" s="574"/>
      <c r="AK115" s="574"/>
      <c r="AL115" s="574"/>
      <c r="AM115" s="574"/>
      <c r="AN115" s="574"/>
      <c r="AO115" s="642"/>
      <c r="AP115" s="538"/>
    </row>
    <row r="116" spans="1:42" ht="12.75">
      <c r="A116" s="609"/>
      <c r="B116" s="529">
        <v>2</v>
      </c>
      <c r="C116" s="310" t="s">
        <v>55</v>
      </c>
      <c r="D116" s="88" t="s">
        <v>54</v>
      </c>
      <c r="E116" s="89">
        <v>1977</v>
      </c>
      <c r="F116" s="103">
        <f>SUM(2014-E116)</f>
        <v>37</v>
      </c>
      <c r="G116" s="114" t="s">
        <v>38</v>
      </c>
      <c r="H116" s="530">
        <f>MIN(AB116:AB116:AP116)</f>
        <v>0.8173611111111111</v>
      </c>
      <c r="I116" s="539">
        <f>IF(COUNTIF(L116:Z116,"&gt;=0")&lt;11,SUM(L116:Z116),SUM(LARGE(L116:Z116,1),LARGE(L116:Z116,2),LARGE(L116:Z116,3),LARGE(L116:Z116,4),LARGE(L116:Z116,5),LARGE(L116:Z116,6),LARGE(L116:Z116,7),LARGE(L116:Z116,8),LARGE(L116:Z116,9),LARGE(L116:Z116,10)))</f>
        <v>48</v>
      </c>
      <c r="J116" s="532">
        <f>SUM(COUNTIF(L116:Z116,"&gt;-1"))</f>
        <v>5</v>
      </c>
      <c r="K116" s="533">
        <f>SUM(L116:Z116)</f>
        <v>48</v>
      </c>
      <c r="L116" s="94">
        <v>10</v>
      </c>
      <c r="M116" s="94">
        <v>10</v>
      </c>
      <c r="N116" s="112">
        <v>9</v>
      </c>
      <c r="O116" s="94">
        <v>10</v>
      </c>
      <c r="P116" s="578"/>
      <c r="Q116" s="578"/>
      <c r="R116" s="112">
        <v>9</v>
      </c>
      <c r="S116" s="534"/>
      <c r="T116" s="534"/>
      <c r="U116" s="534"/>
      <c r="V116" s="534"/>
      <c r="W116" s="534"/>
      <c r="X116" s="534"/>
      <c r="Y116" s="534"/>
      <c r="Z116" s="534"/>
      <c r="AA116" s="576"/>
      <c r="AB116" s="536">
        <v>0.8173611111111111</v>
      </c>
      <c r="AC116" s="537">
        <v>0.8395833333333332</v>
      </c>
      <c r="AD116" s="537">
        <v>0.8347222222222223</v>
      </c>
      <c r="AE116" s="537">
        <v>0.8173611111111111</v>
      </c>
      <c r="AF116" s="537"/>
      <c r="AG116" s="537"/>
      <c r="AH116" s="537">
        <v>0.8930555555555556</v>
      </c>
      <c r="AI116" s="537"/>
      <c r="AJ116" s="537"/>
      <c r="AK116" s="537"/>
      <c r="AL116" s="537"/>
      <c r="AM116" s="537"/>
      <c r="AN116" s="537"/>
      <c r="AO116" s="537"/>
      <c r="AP116" s="538"/>
    </row>
    <row r="117" spans="1:42" ht="12.75">
      <c r="A117" s="609"/>
      <c r="B117" s="529">
        <v>3</v>
      </c>
      <c r="C117" s="310" t="s">
        <v>55</v>
      </c>
      <c r="D117" s="88" t="s">
        <v>135</v>
      </c>
      <c r="E117" s="89">
        <v>1976</v>
      </c>
      <c r="F117" s="103">
        <f>SUM(2014-E117)</f>
        <v>38</v>
      </c>
      <c r="G117" s="114" t="s">
        <v>21</v>
      </c>
      <c r="H117" s="530">
        <f>MIN(AB117:AB117:AP117)</f>
        <v>0.8888888888888888</v>
      </c>
      <c r="I117" s="539">
        <f>IF(COUNTIF(L117:Z117,"&gt;=0")&lt;11,SUM(L117:Z117),SUM(LARGE(L117:Z117,1),LARGE(L117:Z117,2),LARGE(L117:Z117,3),LARGE(L117:Z117,4),LARGE(L117:Z117,5),LARGE(L117:Z117,6),LARGE(L117:Z117,7),LARGE(L117:Z117,8),LARGE(L117:Z117,9),LARGE(L117:Z117,10)))</f>
        <v>44</v>
      </c>
      <c r="J117" s="540">
        <f>SUM(COUNTIF(L117:Z117,"&gt;-1"))</f>
        <v>6</v>
      </c>
      <c r="K117" s="533">
        <f>SUM(L117:Z117)</f>
        <v>44</v>
      </c>
      <c r="L117" s="541"/>
      <c r="M117" s="112">
        <v>5</v>
      </c>
      <c r="N117" s="112">
        <v>8</v>
      </c>
      <c r="O117" s="112">
        <v>8</v>
      </c>
      <c r="P117" s="100">
        <v>6</v>
      </c>
      <c r="Q117" s="100">
        <v>9</v>
      </c>
      <c r="R117" s="112">
        <v>8</v>
      </c>
      <c r="S117" s="534"/>
      <c r="T117" s="534"/>
      <c r="U117" s="534"/>
      <c r="V117" s="534"/>
      <c r="W117" s="534"/>
      <c r="X117" s="534"/>
      <c r="Y117" s="534"/>
      <c r="Z117" s="534"/>
      <c r="AA117" s="576"/>
      <c r="AB117" s="584"/>
      <c r="AC117" s="577">
        <v>0.9375</v>
      </c>
      <c r="AD117" s="537">
        <v>0.8937499999999999</v>
      </c>
      <c r="AE117" s="537">
        <v>0.8888888888888888</v>
      </c>
      <c r="AF117" s="537">
        <v>0.9395833333333333</v>
      </c>
      <c r="AG117" s="537">
        <v>0.9006944444444445</v>
      </c>
      <c r="AH117" s="537">
        <v>0.9131944444444445</v>
      </c>
      <c r="AI117" s="537"/>
      <c r="AJ117" s="537"/>
      <c r="AK117" s="537"/>
      <c r="AL117" s="537"/>
      <c r="AM117" s="537"/>
      <c r="AN117" s="537"/>
      <c r="AO117" s="537"/>
      <c r="AP117" s="538"/>
    </row>
    <row r="118" spans="1:42" ht="12.75">
      <c r="A118" s="609"/>
      <c r="B118" s="529">
        <v>4</v>
      </c>
      <c r="C118" s="310" t="s">
        <v>55</v>
      </c>
      <c r="D118" s="88" t="s">
        <v>76</v>
      </c>
      <c r="E118" s="89">
        <v>1979</v>
      </c>
      <c r="F118" s="103">
        <f>SUM(2014-E118)</f>
        <v>35</v>
      </c>
      <c r="G118" s="121" t="s">
        <v>21</v>
      </c>
      <c r="H118" s="530">
        <f>MIN(AB118:AB118:AP118)</f>
        <v>0.9006944444444445</v>
      </c>
      <c r="I118" s="539">
        <f>IF(COUNTIF(L118:Z118,"&gt;=0")&lt;11,SUM(L118:Z118),SUM(LARGE(L118:Z118,1),LARGE(L118:Z118,2),LARGE(L118:Z118,3),LARGE(L118:Z118,4),LARGE(L118:Z118,5),LARGE(L118:Z118,6),LARGE(L118:Z118,7),LARGE(L118:Z118,8),LARGE(L118:Z118,9),LARGE(L118:Z118,10)))</f>
        <v>44</v>
      </c>
      <c r="J118" s="532">
        <f>SUM(COUNTIF(L118:Z118,"&gt;-1"))</f>
        <v>7</v>
      </c>
      <c r="K118" s="533">
        <f>SUM(L118:Z118)</f>
        <v>44</v>
      </c>
      <c r="L118" s="112">
        <v>6</v>
      </c>
      <c r="M118" s="112">
        <v>6</v>
      </c>
      <c r="N118" s="112">
        <v>6</v>
      </c>
      <c r="O118" s="112">
        <v>7</v>
      </c>
      <c r="P118" s="100">
        <v>7</v>
      </c>
      <c r="Q118" s="100">
        <v>7</v>
      </c>
      <c r="R118" s="112">
        <v>5</v>
      </c>
      <c r="S118" s="578"/>
      <c r="T118" s="534"/>
      <c r="U118" s="534"/>
      <c r="V118" s="534"/>
      <c r="W118" s="534"/>
      <c r="X118" s="534"/>
      <c r="Y118" s="534"/>
      <c r="Z118" s="578"/>
      <c r="AA118" s="576"/>
      <c r="AB118" s="536">
        <v>0.9347222222222222</v>
      </c>
      <c r="AC118" s="537">
        <v>0.9166666666666666</v>
      </c>
      <c r="AD118" s="537">
        <v>0.9104166666666668</v>
      </c>
      <c r="AE118" s="537">
        <v>0.9006944444444445</v>
      </c>
      <c r="AF118" s="537">
        <v>0.9277777777777777</v>
      </c>
      <c r="AG118" s="537">
        <v>0.9104166666666668</v>
      </c>
      <c r="AH118" s="537">
        <v>0.9395833333333333</v>
      </c>
      <c r="AI118" s="537"/>
      <c r="AJ118" s="537"/>
      <c r="AK118" s="537"/>
      <c r="AL118" s="537"/>
      <c r="AM118" s="537"/>
      <c r="AN118" s="537"/>
      <c r="AO118" s="537"/>
      <c r="AP118" s="538"/>
    </row>
    <row r="119" spans="1:42" ht="12.75">
      <c r="A119" s="609"/>
      <c r="B119" s="529">
        <v>5</v>
      </c>
      <c r="C119" s="310" t="s">
        <v>55</v>
      </c>
      <c r="D119" s="88" t="s">
        <v>71</v>
      </c>
      <c r="E119" s="89">
        <v>1969</v>
      </c>
      <c r="F119" s="103">
        <f>SUM(2014-E119)</f>
        <v>45</v>
      </c>
      <c r="G119" s="91" t="s">
        <v>72</v>
      </c>
      <c r="H119" s="530">
        <f>MIN(AB119:AB119:AP119)</f>
        <v>0.9006944444444445</v>
      </c>
      <c r="I119" s="539">
        <f>IF(COUNTIF(L119:Z119,"&gt;=0")&lt;11,SUM(L119:Z119),SUM(LARGE(L119:Z119,1),LARGE(L119:Z119,2),LARGE(L119:Z119,3),LARGE(L119:Z119,4),LARGE(L119:Z119,5),LARGE(L119:Z119,6),LARGE(L119:Z119,7),LARGE(L119:Z119,8),LARGE(L119:Z119,9),LARGE(L119:Z119,10)))</f>
        <v>38</v>
      </c>
      <c r="J119" s="532">
        <f>SUM(COUNTIF(L119:Z119,"&gt;-1"))</f>
        <v>5</v>
      </c>
      <c r="K119" s="533">
        <f>SUM(L119:Z119)</f>
        <v>38</v>
      </c>
      <c r="L119" s="112">
        <v>7</v>
      </c>
      <c r="M119" s="112">
        <v>7</v>
      </c>
      <c r="N119" s="112">
        <v>7</v>
      </c>
      <c r="O119" s="614"/>
      <c r="P119" s="100">
        <v>9</v>
      </c>
      <c r="Q119" s="100">
        <v>8</v>
      </c>
      <c r="R119" s="541"/>
      <c r="S119" s="578"/>
      <c r="T119" s="578"/>
      <c r="U119" s="534"/>
      <c r="V119" s="534"/>
      <c r="W119" s="534"/>
      <c r="X119" s="534"/>
      <c r="Y119" s="534"/>
      <c r="Z119" s="534"/>
      <c r="AA119" s="576"/>
      <c r="AB119" s="536">
        <v>0.9236111111111112</v>
      </c>
      <c r="AC119" s="577">
        <v>0.9118055555555555</v>
      </c>
      <c r="AD119" s="537">
        <v>0.9006944444444445</v>
      </c>
      <c r="AE119" s="537"/>
      <c r="AF119" s="537">
        <v>0.9159722222222223</v>
      </c>
      <c r="AG119" s="537">
        <v>0.9055555555555556</v>
      </c>
      <c r="AH119" s="537"/>
      <c r="AI119" s="537"/>
      <c r="AJ119" s="537"/>
      <c r="AK119" s="537"/>
      <c r="AL119" s="537"/>
      <c r="AM119" s="543"/>
      <c r="AN119" s="537"/>
      <c r="AO119" s="537"/>
      <c r="AP119" s="538"/>
    </row>
    <row r="120" spans="1:42" ht="12.75">
      <c r="A120" s="609"/>
      <c r="B120" s="529">
        <v>6</v>
      </c>
      <c r="C120" s="310" t="s">
        <v>55</v>
      </c>
      <c r="D120" s="108" t="s">
        <v>68</v>
      </c>
      <c r="E120" s="90">
        <v>1973</v>
      </c>
      <c r="F120" s="103">
        <f>SUM(2014-E120)</f>
        <v>41</v>
      </c>
      <c r="G120" s="114" t="s">
        <v>38</v>
      </c>
      <c r="H120" s="530">
        <f>MIN(AB120:AB120:AP120)</f>
        <v>0.8937499999999999</v>
      </c>
      <c r="I120" s="539">
        <f>IF(COUNTIF(L120:Z120,"&gt;=0")&lt;11,SUM(L120:Z120),SUM(LARGE(L120:Z120,1),LARGE(L120:Z120,2),LARGE(L120:Z120,3),LARGE(L120:Z120,4),LARGE(L120:Z120,5),LARGE(L120:Z120,6),LARGE(L120:Z120,7),LARGE(L120:Z120,8),LARGE(L120:Z120,9),LARGE(L120:Z120,10)))</f>
        <v>34</v>
      </c>
      <c r="J120" s="532">
        <f>SUM(COUNTIF(L120:Z120,"&gt;-1"))</f>
        <v>5</v>
      </c>
      <c r="K120" s="533">
        <f>SUM(L120:Z120)</f>
        <v>34</v>
      </c>
      <c r="L120" s="112">
        <v>8</v>
      </c>
      <c r="M120" s="112">
        <v>8</v>
      </c>
      <c r="N120" s="112">
        <v>5</v>
      </c>
      <c r="O120" s="112">
        <v>6</v>
      </c>
      <c r="P120" s="534"/>
      <c r="Q120" s="534"/>
      <c r="R120" s="112">
        <v>7</v>
      </c>
      <c r="S120" s="534"/>
      <c r="T120" s="534"/>
      <c r="U120" s="534"/>
      <c r="V120" s="578"/>
      <c r="W120" s="578"/>
      <c r="X120" s="534"/>
      <c r="Y120" s="534"/>
      <c r="Z120" s="534"/>
      <c r="AA120" s="576"/>
      <c r="AB120" s="536">
        <v>0.8937499999999999</v>
      </c>
      <c r="AC120" s="577">
        <v>0.8937499999999999</v>
      </c>
      <c r="AD120" s="537">
        <v>0.9152777777777777</v>
      </c>
      <c r="AE120" s="537">
        <v>0.907638888888889</v>
      </c>
      <c r="AF120" s="537"/>
      <c r="AG120" s="537"/>
      <c r="AH120" s="537">
        <v>0.9159722222222223</v>
      </c>
      <c r="AI120" s="537"/>
      <c r="AJ120" s="537"/>
      <c r="AK120" s="537"/>
      <c r="AL120" s="537"/>
      <c r="AM120" s="543"/>
      <c r="AN120" s="537"/>
      <c r="AO120" s="537"/>
      <c r="AP120" s="538"/>
    </row>
    <row r="121" spans="1:42" ht="12.75">
      <c r="A121" s="609"/>
      <c r="B121" s="529">
        <v>7</v>
      </c>
      <c r="C121" s="310" t="s">
        <v>55</v>
      </c>
      <c r="D121" s="88" t="s">
        <v>79</v>
      </c>
      <c r="E121" s="89">
        <v>1976</v>
      </c>
      <c r="F121" s="103">
        <f>SUM(2014-E121)</f>
        <v>38</v>
      </c>
      <c r="G121" s="114" t="s">
        <v>21</v>
      </c>
      <c r="H121" s="530">
        <f>MIN(AB121:AB121:AP121)</f>
        <v>0.9083333333333333</v>
      </c>
      <c r="I121" s="539">
        <f>IF(COUNTIF(L121:Z121,"&gt;=0")&lt;11,SUM(L121:Z121),SUM(LARGE(L121:Z121,1),LARGE(L121:Z121,2),LARGE(L121:Z121,3),LARGE(L121:Z121,4),LARGE(L121:Z121,5),LARGE(L121:Z121,6),LARGE(L121:Z121,7),LARGE(L121:Z121,8),LARGE(L121:Z121,9),LARGE(L121:Z121,10)))</f>
        <v>31</v>
      </c>
      <c r="J121" s="532">
        <f>SUM(COUNTIF(L121:Z121,"&gt;-1"))</f>
        <v>6</v>
      </c>
      <c r="K121" s="533">
        <f>SUM(L121:Z121)</f>
        <v>31</v>
      </c>
      <c r="L121" s="112">
        <v>5</v>
      </c>
      <c r="M121" s="112">
        <v>4</v>
      </c>
      <c r="N121" s="112">
        <v>3</v>
      </c>
      <c r="O121" s="112">
        <v>5</v>
      </c>
      <c r="P121" s="100">
        <v>8</v>
      </c>
      <c r="Q121" s="578"/>
      <c r="R121" s="112">
        <v>6</v>
      </c>
      <c r="S121" s="534"/>
      <c r="T121" s="534"/>
      <c r="U121" s="534"/>
      <c r="V121" s="534"/>
      <c r="W121" s="578"/>
      <c r="X121" s="534"/>
      <c r="Y121" s="534"/>
      <c r="Z121" s="534"/>
      <c r="AA121" s="576"/>
      <c r="AB121" s="536">
        <v>0.9631944444444445</v>
      </c>
      <c r="AC121" s="577">
        <v>0.9381944444444444</v>
      </c>
      <c r="AD121" s="537">
        <v>0.9187500000000001</v>
      </c>
      <c r="AE121" s="537">
        <v>0.9083333333333333</v>
      </c>
      <c r="AF121" s="537">
        <v>0.9159722222222223</v>
      </c>
      <c r="AG121" s="537"/>
      <c r="AH121" s="537">
        <v>0.9222222222222222</v>
      </c>
      <c r="AI121" s="537"/>
      <c r="AJ121" s="537"/>
      <c r="AK121" s="643"/>
      <c r="AL121" s="537"/>
      <c r="AM121" s="537"/>
      <c r="AN121" s="537"/>
      <c r="AO121" s="537"/>
      <c r="AP121" s="538"/>
    </row>
    <row r="122" spans="1:42" ht="12.75">
      <c r="A122" s="609"/>
      <c r="B122" s="529">
        <v>8</v>
      </c>
      <c r="C122" s="310" t="s">
        <v>55</v>
      </c>
      <c r="D122" s="88" t="s">
        <v>80</v>
      </c>
      <c r="E122" s="89">
        <v>1976</v>
      </c>
      <c r="F122" s="103">
        <f>SUM(2014-E122)</f>
        <v>38</v>
      </c>
      <c r="G122" s="114" t="s">
        <v>21</v>
      </c>
      <c r="H122" s="530">
        <f>MIN(AB122:AB122:AP122)</f>
        <v>0.9159722222222223</v>
      </c>
      <c r="I122" s="539">
        <f>IF(COUNTIF(L122:Z122,"&gt;=0")&lt;11,SUM(L122:Z122),SUM(LARGE(L122:Z122,1),LARGE(L122:Z122,2),LARGE(L122:Z122,3),LARGE(L122:Z122,4),LARGE(L122:Z122,5),LARGE(L122:Z122,6),LARGE(L122:Z122,7),LARGE(L122:Z122,8),LARGE(L122:Z122,9),LARGE(L122:Z122,10)))</f>
        <v>19</v>
      </c>
      <c r="J122" s="540">
        <f>SUM(COUNTIF(L122:Z122,"&gt;-1"))</f>
        <v>4</v>
      </c>
      <c r="K122" s="533">
        <f>SUM(L122:Z122)</f>
        <v>19</v>
      </c>
      <c r="L122" s="112">
        <v>4</v>
      </c>
      <c r="M122" s="541"/>
      <c r="N122" s="112">
        <v>4</v>
      </c>
      <c r="O122" s="541"/>
      <c r="P122" s="100">
        <v>5</v>
      </c>
      <c r="Q122" s="100">
        <v>6</v>
      </c>
      <c r="R122" s="541"/>
      <c r="S122" s="534"/>
      <c r="T122" s="534"/>
      <c r="U122" s="534"/>
      <c r="V122" s="534"/>
      <c r="W122" s="534"/>
      <c r="X122" s="534"/>
      <c r="Y122" s="534"/>
      <c r="Z122" s="534"/>
      <c r="AA122" s="576"/>
      <c r="AB122" s="536">
        <v>0.96875</v>
      </c>
      <c r="AC122" s="577"/>
      <c r="AD122" s="537">
        <v>0.9159722222222223</v>
      </c>
      <c r="AE122" s="537"/>
      <c r="AF122" s="537">
        <v>0.9791666666666666</v>
      </c>
      <c r="AG122" s="537">
        <v>0.9215277777777778</v>
      </c>
      <c r="AH122" s="537"/>
      <c r="AI122" s="537"/>
      <c r="AJ122" s="537"/>
      <c r="AK122" s="537"/>
      <c r="AL122" s="546"/>
      <c r="AM122" s="537"/>
      <c r="AN122" s="537"/>
      <c r="AO122" s="537"/>
      <c r="AP122" s="538"/>
    </row>
    <row r="123" spans="1:42" ht="12.75">
      <c r="A123" s="609"/>
      <c r="B123" s="529">
        <v>9</v>
      </c>
      <c r="C123" s="310" t="s">
        <v>55</v>
      </c>
      <c r="D123" s="88" t="s">
        <v>109</v>
      </c>
      <c r="E123" s="89">
        <v>1977</v>
      </c>
      <c r="F123" s="103">
        <f>SUM(2014-E123)</f>
        <v>37</v>
      </c>
      <c r="G123" s="111" t="s">
        <v>21</v>
      </c>
      <c r="H123" s="591" t="s">
        <v>289</v>
      </c>
      <c r="I123" s="539">
        <f>IF(COUNTIF(L123:Z123,"&gt;=0")&lt;11,SUM(L123:Z123),SUM(LARGE(L123:Z123,1),LARGE(L123:Z123,2),LARGE(L123:Z123,3),LARGE(L123:Z123,4),LARGE(L123:Z123,5),LARGE(L123:Z123,6),LARGE(L123:Z123,7),LARGE(L123:Z123,8),LARGE(L123:Z123,9),LARGE(L123:Z123,10)))</f>
        <v>13</v>
      </c>
      <c r="J123" s="532">
        <f>SUM(COUNTIF(L123:Z123,"&gt;-1"))</f>
        <v>7</v>
      </c>
      <c r="K123" s="533">
        <f>SUM(L123:Z123)</f>
        <v>13</v>
      </c>
      <c r="L123" s="112">
        <v>1</v>
      </c>
      <c r="M123" s="112">
        <v>1</v>
      </c>
      <c r="N123" s="112">
        <v>1</v>
      </c>
      <c r="O123" s="112">
        <v>3</v>
      </c>
      <c r="P123" s="100">
        <v>2</v>
      </c>
      <c r="Q123" s="100">
        <v>4</v>
      </c>
      <c r="R123" s="112">
        <v>1</v>
      </c>
      <c r="S123" s="534"/>
      <c r="T123" s="534"/>
      <c r="U123" s="534"/>
      <c r="V123" s="534"/>
      <c r="W123" s="534"/>
      <c r="X123" s="534"/>
      <c r="Y123" s="534"/>
      <c r="Z123" s="534"/>
      <c r="AA123" s="576"/>
      <c r="AB123" s="584" t="s">
        <v>110</v>
      </c>
      <c r="AC123" s="546" t="s">
        <v>155</v>
      </c>
      <c r="AD123" s="546" t="s">
        <v>192</v>
      </c>
      <c r="AE123" s="546" t="s">
        <v>232</v>
      </c>
      <c r="AF123" s="546" t="s">
        <v>269</v>
      </c>
      <c r="AG123" s="546" t="s">
        <v>289</v>
      </c>
      <c r="AH123" s="546" t="s">
        <v>314</v>
      </c>
      <c r="AI123" s="537"/>
      <c r="AJ123" s="580"/>
      <c r="AK123" s="537"/>
      <c r="AL123" s="580"/>
      <c r="AM123" s="537"/>
      <c r="AN123" s="543"/>
      <c r="AO123" s="537"/>
      <c r="AP123" s="538"/>
    </row>
    <row r="124" spans="1:42" ht="12.75">
      <c r="A124" s="609"/>
      <c r="B124" s="529">
        <v>10</v>
      </c>
      <c r="C124" s="310" t="s">
        <v>55</v>
      </c>
      <c r="D124" s="137" t="s">
        <v>181</v>
      </c>
      <c r="E124" s="138">
        <v>1976</v>
      </c>
      <c r="F124" s="103">
        <f>SUM(2014-E124)</f>
        <v>38</v>
      </c>
      <c r="G124" s="644" t="s">
        <v>64</v>
      </c>
      <c r="H124" s="530">
        <f>MIN(AB124:AB124:AP124)</f>
        <v>0.9583333333333334</v>
      </c>
      <c r="I124" s="539">
        <f>IF(COUNTIF(L124:Z124,"&gt;=0")&lt;11,SUM(L124:Z124),SUM(LARGE(L124:Z124,1),LARGE(L124:Z124,2),LARGE(L124:Z124,3),LARGE(L124:Z124,4),LARGE(L124:Z124,5),LARGE(L124:Z124,6),LARGE(L124:Z124,7),LARGE(L124:Z124,8),LARGE(L124:Z124,9),LARGE(L124:Z124,10)))</f>
        <v>10</v>
      </c>
      <c r="J124" s="540">
        <f>SUM(COUNTIF(L124:Z124,"&gt;-1"))</f>
        <v>3</v>
      </c>
      <c r="K124" s="533">
        <f>SUM(L124:Z124)</f>
        <v>10</v>
      </c>
      <c r="L124" s="541"/>
      <c r="M124" s="541"/>
      <c r="N124" s="112">
        <v>2</v>
      </c>
      <c r="O124" s="534"/>
      <c r="P124" s="100">
        <v>4</v>
      </c>
      <c r="Q124" s="534"/>
      <c r="R124" s="112">
        <v>4</v>
      </c>
      <c r="S124" s="534"/>
      <c r="T124" s="534"/>
      <c r="U124" s="534"/>
      <c r="V124" s="534"/>
      <c r="W124" s="534"/>
      <c r="X124" s="534"/>
      <c r="Y124" s="534"/>
      <c r="Z124" s="534"/>
      <c r="AA124" s="576"/>
      <c r="AB124" s="536"/>
      <c r="AC124" s="584"/>
      <c r="AD124" s="577">
        <v>0.9583333333333334</v>
      </c>
      <c r="AE124" s="546"/>
      <c r="AF124" s="546" t="s">
        <v>247</v>
      </c>
      <c r="AG124" s="537"/>
      <c r="AH124" s="537">
        <v>0.9722222222222222</v>
      </c>
      <c r="AI124" s="580"/>
      <c r="AJ124" s="537"/>
      <c r="AK124" s="537"/>
      <c r="AL124" s="537"/>
      <c r="AM124" s="537"/>
      <c r="AN124" s="537"/>
      <c r="AO124" s="546"/>
      <c r="AP124" s="538"/>
    </row>
    <row r="125" spans="1:42" ht="12.75">
      <c r="A125" s="609"/>
      <c r="B125" s="529">
        <v>11</v>
      </c>
      <c r="C125" s="310" t="s">
        <v>55</v>
      </c>
      <c r="D125" s="88" t="s">
        <v>113</v>
      </c>
      <c r="E125" s="89">
        <v>1976</v>
      </c>
      <c r="F125" s="103">
        <f>SUM(2014-E125)</f>
        <v>38</v>
      </c>
      <c r="G125" s="114" t="s">
        <v>21</v>
      </c>
      <c r="H125" s="546" t="s">
        <v>313</v>
      </c>
      <c r="I125" s="539">
        <f>IF(COUNTIF(L125:Z125,"&gt;=0")&lt;11,SUM(L125:Z125),SUM(LARGE(L125:Z125,1),LARGE(L125:Z125,2),LARGE(L125:Z125,3),LARGE(L125:Z125,4),LARGE(L125:Z125,5),LARGE(L125:Z125,6),LARGE(L125:Z125,7),LARGE(L125:Z125,8),LARGE(L125:Z125,9),LARGE(L125:Z125,10)))</f>
        <v>10</v>
      </c>
      <c r="J125" s="532">
        <f>SUM(COUNTIF(L125:Z125,"&gt;-1"))</f>
        <v>7</v>
      </c>
      <c r="K125" s="533">
        <f>SUM(L125:Z125)</f>
        <v>10</v>
      </c>
      <c r="L125" s="112">
        <v>1</v>
      </c>
      <c r="M125" s="112">
        <v>1</v>
      </c>
      <c r="N125" s="112">
        <v>1</v>
      </c>
      <c r="O125" s="100">
        <v>2</v>
      </c>
      <c r="P125" s="100">
        <v>1</v>
      </c>
      <c r="Q125" s="100">
        <v>3</v>
      </c>
      <c r="R125" s="112">
        <v>1</v>
      </c>
      <c r="S125" s="534"/>
      <c r="T125" s="534"/>
      <c r="U125" s="534"/>
      <c r="V125" s="534"/>
      <c r="W125" s="534"/>
      <c r="X125" s="534"/>
      <c r="Y125" s="534"/>
      <c r="Z125" s="534"/>
      <c r="AA125" s="576"/>
      <c r="AB125" s="584" t="s">
        <v>114</v>
      </c>
      <c r="AC125" s="546" t="s">
        <v>158</v>
      </c>
      <c r="AD125" s="546" t="s">
        <v>193</v>
      </c>
      <c r="AE125" s="546" t="s">
        <v>234</v>
      </c>
      <c r="AF125" s="546" t="s">
        <v>277</v>
      </c>
      <c r="AG125" s="546" t="s">
        <v>290</v>
      </c>
      <c r="AH125" s="546" t="s">
        <v>313</v>
      </c>
      <c r="AI125" s="537"/>
      <c r="AJ125" s="537"/>
      <c r="AK125" s="537"/>
      <c r="AL125" s="537"/>
      <c r="AM125" s="537"/>
      <c r="AN125" s="537"/>
      <c r="AO125" s="537"/>
      <c r="AP125" s="538"/>
    </row>
    <row r="126" spans="1:42" ht="12.75">
      <c r="A126" s="609"/>
      <c r="B126" s="529">
        <v>12</v>
      </c>
      <c r="C126" s="310" t="s">
        <v>55</v>
      </c>
      <c r="D126" s="88" t="s">
        <v>283</v>
      </c>
      <c r="E126" s="89">
        <v>1971</v>
      </c>
      <c r="F126" s="103">
        <f>SUM(2014-E126)</f>
        <v>43</v>
      </c>
      <c r="G126" s="111" t="s">
        <v>64</v>
      </c>
      <c r="H126" s="591" t="s">
        <v>302</v>
      </c>
      <c r="I126" s="539">
        <f>IF(COUNTIF(L126:Z126,"&gt;=0")&lt;11,SUM(L126:Z126),SUM(LARGE(L126:Z126,1),LARGE(L126:Z126,2),LARGE(L126:Z126,3),LARGE(L126:Z126,4),LARGE(L126:Z126,5),LARGE(L126:Z126,6),LARGE(L126:Z126,7),LARGE(L126:Z126,8),LARGE(L126:Z126,9),LARGE(L126:Z126,10)))</f>
        <v>8</v>
      </c>
      <c r="J126" s="540">
        <f>SUM(COUNTIF(L126:Z126,"&gt;-1"))</f>
        <v>2</v>
      </c>
      <c r="K126" s="533">
        <f>SUM(L126:Z126)</f>
        <v>8</v>
      </c>
      <c r="L126" s="541"/>
      <c r="M126" s="541"/>
      <c r="N126" s="541"/>
      <c r="O126" s="534"/>
      <c r="P126" s="534"/>
      <c r="Q126" s="100">
        <v>5</v>
      </c>
      <c r="R126" s="100">
        <v>3</v>
      </c>
      <c r="S126" s="534"/>
      <c r="T126" s="534"/>
      <c r="U126" s="534"/>
      <c r="V126" s="534"/>
      <c r="W126" s="534"/>
      <c r="X126" s="534"/>
      <c r="Y126" s="534"/>
      <c r="Z126" s="534"/>
      <c r="AA126" s="576" t="s">
        <v>448</v>
      </c>
      <c r="AB126" s="536"/>
      <c r="AC126" s="584"/>
      <c r="AD126" s="537"/>
      <c r="AE126" s="543"/>
      <c r="AF126" s="537"/>
      <c r="AG126" s="546" t="s">
        <v>284</v>
      </c>
      <c r="AH126" s="546" t="s">
        <v>302</v>
      </c>
      <c r="AI126" s="537"/>
      <c r="AJ126" s="546"/>
      <c r="AK126" s="537"/>
      <c r="AL126" s="580"/>
      <c r="AM126" s="537"/>
      <c r="AN126" s="543"/>
      <c r="AO126" s="543"/>
      <c r="AP126" s="538"/>
    </row>
    <row r="127" spans="1:42" ht="12.75">
      <c r="A127" s="609"/>
      <c r="B127" s="529">
        <v>13</v>
      </c>
      <c r="C127" s="310" t="s">
        <v>55</v>
      </c>
      <c r="D127" s="96" t="s">
        <v>220</v>
      </c>
      <c r="E127" s="97">
        <v>1976</v>
      </c>
      <c r="F127" s="103">
        <f>SUM(2014-E127)</f>
        <v>38</v>
      </c>
      <c r="G127" s="98" t="s">
        <v>177</v>
      </c>
      <c r="H127" s="530">
        <f>MIN(AB127:AB127:AP127)</f>
        <v>0.9368055555555556</v>
      </c>
      <c r="I127" s="539">
        <f>IF(COUNTIF(L127:Z127,"&gt;=0")&lt;11,SUM(L127:Z127),SUM(LARGE(L127:Z127,1),LARGE(L127:Z127,2),LARGE(L127:Z127,3),LARGE(L127:Z127,4),LARGE(L127:Z127,5),LARGE(L127:Z127,6),LARGE(L127:Z127,7),LARGE(L127:Z127,8),LARGE(L127:Z127,9),LARGE(L127:Z127,10)))</f>
        <v>4</v>
      </c>
      <c r="J127" s="540">
        <f>SUM(COUNTIF(L127:Z127,"&gt;-1"))</f>
        <v>1</v>
      </c>
      <c r="K127" s="533">
        <f>SUM(L127:Z127)</f>
        <v>4</v>
      </c>
      <c r="L127" s="541"/>
      <c r="M127" s="541"/>
      <c r="N127" s="541"/>
      <c r="O127" s="100">
        <v>4</v>
      </c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76" t="s">
        <v>439</v>
      </c>
      <c r="AB127" s="536"/>
      <c r="AC127" s="584"/>
      <c r="AD127" s="546"/>
      <c r="AE127" s="537">
        <v>0.9368055555555556</v>
      </c>
      <c r="AF127" s="537"/>
      <c r="AG127" s="537"/>
      <c r="AH127" s="546"/>
      <c r="AI127" s="546"/>
      <c r="AJ127" s="580"/>
      <c r="AK127" s="543"/>
      <c r="AL127" s="546"/>
      <c r="AM127" s="580"/>
      <c r="AN127" s="537"/>
      <c r="AO127" s="546"/>
      <c r="AP127" s="538"/>
    </row>
    <row r="128" spans="1:42" ht="12.75">
      <c r="A128" s="609"/>
      <c r="B128" s="529">
        <v>14</v>
      </c>
      <c r="C128" s="310" t="s">
        <v>55</v>
      </c>
      <c r="D128" s="96" t="s">
        <v>94</v>
      </c>
      <c r="E128" s="97">
        <v>1976</v>
      </c>
      <c r="F128" s="103">
        <f>SUM(2014-E128)</f>
        <v>38</v>
      </c>
      <c r="G128" s="120" t="s">
        <v>27</v>
      </c>
      <c r="H128" s="591" t="s">
        <v>144</v>
      </c>
      <c r="I128" s="539">
        <f>IF(COUNTIF(L128:Z128,"&gt;=0")&lt;11,SUM(L128:Z128),SUM(LARGE(L128:Z128,1),LARGE(L128:Z128,2),LARGE(L128:Z128,3),LARGE(L128:Z128,4),LARGE(L128:Z128,5),LARGE(L128:Z128,6),LARGE(L128:Z128,7),LARGE(L128:Z128,8),LARGE(L128:Z128,9),LARGE(L128:Z128,10)))</f>
        <v>4</v>
      </c>
      <c r="J128" s="540">
        <f>SUM(COUNTIF(L128:Z128,"&gt;-1"))</f>
        <v>3</v>
      </c>
      <c r="K128" s="533">
        <f>SUM(L128:Z128)</f>
        <v>4</v>
      </c>
      <c r="L128" s="112">
        <v>1</v>
      </c>
      <c r="M128" s="100">
        <v>1</v>
      </c>
      <c r="N128" s="534"/>
      <c r="O128" s="534"/>
      <c r="P128" s="534"/>
      <c r="Q128" s="534"/>
      <c r="R128" s="100">
        <v>2</v>
      </c>
      <c r="S128" s="534"/>
      <c r="T128" s="534"/>
      <c r="U128" s="534"/>
      <c r="V128" s="534"/>
      <c r="W128" s="534"/>
      <c r="X128" s="534"/>
      <c r="Y128" s="534"/>
      <c r="Z128" s="544"/>
      <c r="AA128" s="576"/>
      <c r="AB128" s="584" t="s">
        <v>95</v>
      </c>
      <c r="AC128" s="546" t="s">
        <v>144</v>
      </c>
      <c r="AD128" s="546"/>
      <c r="AE128" s="543"/>
      <c r="AF128" s="546"/>
      <c r="AG128" s="537"/>
      <c r="AH128" s="546" t="s">
        <v>308</v>
      </c>
      <c r="AI128" s="546"/>
      <c r="AJ128" s="546"/>
      <c r="AK128" s="546"/>
      <c r="AL128" s="546"/>
      <c r="AM128" s="546"/>
      <c r="AN128" s="537"/>
      <c r="AO128" s="537"/>
      <c r="AP128" s="619"/>
    </row>
    <row r="129" spans="1:42" ht="12.75">
      <c r="A129" s="609"/>
      <c r="B129" s="529">
        <v>15</v>
      </c>
      <c r="C129" s="310" t="s">
        <v>55</v>
      </c>
      <c r="D129" s="140" t="s">
        <v>87</v>
      </c>
      <c r="E129" s="141">
        <v>1975</v>
      </c>
      <c r="F129" s="103">
        <f>SUM(2014-E129)</f>
        <v>39</v>
      </c>
      <c r="G129" s="111" t="s">
        <v>88</v>
      </c>
      <c r="H129" s="530">
        <f>MIN(AB129:AB129:AP129)</f>
        <v>0.9854166666666666</v>
      </c>
      <c r="I129" s="539">
        <f>IF(COUNTIF(L129:Z129,"&gt;=0")&lt;11,SUM(L129:Z129),SUM(LARGE(L129:Z129,1),LARGE(L129:Z129,2),LARGE(L129:Z129,3),LARGE(L129:Z129,4),LARGE(L129:Z129,5),LARGE(L129:Z129,6),LARGE(L129:Z129,7),LARGE(L129:Z129,8),LARGE(L129:Z129,9),LARGE(L129:Z129,10)))</f>
        <v>3</v>
      </c>
      <c r="J129" s="645">
        <f>SUM(COUNTIF(L129:Z129,"&gt;-1"))</f>
        <v>1</v>
      </c>
      <c r="K129" s="533">
        <f>SUM(L129:Z129)</f>
        <v>3</v>
      </c>
      <c r="L129" s="112">
        <v>3</v>
      </c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34"/>
      <c r="Z129" s="544"/>
      <c r="AA129" s="576"/>
      <c r="AB129" s="536">
        <v>0.9854166666666666</v>
      </c>
      <c r="AC129" s="577"/>
      <c r="AD129" s="537"/>
      <c r="AE129" s="537"/>
      <c r="AF129" s="537"/>
      <c r="AG129" s="546"/>
      <c r="AH129" s="546"/>
      <c r="AI129" s="546"/>
      <c r="AJ129" s="546"/>
      <c r="AK129" s="546"/>
      <c r="AL129" s="546"/>
      <c r="AM129" s="546"/>
      <c r="AN129" s="546"/>
      <c r="AO129" s="546"/>
      <c r="AP129" s="583"/>
    </row>
    <row r="130" spans="1:42" ht="12.75">
      <c r="A130" s="609"/>
      <c r="B130" s="529">
        <v>16</v>
      </c>
      <c r="C130" s="310" t="s">
        <v>55</v>
      </c>
      <c r="D130" s="88" t="s">
        <v>138</v>
      </c>
      <c r="E130" s="89">
        <v>1977</v>
      </c>
      <c r="F130" s="103">
        <f>SUM(2014-E130)</f>
        <v>37</v>
      </c>
      <c r="G130" s="111" t="s">
        <v>13</v>
      </c>
      <c r="H130" s="591" t="s">
        <v>139</v>
      </c>
      <c r="I130" s="539">
        <f>IF(COUNTIF(L130:Z130,"&gt;=0")&lt;11,SUM(L130:Z130),SUM(LARGE(L130:Z130,1),LARGE(L130:Z130,2),LARGE(L130:Z130,3),LARGE(L130:Z130,4),LARGE(L130:Z130,5),LARGE(L130:Z130,6),LARGE(L130:Z130,7),LARGE(L130:Z130,8),LARGE(L130:Z130,9),LARGE(L130:Z130,10)))</f>
        <v>3</v>
      </c>
      <c r="J130" s="645">
        <f>SUM(COUNTIF(L130:Z130,"&gt;-1"))</f>
        <v>1</v>
      </c>
      <c r="K130" s="533">
        <f>SUM(L130:Z130)</f>
        <v>3</v>
      </c>
      <c r="L130" s="541"/>
      <c r="M130" s="100">
        <v>3</v>
      </c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44"/>
      <c r="AA130" s="576" t="s">
        <v>443</v>
      </c>
      <c r="AB130" s="584"/>
      <c r="AC130" s="546" t="s">
        <v>139</v>
      </c>
      <c r="AD130" s="546"/>
      <c r="AE130" s="537"/>
      <c r="AF130" s="543"/>
      <c r="AG130" s="546"/>
      <c r="AH130" s="546"/>
      <c r="AI130" s="546"/>
      <c r="AJ130" s="543"/>
      <c r="AK130" s="543"/>
      <c r="AL130" s="546"/>
      <c r="AM130" s="546"/>
      <c r="AN130" s="546"/>
      <c r="AO130" s="537"/>
      <c r="AP130" s="583"/>
    </row>
    <row r="131" spans="1:42" ht="12.75">
      <c r="A131" s="609"/>
      <c r="B131" s="529">
        <v>17</v>
      </c>
      <c r="C131" s="310" t="s">
        <v>55</v>
      </c>
      <c r="D131" s="88" t="s">
        <v>257</v>
      </c>
      <c r="E131" s="89">
        <v>1965</v>
      </c>
      <c r="F131" s="103">
        <f>SUM(2014-E131)</f>
        <v>49</v>
      </c>
      <c r="G131" s="111" t="s">
        <v>258</v>
      </c>
      <c r="H131" s="591" t="s">
        <v>259</v>
      </c>
      <c r="I131" s="539">
        <f>IF(COUNTIF(L131:Z131,"&gt;=0")&lt;11,SUM(L131:Z131),SUM(LARGE(L131:Z131,1),LARGE(L131:Z131,2),LARGE(L131:Z131,3),LARGE(L131:Z131,4),LARGE(L131:Z131,5),LARGE(L131:Z131,6),LARGE(L131:Z131,7),LARGE(L131:Z131,8),LARGE(L131:Z131,9),LARGE(L131:Z131,10)))</f>
        <v>3</v>
      </c>
      <c r="J131" s="540">
        <f>SUM(COUNTIF(L131:Z131,"&gt;-1"))</f>
        <v>1</v>
      </c>
      <c r="K131" s="533">
        <f>SUM(L131:Z131)</f>
        <v>3</v>
      </c>
      <c r="L131" s="541"/>
      <c r="M131" s="534"/>
      <c r="N131" s="534"/>
      <c r="O131" s="534"/>
      <c r="P131" s="100">
        <v>3</v>
      </c>
      <c r="Q131" s="534"/>
      <c r="R131" s="534"/>
      <c r="S131" s="534"/>
      <c r="T131" s="534"/>
      <c r="U131" s="534"/>
      <c r="V131" s="534"/>
      <c r="W131" s="534"/>
      <c r="X131" s="534"/>
      <c r="Y131" s="534"/>
      <c r="Z131" s="544"/>
      <c r="AA131" s="576"/>
      <c r="AB131" s="584"/>
      <c r="AC131" s="546"/>
      <c r="AD131" s="546"/>
      <c r="AE131" s="546"/>
      <c r="AF131" s="546" t="s">
        <v>259</v>
      </c>
      <c r="AG131" s="546"/>
      <c r="AH131" s="546"/>
      <c r="AI131" s="543"/>
      <c r="AJ131" s="537"/>
      <c r="AK131" s="537"/>
      <c r="AL131" s="580"/>
      <c r="AM131" s="543"/>
      <c r="AN131" s="543"/>
      <c r="AO131" s="543"/>
      <c r="AP131" s="538"/>
    </row>
    <row r="132" spans="1:42" ht="12.75">
      <c r="A132" s="609"/>
      <c r="B132" s="529">
        <v>18</v>
      </c>
      <c r="C132" s="310" t="s">
        <v>55</v>
      </c>
      <c r="D132" s="88" t="s">
        <v>90</v>
      </c>
      <c r="E132" s="89">
        <v>1970</v>
      </c>
      <c r="F132" s="103">
        <f>SUM(2014-E132)</f>
        <v>44</v>
      </c>
      <c r="G132" s="114" t="s">
        <v>21</v>
      </c>
      <c r="H132" s="591" t="s">
        <v>91</v>
      </c>
      <c r="I132" s="539">
        <f>IF(COUNTIF(L132:Z132,"&gt;=0")&lt;11,SUM(L132:Z132),SUM(LARGE(L132:Z132,1),LARGE(L132:Z132,2),LARGE(L132:Z132,3),LARGE(L132:Z132,4),LARGE(L132:Z132,5),LARGE(L132:Z132,6),LARGE(L132:Z132,7),LARGE(L132:Z132,8),LARGE(L132:Z132,9),LARGE(L132:Z132,10)))</f>
        <v>2</v>
      </c>
      <c r="J132" s="540">
        <f>SUM(COUNTIF(L132:Z132,"&gt;-1"))</f>
        <v>1</v>
      </c>
      <c r="K132" s="533">
        <f>SUM(L132:Z132)</f>
        <v>2</v>
      </c>
      <c r="L132" s="112">
        <v>2</v>
      </c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44"/>
      <c r="AA132" s="576"/>
      <c r="AB132" s="584" t="s">
        <v>91</v>
      </c>
      <c r="AC132" s="577"/>
      <c r="AD132" s="546"/>
      <c r="AE132" s="546"/>
      <c r="AF132" s="546"/>
      <c r="AG132" s="546"/>
      <c r="AH132" s="546"/>
      <c r="AI132" s="537"/>
      <c r="AJ132" s="537"/>
      <c r="AK132" s="537"/>
      <c r="AL132" s="546"/>
      <c r="AM132" s="537"/>
      <c r="AN132" s="543"/>
      <c r="AO132" s="543"/>
      <c r="AP132" s="619"/>
    </row>
    <row r="133" spans="1:42" ht="12.75">
      <c r="A133" s="609"/>
      <c r="B133" s="529">
        <v>19</v>
      </c>
      <c r="C133" s="310" t="s">
        <v>55</v>
      </c>
      <c r="D133" s="88" t="s">
        <v>142</v>
      </c>
      <c r="E133" s="89">
        <v>1978</v>
      </c>
      <c r="F133" s="103">
        <f>SUM(2014-E133)</f>
        <v>36</v>
      </c>
      <c r="G133" s="111" t="s">
        <v>66</v>
      </c>
      <c r="H133" s="591" t="s">
        <v>143</v>
      </c>
      <c r="I133" s="539">
        <f>IF(COUNTIF(L133:Z133,"&gt;=0")&lt;11,SUM(L133:Z133),SUM(LARGE(L133:Z133,1),LARGE(L133:Z133,2),LARGE(L133:Z133,3),LARGE(L133:Z133,4),LARGE(L133:Z133,5),LARGE(L133:Z133,6),LARGE(L133:Z133,7),LARGE(L133:Z133,8),LARGE(L133:Z133,9),LARGE(L133:Z133,10)))</f>
        <v>2</v>
      </c>
      <c r="J133" s="645">
        <f>SUM(COUNTIF(L133:Z133,"&gt;-1"))</f>
        <v>1</v>
      </c>
      <c r="K133" s="533">
        <f>SUM(L133:Z133)</f>
        <v>2</v>
      </c>
      <c r="L133" s="541"/>
      <c r="M133" s="100">
        <v>2</v>
      </c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44"/>
      <c r="AA133" s="576"/>
      <c r="AB133" s="584"/>
      <c r="AC133" s="546" t="s">
        <v>143</v>
      </c>
      <c r="AD133" s="546"/>
      <c r="AE133" s="546"/>
      <c r="AF133" s="546"/>
      <c r="AG133" s="580"/>
      <c r="AH133" s="537"/>
      <c r="AI133" s="537"/>
      <c r="AJ133" s="537"/>
      <c r="AK133" s="537"/>
      <c r="AL133" s="546"/>
      <c r="AM133" s="537"/>
      <c r="AN133" s="543"/>
      <c r="AO133" s="543"/>
      <c r="AP133" s="619"/>
    </row>
    <row r="134" spans="1:42" ht="12.75">
      <c r="A134" s="609"/>
      <c r="B134" s="529">
        <v>20</v>
      </c>
      <c r="C134" s="310" t="s">
        <v>55</v>
      </c>
      <c r="D134" s="88" t="s">
        <v>182</v>
      </c>
      <c r="E134" s="89">
        <v>1974</v>
      </c>
      <c r="F134" s="103">
        <f>SUM(2014-E134)</f>
        <v>40</v>
      </c>
      <c r="G134" s="121" t="s">
        <v>21</v>
      </c>
      <c r="H134" s="530">
        <f>MIN(AB134:AB134:AP134)</f>
        <v>0.9694444444444444</v>
      </c>
      <c r="I134" s="539">
        <f>IF(COUNTIF(L134:Z134,"&gt;=0")&lt;11,SUM(L134:Z134),SUM(LARGE(L134:Z134,1),LARGE(L134:Z134,2),LARGE(L134:Z134,3),LARGE(L134:Z134,4),LARGE(L134:Z134,5),LARGE(L134:Z134,6),LARGE(L134:Z134,7),LARGE(L134:Z134,8),LARGE(L134:Z134,9),LARGE(L134:Z134,10)))</f>
        <v>1</v>
      </c>
      <c r="J134" s="540">
        <f>SUM(COUNTIF(L134:Z134,"&gt;-1"))</f>
        <v>1</v>
      </c>
      <c r="K134" s="533">
        <f>SUM(L134:Z134)</f>
        <v>1</v>
      </c>
      <c r="L134" s="541"/>
      <c r="M134" s="534"/>
      <c r="N134" s="100">
        <v>1</v>
      </c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44"/>
      <c r="AA134" s="576"/>
      <c r="AB134" s="584"/>
      <c r="AC134" s="546"/>
      <c r="AD134" s="537">
        <v>0.9694444444444444</v>
      </c>
      <c r="AE134" s="543"/>
      <c r="AF134" s="537"/>
      <c r="AG134" s="546"/>
      <c r="AH134" s="546"/>
      <c r="AI134" s="546"/>
      <c r="AJ134" s="580"/>
      <c r="AK134" s="543"/>
      <c r="AL134" s="546"/>
      <c r="AM134" s="580"/>
      <c r="AN134" s="537"/>
      <c r="AO134" s="537"/>
      <c r="AP134" s="538"/>
    </row>
    <row r="135" spans="1:42" ht="12.75">
      <c r="A135" s="609"/>
      <c r="B135" s="529">
        <v>21</v>
      </c>
      <c r="C135" s="310" t="s">
        <v>55</v>
      </c>
      <c r="D135" s="88" t="s">
        <v>107</v>
      </c>
      <c r="E135" s="89">
        <v>1979</v>
      </c>
      <c r="F135" s="103">
        <f>SUM(2014-E135)</f>
        <v>35</v>
      </c>
      <c r="G135" s="111" t="s">
        <v>64</v>
      </c>
      <c r="H135" s="591" t="s">
        <v>108</v>
      </c>
      <c r="I135" s="539">
        <f>IF(COUNTIF(L135:Z135,"&gt;=0")&lt;11,SUM(L135:Z135),SUM(LARGE(L135:Z135,1),LARGE(L135:Z135,2),LARGE(L135:Z135,3),LARGE(L135:Z135,4),LARGE(L135:Z135,5),LARGE(L135:Z135,6),LARGE(L135:Z135,7),LARGE(L135:Z135,8),LARGE(L135:Z135,9),LARGE(L135:Z135,10)))</f>
        <v>1</v>
      </c>
      <c r="J135" s="540">
        <f>SUM(COUNTIF(L135:Z135,"&gt;-1"))</f>
        <v>1</v>
      </c>
      <c r="K135" s="533">
        <f>SUM(L135:Z135)</f>
        <v>1</v>
      </c>
      <c r="L135" s="112">
        <v>1</v>
      </c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44"/>
      <c r="AA135" s="576"/>
      <c r="AB135" s="584" t="s">
        <v>108</v>
      </c>
      <c r="AC135" s="577"/>
      <c r="AD135" s="546"/>
      <c r="AE135" s="546"/>
      <c r="AF135" s="543"/>
      <c r="AG135" s="537"/>
      <c r="AH135" s="580"/>
      <c r="AI135" s="580"/>
      <c r="AJ135" s="580"/>
      <c r="AK135" s="537"/>
      <c r="AL135" s="537"/>
      <c r="AM135" s="537"/>
      <c r="AN135" s="537"/>
      <c r="AO135" s="537"/>
      <c r="AP135" s="538"/>
    </row>
    <row r="136" spans="1:42" ht="12.75">
      <c r="A136" s="609"/>
      <c r="B136" s="529">
        <v>22</v>
      </c>
      <c r="C136" s="310" t="s">
        <v>55</v>
      </c>
      <c r="D136" s="88" t="s">
        <v>272</v>
      </c>
      <c r="E136" s="89">
        <v>1972</v>
      </c>
      <c r="F136" s="103">
        <f>SUM(2014-E136)</f>
        <v>42</v>
      </c>
      <c r="G136" s="114" t="s">
        <v>273</v>
      </c>
      <c r="H136" s="591" t="s">
        <v>274</v>
      </c>
      <c r="I136" s="539">
        <f>IF(COUNTIF(L136:Z136,"&gt;=0")&lt;11,SUM(L136:Z136),SUM(LARGE(L136:Z136,1),LARGE(L136:Z136,2),LARGE(L136:Z136,3),LARGE(L136:Z136,4),LARGE(L136:Z136,5),LARGE(L136:Z136,6),LARGE(L136:Z136,7),LARGE(L136:Z136,8),LARGE(L136:Z136,9),LARGE(L136:Z136,10)))</f>
        <v>1</v>
      </c>
      <c r="J136" s="540">
        <f>SUM(COUNTIF(L136:Z136,"&gt;-1"))</f>
        <v>1</v>
      </c>
      <c r="K136" s="533">
        <f>SUM(L136:Z136)</f>
        <v>1</v>
      </c>
      <c r="L136" s="614"/>
      <c r="M136" s="578"/>
      <c r="N136" s="534"/>
      <c r="O136" s="534"/>
      <c r="P136" s="100">
        <v>1</v>
      </c>
      <c r="Q136" s="534"/>
      <c r="R136" s="534"/>
      <c r="S136" s="534"/>
      <c r="T136" s="534"/>
      <c r="U136" s="534"/>
      <c r="V136" s="534"/>
      <c r="W136" s="534"/>
      <c r="X136" s="534"/>
      <c r="Y136" s="534"/>
      <c r="Z136" s="544"/>
      <c r="AA136" s="576"/>
      <c r="AB136" s="584"/>
      <c r="AC136" s="577"/>
      <c r="AD136" s="646"/>
      <c r="AE136" s="537"/>
      <c r="AF136" s="546" t="s">
        <v>274</v>
      </c>
      <c r="AG136" s="537"/>
      <c r="AH136" s="537"/>
      <c r="AI136" s="537"/>
      <c r="AJ136" s="537"/>
      <c r="AK136" s="537"/>
      <c r="AL136" s="546"/>
      <c r="AM136" s="543"/>
      <c r="AN136" s="543"/>
      <c r="AO136" s="546"/>
      <c r="AP136" s="583"/>
    </row>
    <row r="137" spans="1:42" ht="12.75">
      <c r="A137" s="609"/>
      <c r="B137" s="529">
        <v>23</v>
      </c>
      <c r="C137" s="310" t="s">
        <v>55</v>
      </c>
      <c r="D137" s="96" t="s">
        <v>194</v>
      </c>
      <c r="E137" s="97">
        <v>1978</v>
      </c>
      <c r="F137" s="103">
        <f>SUM(2014-E137)</f>
        <v>36</v>
      </c>
      <c r="G137" s="98" t="s">
        <v>195</v>
      </c>
      <c r="H137" s="591" t="s">
        <v>196</v>
      </c>
      <c r="I137" s="539">
        <f>IF(COUNTIF(L137:Z137,"&gt;=0")&lt;11,SUM(L137:Z137),SUM(LARGE(L137:Z137,1),LARGE(L137:Z137,2),LARGE(L137:Z137,3),LARGE(L137:Z137,4),LARGE(L137:Z137,5),LARGE(L137:Z137,6),LARGE(L137:Z137,7),LARGE(L137:Z137,8),LARGE(L137:Z137,9),LARGE(L137:Z137,10)))</f>
        <v>1</v>
      </c>
      <c r="J137" s="540">
        <f>SUM(COUNTIF(L137:Z137,"&gt;-1"))</f>
        <v>1</v>
      </c>
      <c r="K137" s="533">
        <f>SUM(L137:Z137)</f>
        <v>1</v>
      </c>
      <c r="L137" s="541"/>
      <c r="M137" s="534"/>
      <c r="N137" s="100">
        <v>1</v>
      </c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44"/>
      <c r="AA137" s="576"/>
      <c r="AB137" s="536"/>
      <c r="AC137" s="546"/>
      <c r="AD137" s="546" t="s">
        <v>196</v>
      </c>
      <c r="AE137" s="537"/>
      <c r="AF137" s="537"/>
      <c r="AG137" s="537"/>
      <c r="AH137" s="580"/>
      <c r="AI137" s="580"/>
      <c r="AJ137" s="546"/>
      <c r="AK137" s="537"/>
      <c r="AL137" s="537"/>
      <c r="AM137" s="543"/>
      <c r="AN137" s="543"/>
      <c r="AO137" s="543"/>
      <c r="AP137" s="581"/>
    </row>
    <row r="138" spans="1:42" ht="12.75">
      <c r="A138" s="609"/>
      <c r="B138" s="529">
        <v>23</v>
      </c>
      <c r="C138" s="550"/>
      <c r="D138" s="551"/>
      <c r="E138" s="552"/>
      <c r="F138" s="552"/>
      <c r="G138" s="553"/>
      <c r="H138" s="616"/>
      <c r="I138" s="555"/>
      <c r="J138" s="556"/>
      <c r="K138" s="557">
        <f>SUM(L138:Z138)</f>
        <v>77</v>
      </c>
      <c r="L138" s="558">
        <f>COUNTIF(L115:L137,"&gt;-1")</f>
        <v>13</v>
      </c>
      <c r="M138" s="558">
        <f>COUNTIF(M115:M137,"&gt;-1")</f>
        <v>12</v>
      </c>
      <c r="N138" s="558">
        <f>COUNTIF(N115:N137,"&gt;-1")</f>
        <v>13</v>
      </c>
      <c r="O138" s="558">
        <f>COUNTIF(O115:O137,"&gt;-1")</f>
        <v>9</v>
      </c>
      <c r="P138" s="558">
        <f>COUNTIF(P115:P137,"&gt;-1")</f>
        <v>11</v>
      </c>
      <c r="Q138" s="558">
        <f>COUNTIF(Q115:Q137,"&gt;-1")</f>
        <v>8</v>
      </c>
      <c r="R138" s="558">
        <f>COUNTIF(R115:R137,"&gt;-1")</f>
        <v>11</v>
      </c>
      <c r="S138" s="558">
        <f>COUNTIF(S115:S137,"&gt;-1")</f>
        <v>0</v>
      </c>
      <c r="T138" s="558">
        <f>COUNTIF(T115:T137,"&gt;-1")</f>
        <v>0</v>
      </c>
      <c r="U138" s="558">
        <f>COUNTIF(U115:U137,"&gt;-1")</f>
        <v>0</v>
      </c>
      <c r="V138" s="558">
        <f>COUNTIF(V115:V137,"&gt;-1")</f>
        <v>0</v>
      </c>
      <c r="W138" s="558">
        <f>COUNTIF(W115:W137,"&gt;-1")</f>
        <v>0</v>
      </c>
      <c r="X138" s="558">
        <f>COUNTIF(X115:X137,"&gt;-1")</f>
        <v>0</v>
      </c>
      <c r="Y138" s="558">
        <f>COUNTIF(Y115:Y137,"&gt;-1")</f>
        <v>0</v>
      </c>
      <c r="Z138" s="558">
        <f>COUNTIF(Z115:Z137,"&gt;-1")</f>
        <v>0</v>
      </c>
      <c r="AA138" s="535"/>
      <c r="AB138" s="647"/>
      <c r="AC138" s="648"/>
      <c r="AD138" s="649"/>
      <c r="AE138" s="648"/>
      <c r="AF138" s="543"/>
      <c r="AG138" s="543"/>
      <c r="AH138" s="543"/>
      <c r="AI138" s="543"/>
      <c r="AJ138" s="648"/>
      <c r="AK138" s="648"/>
      <c r="AL138" s="648"/>
      <c r="AM138" s="543"/>
      <c r="AN138" s="543"/>
      <c r="AO138" s="648"/>
      <c r="AP138" s="650"/>
    </row>
    <row r="139" spans="1:42" ht="12.75">
      <c r="A139" s="515" t="s">
        <v>399</v>
      </c>
      <c r="B139" s="516" t="s">
        <v>1</v>
      </c>
      <c r="C139" s="517" t="s">
        <v>7</v>
      </c>
      <c r="D139" s="518" t="s">
        <v>2</v>
      </c>
      <c r="E139" s="517" t="s">
        <v>3</v>
      </c>
      <c r="F139" s="517" t="s">
        <v>400</v>
      </c>
      <c r="G139" s="519" t="s">
        <v>5</v>
      </c>
      <c r="H139" s="520" t="s">
        <v>201</v>
      </c>
      <c r="I139" s="521" t="s">
        <v>401</v>
      </c>
      <c r="J139" s="522" t="s">
        <v>402</v>
      </c>
      <c r="K139" s="523" t="s">
        <v>9</v>
      </c>
      <c r="L139" s="524" t="s">
        <v>403</v>
      </c>
      <c r="M139" s="517" t="s">
        <v>404</v>
      </c>
      <c r="N139" s="517" t="s">
        <v>405</v>
      </c>
      <c r="O139" s="517" t="s">
        <v>406</v>
      </c>
      <c r="P139" s="517" t="s">
        <v>407</v>
      </c>
      <c r="Q139" s="517" t="s">
        <v>408</v>
      </c>
      <c r="R139" s="517" t="s">
        <v>409</v>
      </c>
      <c r="S139" s="517" t="s">
        <v>410</v>
      </c>
      <c r="T139" s="517" t="s">
        <v>411</v>
      </c>
      <c r="U139" s="517" t="s">
        <v>412</v>
      </c>
      <c r="V139" s="517" t="s">
        <v>413</v>
      </c>
      <c r="W139" s="517" t="s">
        <v>414</v>
      </c>
      <c r="X139" s="517" t="s">
        <v>415</v>
      </c>
      <c r="Y139" s="517" t="s">
        <v>416</v>
      </c>
      <c r="Z139" s="519" t="s">
        <v>417</v>
      </c>
      <c r="AA139" s="520" t="s">
        <v>418</v>
      </c>
      <c r="AB139" s="525" t="s">
        <v>419</v>
      </c>
      <c r="AC139" s="526" t="s">
        <v>420</v>
      </c>
      <c r="AD139" s="526" t="s">
        <v>421</v>
      </c>
      <c r="AE139" s="526" t="s">
        <v>422</v>
      </c>
      <c r="AF139" s="526" t="s">
        <v>423</v>
      </c>
      <c r="AG139" s="526" t="s">
        <v>424</v>
      </c>
      <c r="AH139" s="526" t="s">
        <v>425</v>
      </c>
      <c r="AI139" s="526" t="s">
        <v>426</v>
      </c>
      <c r="AJ139" s="526" t="s">
        <v>427</v>
      </c>
      <c r="AK139" s="526" t="s">
        <v>428</v>
      </c>
      <c r="AL139" s="526" t="s">
        <v>429</v>
      </c>
      <c r="AM139" s="526" t="s">
        <v>430</v>
      </c>
      <c r="AN139" s="526" t="s">
        <v>431</v>
      </c>
      <c r="AO139" s="526" t="s">
        <v>432</v>
      </c>
      <c r="AP139" s="527" t="s">
        <v>433</v>
      </c>
    </row>
    <row r="140" spans="1:42" ht="12.75">
      <c r="A140" s="565" t="s">
        <v>449</v>
      </c>
      <c r="B140" s="566">
        <v>1</v>
      </c>
      <c r="C140" s="312" t="s">
        <v>82</v>
      </c>
      <c r="D140" s="101" t="s">
        <v>81</v>
      </c>
      <c r="E140" s="102">
        <v>1964</v>
      </c>
      <c r="F140" s="103">
        <f>SUM(2014-E140)</f>
        <v>50</v>
      </c>
      <c r="G140" s="116" t="s">
        <v>58</v>
      </c>
      <c r="H140" s="567">
        <f>MIN(AB140:AB140:AP140)</f>
        <v>0.9229166666666666</v>
      </c>
      <c r="I140" s="651">
        <f>IF(COUNTIF(L140:Z140,"&gt;=0")&lt;11,SUM(L140:Z140),SUM(LARGE(L140:Z140,1),LARGE(L140:Z140,2),LARGE(L140:Z140,3),LARGE(L140:Z140,4),LARGE(L140:Z140,5),LARGE(L140:Z140,6),LARGE(L140:Z140,7),LARGE(L140:Z140,8),LARGE(L140:Z140,9),LARGE(L140:Z140,10)))</f>
        <v>70</v>
      </c>
      <c r="J140" s="569">
        <f>SUM(COUNTIF(L140:Z140,"&gt;-1"))</f>
        <v>7</v>
      </c>
      <c r="K140" s="570">
        <f>SUM(L140:Z140)</f>
        <v>70</v>
      </c>
      <c r="L140" s="107">
        <v>10</v>
      </c>
      <c r="M140" s="107">
        <v>10</v>
      </c>
      <c r="N140" s="107">
        <v>10</v>
      </c>
      <c r="O140" s="107">
        <v>10</v>
      </c>
      <c r="P140" s="107">
        <v>10</v>
      </c>
      <c r="Q140" s="107">
        <v>10</v>
      </c>
      <c r="R140" s="107">
        <v>10</v>
      </c>
      <c r="S140" s="571"/>
      <c r="T140" s="571"/>
      <c r="U140" s="571"/>
      <c r="V140" s="571"/>
      <c r="W140" s="571"/>
      <c r="X140" s="571"/>
      <c r="Y140" s="571"/>
      <c r="Z140" s="534"/>
      <c r="AA140" s="652"/>
      <c r="AB140" s="536">
        <v>0.9805555555555556</v>
      </c>
      <c r="AC140" s="536">
        <v>0.9631944444444445</v>
      </c>
      <c r="AD140" s="574">
        <v>0.936111111111111</v>
      </c>
      <c r="AE140" s="574">
        <v>0.9229166666666666</v>
      </c>
      <c r="AF140" s="574">
        <v>0.9923611111111111</v>
      </c>
      <c r="AG140" s="574">
        <v>0.9555555555555556</v>
      </c>
      <c r="AH140" s="618" t="s">
        <v>300</v>
      </c>
      <c r="AI140" s="646"/>
      <c r="AJ140" s="646"/>
      <c r="AK140" s="653"/>
      <c r="AL140" s="646"/>
      <c r="AM140" s="646"/>
      <c r="AN140" s="646"/>
      <c r="AO140" s="642"/>
      <c r="AP140" s="654"/>
    </row>
    <row r="141" spans="1:42" ht="12.75">
      <c r="A141" s="565"/>
      <c r="B141" s="529">
        <v>2</v>
      </c>
      <c r="C141" s="310" t="s">
        <v>82</v>
      </c>
      <c r="D141" s="96" t="s">
        <v>101</v>
      </c>
      <c r="E141" s="97">
        <v>1963</v>
      </c>
      <c r="F141" s="103">
        <f>SUM(2014-E141)</f>
        <v>51</v>
      </c>
      <c r="G141" s="120" t="s">
        <v>21</v>
      </c>
      <c r="H141" s="618" t="s">
        <v>148</v>
      </c>
      <c r="I141" s="539">
        <f>IF(COUNTIF(L141:Z141,"&gt;=0")&lt;11,SUM(L141:Z141),SUM(LARGE(L141:Z141,1),LARGE(L141:Z141,2),LARGE(L141:Z141,3),LARGE(L141:Z141,4),LARGE(L141:Z141,5),LARGE(L141:Z141,6),LARGE(L141:Z141,7),LARGE(L141:Z141,8),LARGE(L141:Z141,9),LARGE(L141:Z141,10)))</f>
        <v>54</v>
      </c>
      <c r="J141" s="532">
        <f>SUM(COUNTIF(L141:Z141,"&gt;-1"))</f>
        <v>6</v>
      </c>
      <c r="K141" s="533">
        <f>SUM(L141:Z141)</f>
        <v>54</v>
      </c>
      <c r="L141" s="112">
        <v>9</v>
      </c>
      <c r="M141" s="112">
        <v>9</v>
      </c>
      <c r="N141" s="112">
        <v>9</v>
      </c>
      <c r="O141" s="534"/>
      <c r="P141" s="112">
        <v>9</v>
      </c>
      <c r="Q141" s="112">
        <v>9</v>
      </c>
      <c r="R141" s="112">
        <v>9</v>
      </c>
      <c r="S141" s="534"/>
      <c r="T141" s="534"/>
      <c r="U141" s="534"/>
      <c r="V141" s="534"/>
      <c r="W141" s="534"/>
      <c r="X141" s="534"/>
      <c r="Y141" s="534"/>
      <c r="Z141" s="534"/>
      <c r="AA141" s="535"/>
      <c r="AB141" s="618" t="s">
        <v>102</v>
      </c>
      <c r="AC141" s="618" t="s">
        <v>148</v>
      </c>
      <c r="AD141" s="618" t="s">
        <v>185</v>
      </c>
      <c r="AE141" s="618"/>
      <c r="AF141" s="618" t="s">
        <v>262</v>
      </c>
      <c r="AG141" s="618" t="s">
        <v>285</v>
      </c>
      <c r="AH141" s="618" t="s">
        <v>148</v>
      </c>
      <c r="AI141" s="580"/>
      <c r="AJ141" s="580"/>
      <c r="AK141" s="580"/>
      <c r="AL141" s="580"/>
      <c r="AM141" s="580"/>
      <c r="AN141" s="580"/>
      <c r="AO141" s="580"/>
      <c r="AP141" s="619"/>
    </row>
    <row r="142" spans="1:42" ht="12.75">
      <c r="A142" s="565"/>
      <c r="B142" s="529">
        <v>3</v>
      </c>
      <c r="C142" s="310" t="s">
        <v>82</v>
      </c>
      <c r="D142" s="277" t="s">
        <v>103</v>
      </c>
      <c r="E142" s="228">
        <v>1948</v>
      </c>
      <c r="F142" s="103">
        <f>SUM(2014-E142)</f>
        <v>66</v>
      </c>
      <c r="G142" s="585" t="s">
        <v>21</v>
      </c>
      <c r="H142" s="618" t="s">
        <v>227</v>
      </c>
      <c r="I142" s="539">
        <f>IF(COUNTIF(L142:Z142,"&gt;=0")&lt;11,SUM(L142:Z142),SUM(LARGE(L142:Z142,1),LARGE(L142:Z142,2),LARGE(L142:Z142,3),LARGE(L142:Z142,4),LARGE(L142:Z142,5),LARGE(L142:Z142,6),LARGE(L142:Z142,7),LARGE(L142:Z142,8),LARGE(L142:Z142,9),LARGE(L142:Z142,10)))</f>
        <v>47</v>
      </c>
      <c r="J142" s="540">
        <f>SUM(COUNTIF(L142:Z142,"&gt;-1"))</f>
        <v>6</v>
      </c>
      <c r="K142" s="533">
        <f>SUM(L142:Z142)</f>
        <v>47</v>
      </c>
      <c r="L142" s="112">
        <v>8</v>
      </c>
      <c r="M142" s="112">
        <v>8</v>
      </c>
      <c r="N142" s="534"/>
      <c r="O142" s="112">
        <v>9</v>
      </c>
      <c r="P142" s="112">
        <v>8</v>
      </c>
      <c r="Q142" s="112">
        <v>7</v>
      </c>
      <c r="R142" s="112">
        <v>7</v>
      </c>
      <c r="S142" s="534"/>
      <c r="T142" s="534"/>
      <c r="U142" s="534"/>
      <c r="V142" s="534"/>
      <c r="W142" s="534"/>
      <c r="X142" s="534"/>
      <c r="Y142" s="534"/>
      <c r="Z142" s="534"/>
      <c r="AA142" s="535"/>
      <c r="AB142" s="618" t="s">
        <v>104</v>
      </c>
      <c r="AC142" s="618" t="s">
        <v>150</v>
      </c>
      <c r="AD142" s="543"/>
      <c r="AE142" s="546" t="s">
        <v>227</v>
      </c>
      <c r="AF142" s="546" t="s">
        <v>267</v>
      </c>
      <c r="AG142" s="546" t="s">
        <v>287</v>
      </c>
      <c r="AH142" s="546" t="s">
        <v>315</v>
      </c>
      <c r="AI142" s="580"/>
      <c r="AJ142" s="580"/>
      <c r="AK142" s="580"/>
      <c r="AL142" s="580"/>
      <c r="AM142" s="580"/>
      <c r="AN142" s="580"/>
      <c r="AO142" s="580"/>
      <c r="AP142" s="619"/>
    </row>
    <row r="143" spans="1:42" ht="12.75">
      <c r="A143" s="565"/>
      <c r="B143" s="529">
        <v>4</v>
      </c>
      <c r="C143" s="310" t="s">
        <v>82</v>
      </c>
      <c r="D143" s="140" t="s">
        <v>152</v>
      </c>
      <c r="E143" s="144">
        <v>1960</v>
      </c>
      <c r="F143" s="103">
        <f>SUM(2014-E143)</f>
        <v>54</v>
      </c>
      <c r="G143" s="145" t="s">
        <v>13</v>
      </c>
      <c r="H143" s="591" t="s">
        <v>286</v>
      </c>
      <c r="I143" s="539">
        <f>IF(COUNTIF(L143:Z143,"&gt;=0")&lt;11,SUM(L143:Z143),SUM(LARGE(L143:Z143,1),LARGE(L143:Z143,2),LARGE(L143:Z143,3),LARGE(L143:Z143,4),LARGE(L143:Z143,5),LARGE(L143:Z143,6),LARGE(L143:Z143,7),LARGE(L143:Z143,8),LARGE(L143:Z143,9),LARGE(L143:Z143,10)))</f>
        <v>39</v>
      </c>
      <c r="J143" s="540">
        <f>SUM(COUNTIF(L143:Z143,"&gt;-1"))</f>
        <v>5</v>
      </c>
      <c r="K143" s="533">
        <f>SUM(L143:Z143)</f>
        <v>39</v>
      </c>
      <c r="L143" s="541"/>
      <c r="M143" s="112">
        <v>7</v>
      </c>
      <c r="N143" s="112">
        <v>8</v>
      </c>
      <c r="O143" s="112">
        <v>8</v>
      </c>
      <c r="P143" s="534"/>
      <c r="Q143" s="112">
        <v>8</v>
      </c>
      <c r="R143" s="112">
        <v>8</v>
      </c>
      <c r="S143" s="534"/>
      <c r="T143" s="534"/>
      <c r="U143" s="534"/>
      <c r="V143" s="534"/>
      <c r="W143" s="534"/>
      <c r="X143" s="534"/>
      <c r="Y143" s="534"/>
      <c r="Z143" s="534"/>
      <c r="AA143" s="535" t="s">
        <v>443</v>
      </c>
      <c r="AB143" s="655"/>
      <c r="AC143" s="580" t="s">
        <v>153</v>
      </c>
      <c r="AD143" s="580" t="s">
        <v>191</v>
      </c>
      <c r="AE143" s="580" t="s">
        <v>228</v>
      </c>
      <c r="AF143" s="580"/>
      <c r="AG143" s="580" t="s">
        <v>286</v>
      </c>
      <c r="AH143" s="580" t="s">
        <v>188</v>
      </c>
      <c r="AI143" s="580"/>
      <c r="AJ143" s="543"/>
      <c r="AK143" s="580"/>
      <c r="AL143" s="580"/>
      <c r="AM143" s="543"/>
      <c r="AN143" s="543"/>
      <c r="AO143" s="580"/>
      <c r="AP143" s="583"/>
    </row>
    <row r="144" spans="1:42" ht="12.75">
      <c r="A144" s="565"/>
      <c r="B144" s="529">
        <v>5</v>
      </c>
      <c r="C144" s="310" t="s">
        <v>82</v>
      </c>
      <c r="D144" s="88" t="s">
        <v>164</v>
      </c>
      <c r="E144" s="90">
        <v>1959</v>
      </c>
      <c r="F144" s="103">
        <f>SUM(2014-E144)</f>
        <v>55</v>
      </c>
      <c r="G144" s="113" t="s">
        <v>64</v>
      </c>
      <c r="H144" s="591" t="s">
        <v>165</v>
      </c>
      <c r="I144" s="539">
        <f>IF(COUNTIF(L144:Z144,"&gt;=0")&lt;11,SUM(L144:Z144),SUM(LARGE(L144:Z144,1),LARGE(L144:Z144,2),LARGE(L144:Z144,3),LARGE(L144:Z144,4),LARGE(L144:Z144,5),LARGE(L144:Z144,6),LARGE(L144:Z144,7),LARGE(L144:Z144,8),LARGE(L144:Z144,9),LARGE(L144:Z144,10)))</f>
        <v>20</v>
      </c>
      <c r="J144" s="540">
        <f>SUM(COUNTIF(L144:Z144,"&gt;-1"))</f>
        <v>3</v>
      </c>
      <c r="K144" s="533">
        <f>SUM(L144:Z144)</f>
        <v>20</v>
      </c>
      <c r="L144" s="541"/>
      <c r="M144" s="112">
        <v>6</v>
      </c>
      <c r="N144" s="534"/>
      <c r="O144" s="112">
        <v>7</v>
      </c>
      <c r="P144" s="112">
        <v>7</v>
      </c>
      <c r="Q144" s="534"/>
      <c r="R144" s="534"/>
      <c r="S144" s="534"/>
      <c r="T144" s="534"/>
      <c r="U144" s="534"/>
      <c r="V144" s="534"/>
      <c r="W144" s="534"/>
      <c r="X144" s="534"/>
      <c r="Y144" s="534"/>
      <c r="Z144" s="544"/>
      <c r="AA144" s="535"/>
      <c r="AB144" s="655"/>
      <c r="AC144" s="656" t="s">
        <v>165</v>
      </c>
      <c r="AD144" s="546"/>
      <c r="AE144" s="546" t="s">
        <v>165</v>
      </c>
      <c r="AF144" s="580" t="s">
        <v>165</v>
      </c>
      <c r="AG144" s="546"/>
      <c r="AH144" s="580"/>
      <c r="AI144" s="580"/>
      <c r="AJ144" s="543"/>
      <c r="AK144" s="580"/>
      <c r="AL144" s="580"/>
      <c r="AM144" s="543"/>
      <c r="AN144" s="580"/>
      <c r="AO144" s="543"/>
      <c r="AP144" s="619"/>
    </row>
    <row r="145" spans="1:42" ht="12.75">
      <c r="A145" s="565"/>
      <c r="B145" s="529">
        <v>6</v>
      </c>
      <c r="C145" s="310"/>
      <c r="D145" s="96"/>
      <c r="E145" s="97"/>
      <c r="F145" s="103"/>
      <c r="G145" s="98"/>
      <c r="H145" s="591"/>
      <c r="I145" s="539">
        <f>IF(COUNTIF(L145:Z145,"&gt;=0")&lt;11,SUM(L145:Z145),SUM(LARGE(L145:Z145,1),LARGE(L145:Z145,2),LARGE(L145:Z145,3),LARGE(L145:Z145,4),LARGE(L145:Z145,5),LARGE(L145:Z145,6),LARGE(L145:Z145,7),LARGE(L145:Z145,8),LARGE(L145:Z145,9),LARGE(L145:Z145,10)))</f>
        <v>0</v>
      </c>
      <c r="J145" s="540">
        <f>SUM(COUNTIF(L145:Z145,"&gt;-1"))</f>
        <v>0</v>
      </c>
      <c r="K145" s="533">
        <f>SUM(L145:Z145)</f>
        <v>0</v>
      </c>
      <c r="L145" s="541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44"/>
      <c r="AA145" s="535"/>
      <c r="AB145" s="618"/>
      <c r="AC145" s="580"/>
      <c r="AD145" s="580"/>
      <c r="AE145" s="580"/>
      <c r="AF145" s="543"/>
      <c r="AG145" s="543"/>
      <c r="AH145" s="580"/>
      <c r="AI145" s="580"/>
      <c r="AJ145" s="580"/>
      <c r="AK145" s="580"/>
      <c r="AL145" s="580"/>
      <c r="AM145" s="543"/>
      <c r="AN145" s="543"/>
      <c r="AO145" s="543"/>
      <c r="AP145" s="581"/>
    </row>
    <row r="146" spans="1:42" ht="12.75">
      <c r="A146" s="565"/>
      <c r="B146" s="594">
        <v>5</v>
      </c>
      <c r="C146" s="595"/>
      <c r="D146" s="596"/>
      <c r="E146" s="597"/>
      <c r="F146" s="597"/>
      <c r="G146" s="598"/>
      <c r="H146" s="599"/>
      <c r="I146" s="600"/>
      <c r="J146" s="601"/>
      <c r="K146" s="557">
        <f>SUM(L146:Z146)</f>
        <v>27</v>
      </c>
      <c r="L146" s="602">
        <f>COUNTIF(L140:L145,"&gt;-1")</f>
        <v>3</v>
      </c>
      <c r="M146" s="602">
        <f>COUNTIF(M140:M145,"&gt;-1")</f>
        <v>5</v>
      </c>
      <c r="N146" s="602">
        <f>COUNTIF(N140:N145,"&gt;-1")</f>
        <v>3</v>
      </c>
      <c r="O146" s="602">
        <f>COUNTIF(O140:O145,"&gt;-1")</f>
        <v>4</v>
      </c>
      <c r="P146" s="602">
        <f>COUNTIF(P140:P145,"&gt;-1")</f>
        <v>4</v>
      </c>
      <c r="Q146" s="602">
        <f>COUNTIF(Q140:Q145,"&gt;-1")</f>
        <v>4</v>
      </c>
      <c r="R146" s="602">
        <f>COUNTIF(R140:R145,"&gt;-1")</f>
        <v>4</v>
      </c>
      <c r="S146" s="602">
        <f>COUNTIF(S140:S145,"&gt;-1")</f>
        <v>0</v>
      </c>
      <c r="T146" s="602">
        <f>COUNTIF(T140:T145,"&gt;-1")</f>
        <v>0</v>
      </c>
      <c r="U146" s="602">
        <f>COUNTIF(U140:U145,"&gt;-1")</f>
        <v>0</v>
      </c>
      <c r="V146" s="602">
        <f>COUNTIF(V140:V145,"&gt;-1")</f>
        <v>0</v>
      </c>
      <c r="W146" s="602">
        <f>COUNTIF(W140:W145,"&gt;-1")</f>
        <v>0</v>
      </c>
      <c r="X146" s="602">
        <f>COUNTIF(X140:X145,"&gt;-1")</f>
        <v>0</v>
      </c>
      <c r="Y146" s="602">
        <f>COUNTIF(Y140:Y145,"&gt;-1")</f>
        <v>0</v>
      </c>
      <c r="Z146" s="602">
        <f>COUNTIF(Z140:Z145,"&gt;-1")</f>
        <v>0</v>
      </c>
      <c r="AA146" s="603"/>
      <c r="AB146" s="638"/>
      <c r="AC146" s="639"/>
      <c r="AD146" s="640"/>
      <c r="AE146" s="639"/>
      <c r="AF146" s="607"/>
      <c r="AG146" s="607"/>
      <c r="AH146" s="607"/>
      <c r="AI146" s="607"/>
      <c r="AJ146" s="639"/>
      <c r="AK146" s="639"/>
      <c r="AL146" s="639"/>
      <c r="AM146" s="607"/>
      <c r="AN146" s="607"/>
      <c r="AO146" s="639"/>
      <c r="AP146" s="657"/>
    </row>
    <row r="147" spans="2:42" ht="12.75">
      <c r="B147" s="658"/>
      <c r="C147" s="659"/>
      <c r="D147" s="660"/>
      <c r="E147" s="661"/>
      <c r="F147" s="661"/>
      <c r="G147" s="662"/>
      <c r="H147" s="663"/>
      <c r="I147" s="664"/>
      <c r="J147" s="665"/>
      <c r="K147" s="666"/>
      <c r="L147" s="659"/>
      <c r="M147" s="659"/>
      <c r="N147" s="659"/>
      <c r="O147" s="659"/>
      <c r="P147" s="542"/>
      <c r="Q147" s="542"/>
      <c r="R147" s="542"/>
      <c r="S147" s="542"/>
      <c r="T147" s="542"/>
      <c r="U147" s="542"/>
      <c r="V147" s="542"/>
      <c r="W147" s="542"/>
      <c r="X147" s="542"/>
      <c r="Y147" s="542"/>
      <c r="Z147" s="542"/>
      <c r="AA147" s="667"/>
      <c r="AB147" s="668"/>
      <c r="AC147" s="669"/>
      <c r="AD147" s="670"/>
      <c r="AE147" s="668"/>
      <c r="AF147" s="668"/>
      <c r="AG147" s="668"/>
      <c r="AH147" s="668"/>
      <c r="AI147" s="668"/>
      <c r="AJ147" s="668"/>
      <c r="AK147" s="668"/>
      <c r="AL147" s="668"/>
      <c r="AM147" s="668"/>
      <c r="AN147" s="668"/>
      <c r="AO147" s="668"/>
      <c r="AP147" s="668"/>
    </row>
    <row r="148" spans="8:42" ht="12.75">
      <c r="H148" s="671"/>
      <c r="I148" s="672"/>
      <c r="J148" s="673"/>
      <c r="K148" s="674" t="s">
        <v>450</v>
      </c>
      <c r="L148" s="675">
        <v>1</v>
      </c>
      <c r="M148" s="675">
        <v>2</v>
      </c>
      <c r="N148" s="675">
        <v>3</v>
      </c>
      <c r="O148" s="675">
        <v>4</v>
      </c>
      <c r="P148" s="675">
        <v>5</v>
      </c>
      <c r="Q148" s="675">
        <v>6</v>
      </c>
      <c r="R148" s="675">
        <v>7</v>
      </c>
      <c r="S148" s="675">
        <v>8</v>
      </c>
      <c r="T148" s="676">
        <v>9</v>
      </c>
      <c r="U148" s="676">
        <v>10</v>
      </c>
      <c r="V148" s="676">
        <v>11</v>
      </c>
      <c r="W148" s="676">
        <v>12</v>
      </c>
      <c r="X148" s="676">
        <v>13</v>
      </c>
      <c r="Y148" s="676">
        <v>14</v>
      </c>
      <c r="Z148" s="677">
        <v>15</v>
      </c>
      <c r="AA148" s="667"/>
      <c r="AC148" s="678" t="s">
        <v>451</v>
      </c>
      <c r="AD148" s="678"/>
      <c r="AE148" s="678"/>
      <c r="AF148" s="679" t="s">
        <v>19</v>
      </c>
      <c r="AG148" s="680" t="s">
        <v>14</v>
      </c>
      <c r="AH148" s="680" t="s">
        <v>22</v>
      </c>
      <c r="AI148" s="680" t="s">
        <v>28</v>
      </c>
      <c r="AJ148" s="681" t="s">
        <v>97</v>
      </c>
      <c r="AK148" s="682" t="s">
        <v>48</v>
      </c>
      <c r="AL148" s="680" t="s">
        <v>55</v>
      </c>
      <c r="AM148" s="683" t="s">
        <v>82</v>
      </c>
      <c r="AN148" s="684" t="s">
        <v>452</v>
      </c>
      <c r="AO148" s="684" t="s">
        <v>453</v>
      </c>
      <c r="AP148" s="685" t="s">
        <v>454</v>
      </c>
    </row>
    <row r="149" spans="2:42" ht="12.75">
      <c r="B149" s="686" t="s">
        <v>455</v>
      </c>
      <c r="C149" s="686"/>
      <c r="D149" s="686"/>
      <c r="E149" s="686"/>
      <c r="F149" s="686"/>
      <c r="G149" s="686"/>
      <c r="H149" s="671"/>
      <c r="I149" s="687" t="s">
        <v>456</v>
      </c>
      <c r="J149" s="672">
        <f>SUM(L149:Z149)</f>
        <v>254</v>
      </c>
      <c r="K149" s="688">
        <f>SUM(L149:Z149)/4</f>
        <v>63.5</v>
      </c>
      <c r="L149" s="689">
        <f>SUM(L8+L42+L69+L82+L91)</f>
        <v>38</v>
      </c>
      <c r="M149" s="689">
        <f>SUM(M8+M42+M69+M82+M91)</f>
        <v>43</v>
      </c>
      <c r="N149" s="689">
        <f>SUM(N8+N42+N69+N82+N91)</f>
        <v>40</v>
      </c>
      <c r="O149" s="689">
        <f>SUM(O8+O42+O69+O82+O91)</f>
        <v>42</v>
      </c>
      <c r="P149" s="689">
        <f>SUM(P8+P42+P69+P82+P91)</f>
        <v>35</v>
      </c>
      <c r="Q149" s="689">
        <f>SUM(Q8+Q42+Q69+Q82+Q91)</f>
        <v>24</v>
      </c>
      <c r="R149" s="689">
        <f>SUM(R8+R42+R69+R82+R91)</f>
        <v>32</v>
      </c>
      <c r="S149" s="689">
        <f>SUM(S8+S42+S69+S82+S91)</f>
        <v>0</v>
      </c>
      <c r="T149" s="689">
        <f>SUM(T8+T42+T69+T82+T91)</f>
        <v>0</v>
      </c>
      <c r="U149" s="689">
        <f>SUM(U8+U42+U69+U82+U91)</f>
        <v>0</v>
      </c>
      <c r="V149" s="689">
        <f>SUM(V8+V42+V69+V82+V91)</f>
        <v>0</v>
      </c>
      <c r="W149" s="689">
        <f>SUM(W8+W42+W69+W82+W91)</f>
        <v>0</v>
      </c>
      <c r="X149" s="689">
        <f>SUM(X8+X42+X69+X82+X91)</f>
        <v>0</v>
      </c>
      <c r="Y149" s="690">
        <f>SUM(Y8+Y42+Y69+Y82+Y91)</f>
        <v>0</v>
      </c>
      <c r="Z149" s="690">
        <f>SUM(Z8+Z42+Z69+Z82+Z91)</f>
        <v>0</v>
      </c>
      <c r="AA149" s="667"/>
      <c r="AC149" s="691" t="s">
        <v>457</v>
      </c>
      <c r="AD149" s="691"/>
      <c r="AE149" s="691"/>
      <c r="AF149" s="692">
        <f>SUM(B8)</f>
        <v>5</v>
      </c>
      <c r="AG149" s="693">
        <f>SUM(B42)</f>
        <v>32</v>
      </c>
      <c r="AH149" s="693">
        <f>SUM(B69)</f>
        <v>25</v>
      </c>
      <c r="AI149" s="693">
        <f>SUM(B82)</f>
        <v>11</v>
      </c>
      <c r="AJ149" s="694">
        <f>SUM(B91)</f>
        <v>6</v>
      </c>
      <c r="AK149" s="695">
        <f>SUM(B113)</f>
        <v>20</v>
      </c>
      <c r="AL149" s="693">
        <f>SUM(B138)</f>
        <v>23</v>
      </c>
      <c r="AM149" s="696">
        <f>SUM(B146)</f>
        <v>5</v>
      </c>
      <c r="AN149" s="697">
        <f>SUM(AF149:AJ149)</f>
        <v>79</v>
      </c>
      <c r="AO149" s="697">
        <f>SUM(AK149:AM149)</f>
        <v>48</v>
      </c>
      <c r="AP149" s="698">
        <f>SUM(AN149:AO149)</f>
        <v>127</v>
      </c>
    </row>
    <row r="150" spans="2:42" ht="12.75">
      <c r="B150" s="686"/>
      <c r="C150" s="686"/>
      <c r="D150" s="686"/>
      <c r="E150" s="686"/>
      <c r="F150" s="686"/>
      <c r="G150" s="686"/>
      <c r="H150" s="671"/>
      <c r="I150" s="687" t="s">
        <v>458</v>
      </c>
      <c r="J150" s="672">
        <f>SUM(L150:Z150)</f>
        <v>158</v>
      </c>
      <c r="K150" s="688">
        <f>SUM(L150:Z150)/4</f>
        <v>39.5</v>
      </c>
      <c r="L150" s="689">
        <f>SUM(L113+L138+L146)</f>
        <v>21</v>
      </c>
      <c r="M150" s="689">
        <f>SUM(M113+M138+M146)</f>
        <v>25</v>
      </c>
      <c r="N150" s="689">
        <f>SUM(N113+N138+N146)</f>
        <v>23</v>
      </c>
      <c r="O150" s="689">
        <f>SUM(O113+O138+O146)</f>
        <v>24</v>
      </c>
      <c r="P150" s="689">
        <f>SUM(P113+P138+P146)</f>
        <v>24</v>
      </c>
      <c r="Q150" s="689">
        <f>SUM(Q113+Q138+Q146)</f>
        <v>16</v>
      </c>
      <c r="R150" s="689">
        <f>SUM(R113+R138+R146)</f>
        <v>25</v>
      </c>
      <c r="S150" s="689">
        <f>SUM(S113+S138+S146)</f>
        <v>0</v>
      </c>
      <c r="T150" s="689">
        <f>SUM(T113+T138+T146)</f>
        <v>0</v>
      </c>
      <c r="U150" s="689">
        <f>SUM(U113+U138+U146)</f>
        <v>0</v>
      </c>
      <c r="V150" s="689">
        <f>SUM(V113+V138+V146)</f>
        <v>0</v>
      </c>
      <c r="W150" s="689">
        <f>SUM(W113+W138+W146)</f>
        <v>0</v>
      </c>
      <c r="X150" s="689">
        <f>SUM(X113+X138+X146)</f>
        <v>0</v>
      </c>
      <c r="Y150" s="690">
        <f>SUM(Y113+Y138+Y146)</f>
        <v>0</v>
      </c>
      <c r="Z150" s="690">
        <f>SUM(Z113+Z138+Z146)</f>
        <v>0</v>
      </c>
      <c r="AA150" s="667"/>
      <c r="AC150" s="678" t="s">
        <v>459</v>
      </c>
      <c r="AD150" s="678"/>
      <c r="AE150" s="678"/>
      <c r="AF150" s="699">
        <v>2</v>
      </c>
      <c r="AG150" s="700">
        <v>2</v>
      </c>
      <c r="AH150" s="700">
        <v>3</v>
      </c>
      <c r="AI150" s="700">
        <v>3</v>
      </c>
      <c r="AJ150" s="701">
        <v>2</v>
      </c>
      <c r="AK150" s="699">
        <v>2</v>
      </c>
      <c r="AL150" s="700">
        <v>2</v>
      </c>
      <c r="AM150" s="700">
        <v>1</v>
      </c>
      <c r="AN150" s="697"/>
      <c r="AO150" s="697"/>
      <c r="AP150" s="698"/>
    </row>
    <row r="151" spans="2:42" ht="12.75">
      <c r="B151" s="702"/>
      <c r="C151" s="703"/>
      <c r="E151" s="704"/>
      <c r="F151" s="704"/>
      <c r="H151" s="671"/>
      <c r="I151" s="687" t="s">
        <v>460</v>
      </c>
      <c r="J151" s="672">
        <f>SUM(L151:Z151)</f>
        <v>412</v>
      </c>
      <c r="K151" s="688">
        <f>SUM(L151:Z151)/4</f>
        <v>103</v>
      </c>
      <c r="L151" s="705">
        <f>SUM(L149:L150)</f>
        <v>59</v>
      </c>
      <c r="M151" s="705">
        <f>SUM(M149:M150)</f>
        <v>68</v>
      </c>
      <c r="N151" s="705">
        <f>SUM(N149:N150)</f>
        <v>63</v>
      </c>
      <c r="O151" s="705">
        <f>SUM(O149:O150)</f>
        <v>66</v>
      </c>
      <c r="P151" s="705">
        <f>SUM(P149:P150)</f>
        <v>59</v>
      </c>
      <c r="Q151" s="705">
        <f>SUM(Q149:Q150)</f>
        <v>40</v>
      </c>
      <c r="R151" s="705">
        <f>SUM(R149:R150)</f>
        <v>57</v>
      </c>
      <c r="S151" s="705">
        <f>SUM(S149:S150)</f>
        <v>0</v>
      </c>
      <c r="T151" s="705">
        <f>SUM(T149:T150)</f>
        <v>0</v>
      </c>
      <c r="U151" s="705">
        <f>SUM(U149:U150)</f>
        <v>0</v>
      </c>
      <c r="V151" s="705">
        <f>SUM(V149:V150)</f>
        <v>0</v>
      </c>
      <c r="W151" s="705">
        <f>SUM(W149:W150)</f>
        <v>0</v>
      </c>
      <c r="X151" s="705">
        <f>SUM(X149:X150)</f>
        <v>0</v>
      </c>
      <c r="Y151" s="705">
        <f>SUM(Y149:Y150)</f>
        <v>0</v>
      </c>
      <c r="Z151" s="705">
        <f>SUM(Z149:Z150)</f>
        <v>0</v>
      </c>
      <c r="AA151" s="667"/>
      <c r="AB151" s="514"/>
      <c r="AC151" s="678" t="s">
        <v>461</v>
      </c>
      <c r="AD151" s="678"/>
      <c r="AE151" s="678"/>
      <c r="AF151" s="706"/>
      <c r="AG151" s="707"/>
      <c r="AH151" s="707"/>
      <c r="AI151" s="707"/>
      <c r="AJ151" s="708"/>
      <c r="AK151" s="709"/>
      <c r="AL151" s="707"/>
      <c r="AM151" s="710"/>
      <c r="AN151" s="711"/>
      <c r="AO151" s="711"/>
      <c r="AP151" s="712"/>
    </row>
    <row r="152" spans="2:42" ht="12.75">
      <c r="B152" s="704"/>
      <c r="C152" s="703"/>
      <c r="E152" s="713"/>
      <c r="F152" s="713"/>
      <c r="G152" s="703"/>
      <c r="H152" s="671"/>
      <c r="I152" s="714"/>
      <c r="J152" s="714"/>
      <c r="K152" s="715"/>
      <c r="W152" s="703"/>
      <c r="X152" s="703"/>
      <c r="Y152" s="703"/>
      <c r="Z152" s="703"/>
      <c r="AA152" s="667"/>
      <c r="AB152" s="514"/>
      <c r="AC152" s="514"/>
      <c r="AD152" s="514"/>
      <c r="AE152" s="514"/>
      <c r="AM152" s="716"/>
      <c r="AN152" s="716"/>
      <c r="AO152" s="716"/>
      <c r="AP152"/>
    </row>
    <row r="153" spans="5:6" ht="12.75">
      <c r="E153" s="717"/>
      <c r="F153" s="717"/>
    </row>
    <row r="154" spans="5:6" ht="12.75">
      <c r="E154" s="717"/>
      <c r="F154" s="717"/>
    </row>
    <row r="155" spans="5:6" ht="12.75">
      <c r="E155" s="717"/>
      <c r="F155" s="717"/>
    </row>
    <row r="156" spans="5:6" ht="12.75">
      <c r="E156" s="717"/>
      <c r="F156" s="717"/>
    </row>
    <row r="157" spans="5:6" ht="12.75">
      <c r="E157" s="717"/>
      <c r="F157" s="717"/>
    </row>
    <row r="158" spans="5:6" ht="12.75">
      <c r="E158" s="717"/>
      <c r="F158" s="717"/>
    </row>
    <row r="159" spans="5:6" ht="12.75">
      <c r="E159" s="717"/>
      <c r="F159" s="717"/>
    </row>
    <row r="160" spans="5:6" ht="12.75">
      <c r="E160" s="717"/>
      <c r="F160" s="717"/>
    </row>
    <row r="161" spans="5:6" ht="12.75">
      <c r="E161" s="717"/>
      <c r="F161" s="717"/>
    </row>
    <row r="162" spans="5:6" ht="12.75">
      <c r="E162" s="717"/>
      <c r="F162" s="717"/>
    </row>
    <row r="163" spans="5:6" ht="12.75">
      <c r="E163" s="717"/>
      <c r="F163" s="717"/>
    </row>
    <row r="164" spans="5:6" ht="12.75">
      <c r="E164" s="717"/>
      <c r="F164" s="717"/>
    </row>
    <row r="165" spans="5:6" ht="12.75">
      <c r="E165" s="717"/>
      <c r="F165" s="717"/>
    </row>
    <row r="166" spans="5:6" ht="12.75">
      <c r="E166" s="717"/>
      <c r="F166" s="717"/>
    </row>
    <row r="167" spans="5:6" ht="12.75">
      <c r="E167" s="717"/>
      <c r="F167" s="717"/>
    </row>
    <row r="168" spans="5:6" ht="12.75">
      <c r="E168" s="717"/>
      <c r="F168" s="717"/>
    </row>
    <row r="169" spans="5:6" ht="12.75">
      <c r="E169" s="717"/>
      <c r="F169" s="717"/>
    </row>
    <row r="170" spans="5:6" ht="12.75">
      <c r="E170" s="717"/>
      <c r="F170" s="717"/>
    </row>
    <row r="171" spans="5:6" ht="12.75">
      <c r="E171" s="717"/>
      <c r="F171" s="717"/>
    </row>
    <row r="172" spans="5:6" ht="12.75">
      <c r="E172" s="717"/>
      <c r="F172" s="717"/>
    </row>
    <row r="173" spans="5:6" ht="12.75">
      <c r="E173" s="717"/>
      <c r="F173" s="717"/>
    </row>
  </sheetData>
  <sheetProtection selectLockedCells="1" selectUnlockedCells="1"/>
  <mergeCells count="14">
    <mergeCell ref="A2:A7"/>
    <mergeCell ref="A10:A42"/>
    <mergeCell ref="A44:A69"/>
    <mergeCell ref="A71:A82"/>
    <mergeCell ref="A84:A91"/>
    <mergeCell ref="A93:A113"/>
    <mergeCell ref="A115:A138"/>
    <mergeCell ref="A140:A146"/>
    <mergeCell ref="AC148:AE148"/>
    <mergeCell ref="B149:G150"/>
    <mergeCell ref="AC149:AE149"/>
    <mergeCell ref="AC150:AE150"/>
    <mergeCell ref="AC151:AE151"/>
    <mergeCell ref="I152:J1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15" sqref="B15"/>
    </sheetView>
  </sheetViews>
  <sheetFormatPr defaultColWidth="9.140625" defaultRowHeight="15"/>
  <cols>
    <col min="1" max="1" width="3.8515625" style="77" customWidth="1"/>
    <col min="2" max="2" width="19.00390625" style="0" customWidth="1"/>
    <col min="3" max="3" width="5.00390625" style="0" customWidth="1"/>
    <col min="4" max="4" width="3.421875" style="0" customWidth="1"/>
    <col min="5" max="5" width="19.140625" style="0" customWidth="1"/>
    <col min="6" max="6" width="7.7109375" style="78" customWidth="1"/>
    <col min="7" max="7" width="5.140625" style="79" customWidth="1"/>
    <col min="8" max="8" width="4.57421875" style="0" customWidth="1"/>
    <col min="9" max="9" width="4.7109375" style="0" customWidth="1"/>
    <col min="10" max="10" width="8.28125" style="0" customWidth="1"/>
    <col min="11" max="11" width="6.8515625" style="0" customWidth="1"/>
  </cols>
  <sheetData>
    <row r="1" spans="1:11" ht="12.7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0" t="s">
        <v>1</v>
      </c>
      <c r="B2" s="81" t="s">
        <v>2</v>
      </c>
      <c r="C2" s="82" t="s">
        <v>3</v>
      </c>
      <c r="D2" s="82" t="s">
        <v>4</v>
      </c>
      <c r="E2" s="83" t="s">
        <v>5</v>
      </c>
      <c r="F2" s="84" t="s">
        <v>6</v>
      </c>
      <c r="G2" s="85" t="s">
        <v>7</v>
      </c>
      <c r="H2" s="82" t="s">
        <v>8</v>
      </c>
      <c r="I2" s="82" t="s">
        <v>9</v>
      </c>
      <c r="J2" s="14" t="s">
        <v>10</v>
      </c>
      <c r="K2" s="86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92">
        <v>0.6409722222222222</v>
      </c>
      <c r="G3" s="93" t="s">
        <v>14</v>
      </c>
      <c r="H3" s="23">
        <v>1</v>
      </c>
      <c r="I3" s="94">
        <v>10</v>
      </c>
      <c r="J3" s="25" t="s">
        <v>117</v>
      </c>
      <c r="K3" s="26">
        <f>SUM(F3)/4.53</f>
        <v>0.141494971792985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99">
        <v>0.6722222222222222</v>
      </c>
      <c r="G4" s="93" t="s">
        <v>14</v>
      </c>
      <c r="H4" s="18">
        <v>2</v>
      </c>
      <c r="I4" s="100">
        <v>9</v>
      </c>
      <c r="J4" s="35"/>
      <c r="K4" s="26">
        <f>SUM(F4)/4.53</f>
        <v>0.14839342653912188</v>
      </c>
    </row>
    <row r="5" spans="1:11" ht="12.75">
      <c r="A5" s="95">
        <v>3</v>
      </c>
      <c r="B5" s="101" t="s">
        <v>17</v>
      </c>
      <c r="C5" s="102">
        <v>1995</v>
      </c>
      <c r="D5" s="103">
        <v>19</v>
      </c>
      <c r="E5" s="104" t="s">
        <v>18</v>
      </c>
      <c r="F5" s="105">
        <v>0.6847222222222222</v>
      </c>
      <c r="G5" s="106" t="s">
        <v>19</v>
      </c>
      <c r="H5" s="18">
        <v>1</v>
      </c>
      <c r="I5" s="107">
        <v>10</v>
      </c>
      <c r="J5" s="37"/>
      <c r="K5" s="26">
        <f>SUM(F5)/4.53</f>
        <v>0.15115280843757664</v>
      </c>
    </row>
    <row r="6" spans="1:11" ht="12.75">
      <c r="A6" s="95">
        <v>4</v>
      </c>
      <c r="B6" s="108" t="s">
        <v>20</v>
      </c>
      <c r="C6" s="90">
        <v>1973</v>
      </c>
      <c r="D6" s="103">
        <v>41</v>
      </c>
      <c r="E6" s="109" t="s">
        <v>21</v>
      </c>
      <c r="F6" s="110">
        <v>0.686111111111111</v>
      </c>
      <c r="G6" s="93" t="s">
        <v>22</v>
      </c>
      <c r="H6" s="18">
        <v>1</v>
      </c>
      <c r="I6" s="94">
        <v>10</v>
      </c>
      <c r="J6" s="25"/>
      <c r="K6" s="26">
        <f>SUM(F6)/4.53</f>
        <v>0.15145940642629382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110">
        <v>0.7215277777777778</v>
      </c>
      <c r="G7" s="93" t="s">
        <v>22</v>
      </c>
      <c r="H7" s="18">
        <v>2</v>
      </c>
      <c r="I7" s="112">
        <v>9</v>
      </c>
      <c r="J7" s="25"/>
      <c r="K7" s="26">
        <f>SUM(F7)/4.53</f>
        <v>0.15927765513858227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110">
        <v>0.7270833333333333</v>
      </c>
      <c r="G8" s="93" t="s">
        <v>22</v>
      </c>
      <c r="H8" s="18">
        <v>3</v>
      </c>
      <c r="I8" s="112">
        <v>8</v>
      </c>
      <c r="J8" s="25" t="s">
        <v>120</v>
      </c>
      <c r="K8" s="26">
        <f>SUM(F8)/4.53</f>
        <v>0.16050404709345106</v>
      </c>
    </row>
    <row r="9" spans="1:11" ht="12.75">
      <c r="A9" s="95">
        <v>7</v>
      </c>
      <c r="B9" s="88" t="s">
        <v>29</v>
      </c>
      <c r="C9" s="89">
        <v>1980</v>
      </c>
      <c r="D9" s="103">
        <v>34</v>
      </c>
      <c r="E9" s="113" t="s">
        <v>30</v>
      </c>
      <c r="F9" s="99">
        <v>0.7458333333333332</v>
      </c>
      <c r="G9" s="93" t="s">
        <v>14</v>
      </c>
      <c r="H9" s="18">
        <v>3</v>
      </c>
      <c r="I9" s="112">
        <v>8</v>
      </c>
      <c r="J9" s="25"/>
      <c r="K9" s="26">
        <f>SUM(F9)/4.53</f>
        <v>0.16464311994113315</v>
      </c>
    </row>
    <row r="10" spans="1:11" ht="12.75">
      <c r="A10" s="95">
        <v>8</v>
      </c>
      <c r="B10" s="96" t="s">
        <v>121</v>
      </c>
      <c r="C10" s="97">
        <v>1974</v>
      </c>
      <c r="D10" s="103">
        <v>40</v>
      </c>
      <c r="E10" s="98" t="s">
        <v>13</v>
      </c>
      <c r="F10" s="99">
        <v>0.7534722222222222</v>
      </c>
      <c r="G10" s="93" t="s">
        <v>22</v>
      </c>
      <c r="H10" s="18">
        <v>4</v>
      </c>
      <c r="I10" s="112">
        <v>7</v>
      </c>
      <c r="J10" s="25"/>
      <c r="K10" s="26">
        <f>SUM(F10)/4.53</f>
        <v>0.16632940887907774</v>
      </c>
    </row>
    <row r="11" spans="1:11" ht="12.75">
      <c r="A11" s="95">
        <v>9</v>
      </c>
      <c r="B11" s="88" t="s">
        <v>32</v>
      </c>
      <c r="C11" s="89">
        <v>1962</v>
      </c>
      <c r="D11" s="103">
        <v>52</v>
      </c>
      <c r="E11" s="111" t="s">
        <v>33</v>
      </c>
      <c r="F11" s="99">
        <v>0.7569444444444445</v>
      </c>
      <c r="G11" s="93" t="s">
        <v>28</v>
      </c>
      <c r="H11" s="18">
        <v>1</v>
      </c>
      <c r="I11" s="94">
        <v>10</v>
      </c>
      <c r="J11" s="25"/>
      <c r="K11" s="26">
        <f>SUM(F11)/4.53</f>
        <v>0.16709590385087075</v>
      </c>
    </row>
    <row r="12" spans="1:11" ht="12.75">
      <c r="A12" s="95">
        <v>10</v>
      </c>
      <c r="B12" s="108" t="s">
        <v>31</v>
      </c>
      <c r="C12" s="89">
        <v>1965</v>
      </c>
      <c r="D12" s="103">
        <v>49</v>
      </c>
      <c r="E12" s="114" t="s">
        <v>21</v>
      </c>
      <c r="F12" s="110">
        <v>0.7604166666666666</v>
      </c>
      <c r="G12" s="93" t="s">
        <v>22</v>
      </c>
      <c r="H12" s="18">
        <v>5</v>
      </c>
      <c r="I12" s="112">
        <v>6</v>
      </c>
      <c r="J12" s="25"/>
      <c r="K12" s="26">
        <f>SUM(F12)/4.53</f>
        <v>0.1678623988226637</v>
      </c>
    </row>
    <row r="13" spans="1:11" ht="12.75">
      <c r="A13" s="95">
        <v>11</v>
      </c>
      <c r="B13" s="88" t="s">
        <v>37</v>
      </c>
      <c r="C13" s="89">
        <v>1964</v>
      </c>
      <c r="D13" s="103">
        <v>50</v>
      </c>
      <c r="E13" s="114" t="s">
        <v>38</v>
      </c>
      <c r="F13" s="99">
        <v>0.7631944444444444</v>
      </c>
      <c r="G13" s="93" t="s">
        <v>28</v>
      </c>
      <c r="H13" s="18">
        <v>2</v>
      </c>
      <c r="I13" s="100">
        <v>9</v>
      </c>
      <c r="J13" s="37"/>
      <c r="K13" s="26">
        <f>SUM(F13)/4.53</f>
        <v>0.1684755948000981</v>
      </c>
    </row>
    <row r="14" spans="1:11" ht="12.75">
      <c r="A14" s="95">
        <v>12</v>
      </c>
      <c r="B14" s="88" t="s">
        <v>50</v>
      </c>
      <c r="C14" s="89">
        <v>1971</v>
      </c>
      <c r="D14" s="103">
        <v>43</v>
      </c>
      <c r="E14" s="109" t="s">
        <v>21</v>
      </c>
      <c r="F14" s="99">
        <v>0.7736111111111111</v>
      </c>
      <c r="G14" s="93" t="s">
        <v>22</v>
      </c>
      <c r="H14" s="18">
        <v>6</v>
      </c>
      <c r="I14" s="100">
        <v>5</v>
      </c>
      <c r="J14" s="25"/>
      <c r="K14" s="26">
        <f>SUM(F14)/4.53</f>
        <v>0.17077507971547706</v>
      </c>
    </row>
    <row r="15" spans="1:11" ht="12.75">
      <c r="A15" s="95">
        <v>13</v>
      </c>
      <c r="B15" s="88" t="s">
        <v>51</v>
      </c>
      <c r="C15" s="89">
        <v>1981</v>
      </c>
      <c r="D15" s="103">
        <v>33</v>
      </c>
      <c r="E15" s="114" t="s">
        <v>21</v>
      </c>
      <c r="F15" s="99">
        <v>0.7854166666666668</v>
      </c>
      <c r="G15" s="93" t="s">
        <v>14</v>
      </c>
      <c r="H15" s="18">
        <v>4</v>
      </c>
      <c r="I15" s="100">
        <v>7</v>
      </c>
      <c r="J15" s="25"/>
      <c r="K15" s="26">
        <f>SUM(F15)/4.53</f>
        <v>0.17338116261957323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110">
        <v>0.7875</v>
      </c>
      <c r="G16" s="93" t="s">
        <v>22</v>
      </c>
      <c r="H16" s="18">
        <v>7</v>
      </c>
      <c r="I16" s="100">
        <v>4</v>
      </c>
      <c r="J16" s="25"/>
      <c r="K16" s="26">
        <f>SUM(F16)/4.53</f>
        <v>0.17384105960264898</v>
      </c>
    </row>
    <row r="17" spans="1:11" ht="12.75">
      <c r="A17" s="95">
        <v>15</v>
      </c>
      <c r="B17" s="115" t="s">
        <v>45</v>
      </c>
      <c r="C17" s="102">
        <v>1972</v>
      </c>
      <c r="D17" s="103">
        <v>42</v>
      </c>
      <c r="E17" s="116" t="s">
        <v>36</v>
      </c>
      <c r="F17" s="117">
        <v>0.7923611111111111</v>
      </c>
      <c r="G17" s="106" t="s">
        <v>22</v>
      </c>
      <c r="H17" s="18">
        <v>8</v>
      </c>
      <c r="I17" s="118">
        <v>3</v>
      </c>
      <c r="J17" s="25"/>
      <c r="K17" s="26">
        <f>SUM(F17)/4.53</f>
        <v>0.17491415256315918</v>
      </c>
    </row>
    <row r="18" spans="1:11" ht="12.75">
      <c r="A18" s="95">
        <v>16</v>
      </c>
      <c r="B18" s="108" t="s">
        <v>39</v>
      </c>
      <c r="C18" s="90">
        <v>1964</v>
      </c>
      <c r="D18" s="103">
        <v>50</v>
      </c>
      <c r="E18" s="114" t="s">
        <v>38</v>
      </c>
      <c r="F18" s="99">
        <v>0.7951388888888888</v>
      </c>
      <c r="G18" s="93" t="s">
        <v>28</v>
      </c>
      <c r="H18" s="18">
        <v>3</v>
      </c>
      <c r="I18" s="112">
        <v>8</v>
      </c>
      <c r="J18" s="35"/>
      <c r="K18" s="26">
        <f>SUM(F18)/4.53</f>
        <v>0.17552734854059354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119">
        <v>0.7958333333333334</v>
      </c>
      <c r="G19" s="93" t="s">
        <v>48</v>
      </c>
      <c r="H19" s="18">
        <v>1</v>
      </c>
      <c r="I19" s="94">
        <v>10</v>
      </c>
      <c r="J19" s="25" t="s">
        <v>124</v>
      </c>
      <c r="K19" s="26">
        <f>SUM(F19)/4.53</f>
        <v>0.17568064753495216</v>
      </c>
    </row>
    <row r="20" spans="1:11" ht="12.75">
      <c r="A20" s="95">
        <v>18</v>
      </c>
      <c r="B20" s="96" t="s">
        <v>47</v>
      </c>
      <c r="C20" s="97">
        <v>1983</v>
      </c>
      <c r="D20" s="103">
        <v>31</v>
      </c>
      <c r="E20" s="98" t="s">
        <v>13</v>
      </c>
      <c r="F20" s="119">
        <v>0.7965277777777778</v>
      </c>
      <c r="G20" s="93" t="s">
        <v>48</v>
      </c>
      <c r="H20" s="18">
        <v>2</v>
      </c>
      <c r="I20" s="112">
        <v>9</v>
      </c>
      <c r="J20" s="25" t="s">
        <v>125</v>
      </c>
      <c r="K20" s="26">
        <f>SUM(F20)/4.53</f>
        <v>0.17583394652931078</v>
      </c>
    </row>
    <row r="21" spans="1:11" ht="12.75">
      <c r="A21" s="95">
        <v>19</v>
      </c>
      <c r="B21" s="96" t="s">
        <v>126</v>
      </c>
      <c r="C21" s="97">
        <v>1960</v>
      </c>
      <c r="D21" s="103">
        <v>54</v>
      </c>
      <c r="E21" s="91" t="s">
        <v>13</v>
      </c>
      <c r="F21" s="99">
        <v>0.8083333333333332</v>
      </c>
      <c r="G21" s="93" t="s">
        <v>28</v>
      </c>
      <c r="H21" s="18">
        <v>4</v>
      </c>
      <c r="I21" s="112">
        <v>7</v>
      </c>
      <c r="J21" s="25"/>
      <c r="K21" s="26">
        <f>SUM(F21)/4.53</f>
        <v>0.1784400294334069</v>
      </c>
    </row>
    <row r="22" spans="1:11" ht="12.75">
      <c r="A22" s="95">
        <v>20</v>
      </c>
      <c r="B22" s="96" t="s">
        <v>57</v>
      </c>
      <c r="C22" s="97">
        <v>1965</v>
      </c>
      <c r="D22" s="103">
        <v>49</v>
      </c>
      <c r="E22" s="98" t="s">
        <v>58</v>
      </c>
      <c r="F22" s="110">
        <v>0.8152777777777778</v>
      </c>
      <c r="G22" s="93" t="s">
        <v>22</v>
      </c>
      <c r="H22" s="18">
        <v>9</v>
      </c>
      <c r="I22" s="112">
        <v>2</v>
      </c>
      <c r="J22" s="25"/>
      <c r="K22" s="26">
        <f>SUM(F22)/4.53</f>
        <v>0.17997301937699287</v>
      </c>
    </row>
    <row r="23" spans="1:11" ht="12.75">
      <c r="A23" s="95">
        <v>21</v>
      </c>
      <c r="B23" s="96" t="s">
        <v>60</v>
      </c>
      <c r="C23" s="97">
        <v>1979</v>
      </c>
      <c r="D23" s="103">
        <v>35</v>
      </c>
      <c r="E23" s="98" t="s">
        <v>61</v>
      </c>
      <c r="F23" s="110">
        <v>0.8229166666666666</v>
      </c>
      <c r="G23" s="93" t="s">
        <v>14</v>
      </c>
      <c r="H23" s="18">
        <v>5</v>
      </c>
      <c r="I23" s="112">
        <v>6</v>
      </c>
      <c r="J23" s="25"/>
      <c r="K23" s="26">
        <f>SUM(F23)/4.53</f>
        <v>0.18165930831493743</v>
      </c>
    </row>
    <row r="24" spans="1:11" ht="12.75">
      <c r="A24" s="95">
        <v>22</v>
      </c>
      <c r="B24" s="96" t="s">
        <v>62</v>
      </c>
      <c r="C24" s="97">
        <v>1979</v>
      </c>
      <c r="D24" s="103">
        <v>35</v>
      </c>
      <c r="E24" s="120" t="s">
        <v>21</v>
      </c>
      <c r="F24" s="110">
        <v>0.8277777777777778</v>
      </c>
      <c r="G24" s="93" t="s">
        <v>14</v>
      </c>
      <c r="H24" s="18">
        <v>6</v>
      </c>
      <c r="I24" s="112">
        <v>5</v>
      </c>
      <c r="J24" s="25"/>
      <c r="K24" s="26">
        <f>SUM(F24)/4.53</f>
        <v>0.18273240127544763</v>
      </c>
    </row>
    <row r="25" spans="1:11" ht="12.75">
      <c r="A25" s="95">
        <v>23</v>
      </c>
      <c r="B25" s="88" t="s">
        <v>127</v>
      </c>
      <c r="C25" s="89">
        <v>1963</v>
      </c>
      <c r="D25" s="103">
        <v>51</v>
      </c>
      <c r="E25" s="111" t="s">
        <v>128</v>
      </c>
      <c r="F25" s="99">
        <v>0.8388888888888889</v>
      </c>
      <c r="G25" s="93" t="s">
        <v>28</v>
      </c>
      <c r="H25" s="18">
        <v>5</v>
      </c>
      <c r="I25" s="112">
        <v>6</v>
      </c>
      <c r="J25" s="25"/>
      <c r="K25" s="26">
        <f>SUM(F25)/4.53</f>
        <v>0.18518518518518517</v>
      </c>
    </row>
    <row r="26" spans="1:11" ht="12.75">
      <c r="A26" s="95">
        <v>24</v>
      </c>
      <c r="B26" s="88" t="s">
        <v>54</v>
      </c>
      <c r="C26" s="89">
        <v>1977</v>
      </c>
      <c r="D26" s="103">
        <v>37</v>
      </c>
      <c r="E26" s="114" t="s">
        <v>38</v>
      </c>
      <c r="F26" s="99">
        <v>0.8395833333333332</v>
      </c>
      <c r="G26" s="93" t="s">
        <v>55</v>
      </c>
      <c r="H26" s="18">
        <v>1</v>
      </c>
      <c r="I26" s="94">
        <v>10</v>
      </c>
      <c r="J26" s="25"/>
      <c r="K26" s="26">
        <f>SUM(F26/4.53)</f>
        <v>0.18533848417954374</v>
      </c>
    </row>
    <row r="27" spans="1:11" ht="12.75">
      <c r="A27" s="95">
        <v>25</v>
      </c>
      <c r="B27" s="88" t="s">
        <v>59</v>
      </c>
      <c r="C27" s="89">
        <v>1973</v>
      </c>
      <c r="D27" s="103">
        <v>41</v>
      </c>
      <c r="E27" s="114" t="s">
        <v>21</v>
      </c>
      <c r="F27" s="99">
        <v>0.8444444444444444</v>
      </c>
      <c r="G27" s="93" t="s">
        <v>55</v>
      </c>
      <c r="H27" s="18">
        <v>2</v>
      </c>
      <c r="I27" s="112">
        <v>9</v>
      </c>
      <c r="J27" s="25"/>
      <c r="K27" s="26">
        <f>SUM(F27/4.53)</f>
        <v>0.18641157714005396</v>
      </c>
    </row>
    <row r="28" spans="1:11" ht="12.75">
      <c r="A28" s="95">
        <v>26</v>
      </c>
      <c r="B28" s="88" t="s">
        <v>63</v>
      </c>
      <c r="C28" s="89">
        <v>1960</v>
      </c>
      <c r="D28" s="103">
        <v>54</v>
      </c>
      <c r="E28" s="111" t="s">
        <v>64</v>
      </c>
      <c r="F28" s="99">
        <v>0.8486111111111111</v>
      </c>
      <c r="G28" s="93" t="s">
        <v>28</v>
      </c>
      <c r="H28" s="18">
        <v>6</v>
      </c>
      <c r="I28" s="112">
        <v>5</v>
      </c>
      <c r="J28" s="25"/>
      <c r="K28" s="26">
        <f>SUM(F28)/4.53</f>
        <v>0.18733137110620554</v>
      </c>
    </row>
    <row r="29" spans="1:11" ht="12.75">
      <c r="A29" s="95">
        <v>27</v>
      </c>
      <c r="B29" s="88" t="s">
        <v>78</v>
      </c>
      <c r="C29" s="89">
        <v>1968</v>
      </c>
      <c r="D29" s="103">
        <v>46</v>
      </c>
      <c r="E29" s="114" t="s">
        <v>38</v>
      </c>
      <c r="F29" s="110">
        <v>0.8715277777777778</v>
      </c>
      <c r="G29" s="93" t="s">
        <v>22</v>
      </c>
      <c r="H29" s="18">
        <v>10</v>
      </c>
      <c r="I29" s="112">
        <v>1</v>
      </c>
      <c r="J29" s="25"/>
      <c r="K29" s="26">
        <f>SUM(F29)/4.53</f>
        <v>0.19239023792003923</v>
      </c>
    </row>
    <row r="30" spans="1:11" ht="12.75">
      <c r="A30" s="95">
        <v>28</v>
      </c>
      <c r="B30" s="96" t="s">
        <v>67</v>
      </c>
      <c r="C30" s="97">
        <v>1979</v>
      </c>
      <c r="D30" s="103">
        <v>35</v>
      </c>
      <c r="E30" s="98" t="s">
        <v>66</v>
      </c>
      <c r="F30" s="110">
        <v>0.8784722222222222</v>
      </c>
      <c r="G30" s="93" t="s">
        <v>14</v>
      </c>
      <c r="H30" s="18">
        <v>7</v>
      </c>
      <c r="I30" s="112">
        <v>4</v>
      </c>
      <c r="J30" s="25"/>
      <c r="K30" s="26">
        <f>SUM(F30)/4.53</f>
        <v>0.1939232278636252</v>
      </c>
    </row>
    <row r="31" spans="1:11" ht="12.75">
      <c r="A31" s="95">
        <v>29</v>
      </c>
      <c r="B31" s="88" t="s">
        <v>69</v>
      </c>
      <c r="C31" s="89">
        <v>1980</v>
      </c>
      <c r="D31" s="103">
        <v>34</v>
      </c>
      <c r="E31" s="121" t="s">
        <v>21</v>
      </c>
      <c r="F31" s="99">
        <v>0.8798611111111111</v>
      </c>
      <c r="G31" s="93" t="s">
        <v>14</v>
      </c>
      <c r="H31" s="18">
        <v>8</v>
      </c>
      <c r="I31" s="100">
        <v>3</v>
      </c>
      <c r="J31" s="25"/>
      <c r="K31" s="26">
        <f>SUM(F31)/4.53</f>
        <v>0.19422982585234239</v>
      </c>
    </row>
    <row r="32" spans="1:11" ht="12.75">
      <c r="A32" s="95">
        <v>30</v>
      </c>
      <c r="B32" s="96" t="s">
        <v>129</v>
      </c>
      <c r="C32" s="97">
        <v>1975</v>
      </c>
      <c r="D32" s="103">
        <v>39</v>
      </c>
      <c r="E32" s="98" t="s">
        <v>130</v>
      </c>
      <c r="F32" s="110">
        <v>0.8881944444444444</v>
      </c>
      <c r="G32" s="93" t="s">
        <v>14</v>
      </c>
      <c r="H32" s="18">
        <v>9</v>
      </c>
      <c r="I32" s="100">
        <v>2</v>
      </c>
      <c r="J32" s="25"/>
      <c r="K32" s="26">
        <f>SUM(F32)/4.53</f>
        <v>0.19606941378464554</v>
      </c>
    </row>
    <row r="33" spans="1:11" ht="12.75">
      <c r="A33" s="95">
        <v>31</v>
      </c>
      <c r="B33" s="96" t="s">
        <v>70</v>
      </c>
      <c r="C33" s="97">
        <v>1989</v>
      </c>
      <c r="D33" s="90">
        <v>25</v>
      </c>
      <c r="E33" s="98" t="s">
        <v>64</v>
      </c>
      <c r="F33" s="122">
        <v>0.8909722222222222</v>
      </c>
      <c r="G33" s="93" t="s">
        <v>48</v>
      </c>
      <c r="H33" s="18">
        <v>3</v>
      </c>
      <c r="I33" s="112">
        <v>8</v>
      </c>
      <c r="J33" s="25"/>
      <c r="K33" s="26">
        <f>SUM(F33)/4.53</f>
        <v>0.19668260976207994</v>
      </c>
    </row>
    <row r="34" spans="1:11" ht="12.75">
      <c r="A34" s="95">
        <v>32</v>
      </c>
      <c r="B34" s="108" t="s">
        <v>68</v>
      </c>
      <c r="C34" s="90">
        <v>1973</v>
      </c>
      <c r="D34" s="90">
        <v>41</v>
      </c>
      <c r="E34" s="114" t="s">
        <v>38</v>
      </c>
      <c r="F34" s="110">
        <v>0.8937499999999999</v>
      </c>
      <c r="G34" s="93" t="s">
        <v>55</v>
      </c>
      <c r="H34" s="18">
        <v>3</v>
      </c>
      <c r="I34" s="112">
        <v>8</v>
      </c>
      <c r="J34" s="25"/>
      <c r="K34" s="26">
        <f>SUM(F34/4.53)</f>
        <v>0.19729580573951433</v>
      </c>
    </row>
    <row r="35" spans="1:11" ht="12.75">
      <c r="A35" s="95">
        <v>33</v>
      </c>
      <c r="B35" s="96" t="s">
        <v>131</v>
      </c>
      <c r="C35" s="97">
        <v>1980</v>
      </c>
      <c r="D35" s="90">
        <v>34</v>
      </c>
      <c r="E35" s="98" t="s">
        <v>72</v>
      </c>
      <c r="F35" s="110">
        <v>0.8993055555555555</v>
      </c>
      <c r="G35" s="93" t="s">
        <v>14</v>
      </c>
      <c r="H35" s="18">
        <v>10</v>
      </c>
      <c r="I35" s="112">
        <v>1</v>
      </c>
      <c r="J35" s="25"/>
      <c r="K35" s="26">
        <f>SUM(F35)/4.53</f>
        <v>0.1985221976943831</v>
      </c>
    </row>
    <row r="36" spans="1:11" ht="12.75">
      <c r="A36" s="95">
        <v>34</v>
      </c>
      <c r="B36" s="108" t="s">
        <v>132</v>
      </c>
      <c r="C36" s="89">
        <v>1968</v>
      </c>
      <c r="D36" s="90">
        <v>46</v>
      </c>
      <c r="E36" s="111" t="s">
        <v>133</v>
      </c>
      <c r="F36" s="110">
        <v>0.9020833333333332</v>
      </c>
      <c r="G36" s="93" t="s">
        <v>22</v>
      </c>
      <c r="H36" s="18">
        <v>11</v>
      </c>
      <c r="I36" s="112">
        <v>1</v>
      </c>
      <c r="J36" s="37"/>
      <c r="K36" s="26">
        <f>SUM(F36)/4.53</f>
        <v>0.19913539367181748</v>
      </c>
    </row>
    <row r="37" spans="1:11" ht="12.75">
      <c r="A37" s="95">
        <v>35</v>
      </c>
      <c r="B37" s="96" t="s">
        <v>74</v>
      </c>
      <c r="C37" s="97">
        <v>1967</v>
      </c>
      <c r="D37" s="90">
        <v>47</v>
      </c>
      <c r="E37" s="120" t="s">
        <v>21</v>
      </c>
      <c r="F37" s="110">
        <v>0.9034722222222222</v>
      </c>
      <c r="G37" s="93" t="s">
        <v>22</v>
      </c>
      <c r="H37" s="18">
        <v>12</v>
      </c>
      <c r="I37" s="112">
        <v>1</v>
      </c>
      <c r="J37" s="25"/>
      <c r="K37" s="26">
        <f>SUM(F37)/4.53</f>
        <v>0.1994419916605347</v>
      </c>
    </row>
    <row r="38" spans="1:11" ht="12.75">
      <c r="A38" s="95">
        <v>36</v>
      </c>
      <c r="B38" s="88" t="s">
        <v>71</v>
      </c>
      <c r="C38" s="89">
        <v>1969</v>
      </c>
      <c r="D38" s="90">
        <v>45</v>
      </c>
      <c r="E38" s="91" t="s">
        <v>72</v>
      </c>
      <c r="F38" s="110">
        <v>0.9118055555555555</v>
      </c>
      <c r="G38" s="93" t="s">
        <v>55</v>
      </c>
      <c r="H38" s="18">
        <v>4</v>
      </c>
      <c r="I38" s="112">
        <v>7</v>
      </c>
      <c r="J38" s="25"/>
      <c r="K38" s="26">
        <f>SUM(F38/4.53)</f>
        <v>0.20128157959283785</v>
      </c>
    </row>
    <row r="39" spans="1:11" ht="12.75">
      <c r="A39" s="95">
        <v>37</v>
      </c>
      <c r="B39" s="96" t="s">
        <v>73</v>
      </c>
      <c r="C39" s="97">
        <v>1973</v>
      </c>
      <c r="D39" s="90">
        <v>41</v>
      </c>
      <c r="E39" s="120" t="s">
        <v>27</v>
      </c>
      <c r="F39" s="110">
        <v>0.9159722222222223</v>
      </c>
      <c r="G39" s="93" t="s">
        <v>22</v>
      </c>
      <c r="H39" s="18">
        <v>13</v>
      </c>
      <c r="I39" s="100">
        <v>1</v>
      </c>
      <c r="J39" s="25"/>
      <c r="K39" s="26">
        <f>SUM(F39)/4.53</f>
        <v>0.20220137355898946</v>
      </c>
    </row>
    <row r="40" spans="1:11" ht="12.75">
      <c r="A40" s="95">
        <v>38</v>
      </c>
      <c r="B40" s="88" t="s">
        <v>76</v>
      </c>
      <c r="C40" s="89">
        <v>1979</v>
      </c>
      <c r="D40" s="90">
        <v>35</v>
      </c>
      <c r="E40" s="121" t="s">
        <v>21</v>
      </c>
      <c r="F40" s="99">
        <v>0.9166666666666666</v>
      </c>
      <c r="G40" s="93" t="s">
        <v>55</v>
      </c>
      <c r="H40" s="18">
        <v>5</v>
      </c>
      <c r="I40" s="112">
        <v>6</v>
      </c>
      <c r="J40" s="25"/>
      <c r="K40" s="26">
        <f>SUM(F40/4.53)</f>
        <v>0.20235467255334802</v>
      </c>
    </row>
    <row r="41" spans="1:11" ht="12.75">
      <c r="A41" s="95">
        <v>39</v>
      </c>
      <c r="B41" s="88" t="s">
        <v>85</v>
      </c>
      <c r="C41" s="89">
        <v>1965</v>
      </c>
      <c r="D41" s="90">
        <v>49</v>
      </c>
      <c r="E41" s="111" t="s">
        <v>86</v>
      </c>
      <c r="F41" s="110">
        <v>0.9187500000000001</v>
      </c>
      <c r="G41" s="93" t="s">
        <v>22</v>
      </c>
      <c r="H41" s="18">
        <v>14</v>
      </c>
      <c r="I41" s="112">
        <v>1</v>
      </c>
      <c r="J41" s="35"/>
      <c r="K41" s="26">
        <f>SUM(F41)/4.53</f>
        <v>0.20281456953642385</v>
      </c>
    </row>
    <row r="42" spans="1:11" ht="12.75">
      <c r="A42" s="95">
        <v>40</v>
      </c>
      <c r="B42" s="88" t="s">
        <v>134</v>
      </c>
      <c r="C42" s="89">
        <v>1950</v>
      </c>
      <c r="D42" s="90">
        <v>64</v>
      </c>
      <c r="E42" s="114" t="s">
        <v>27</v>
      </c>
      <c r="F42" s="110">
        <v>0.9222222222222222</v>
      </c>
      <c r="G42" s="93" t="s">
        <v>97</v>
      </c>
      <c r="H42" s="18">
        <v>1</v>
      </c>
      <c r="I42" s="94">
        <v>10</v>
      </c>
      <c r="J42" s="25"/>
      <c r="K42" s="26">
        <f>SUM(F42)/4.53</f>
        <v>0.2035810645082168</v>
      </c>
    </row>
    <row r="43" spans="1:11" ht="12.75">
      <c r="A43" s="95">
        <v>41</v>
      </c>
      <c r="B43" s="96" t="s">
        <v>75</v>
      </c>
      <c r="C43" s="97">
        <v>1977</v>
      </c>
      <c r="D43" s="90">
        <v>37</v>
      </c>
      <c r="E43" s="98" t="s">
        <v>64</v>
      </c>
      <c r="F43" s="99">
        <v>0.9277777777777777</v>
      </c>
      <c r="G43" s="93" t="s">
        <v>14</v>
      </c>
      <c r="H43" s="53">
        <v>11</v>
      </c>
      <c r="I43" s="112">
        <v>1</v>
      </c>
      <c r="J43" s="25"/>
      <c r="K43" s="26">
        <f>SUM(F43)/4.53</f>
        <v>0.20480745646308557</v>
      </c>
    </row>
    <row r="44" spans="1:11" ht="12.75">
      <c r="A44" s="95">
        <v>42</v>
      </c>
      <c r="B44" s="88" t="s">
        <v>135</v>
      </c>
      <c r="C44" s="89">
        <v>1976</v>
      </c>
      <c r="D44" s="90">
        <v>38</v>
      </c>
      <c r="E44" s="114" t="s">
        <v>21</v>
      </c>
      <c r="F44" s="110">
        <v>0.9375</v>
      </c>
      <c r="G44" s="93" t="s">
        <v>55</v>
      </c>
      <c r="H44" s="18">
        <v>6</v>
      </c>
      <c r="I44" s="112">
        <v>5</v>
      </c>
      <c r="J44" s="25"/>
      <c r="K44" s="26">
        <f>SUM(F44/4.53)</f>
        <v>0.20695364238410596</v>
      </c>
    </row>
    <row r="45" spans="1:11" ht="12.75">
      <c r="A45" s="95">
        <v>43</v>
      </c>
      <c r="B45" s="88" t="s">
        <v>79</v>
      </c>
      <c r="C45" s="89">
        <v>1976</v>
      </c>
      <c r="D45" s="90">
        <v>38</v>
      </c>
      <c r="E45" s="114" t="s">
        <v>21</v>
      </c>
      <c r="F45" s="110">
        <v>0.9381944444444444</v>
      </c>
      <c r="G45" s="93" t="s">
        <v>55</v>
      </c>
      <c r="H45" s="18">
        <v>7</v>
      </c>
      <c r="I45" s="100">
        <v>4</v>
      </c>
      <c r="J45" s="25"/>
      <c r="K45" s="26">
        <f>SUM(F45/4.53)</f>
        <v>0.20710694137846455</v>
      </c>
    </row>
    <row r="46" spans="1:11" ht="12.75">
      <c r="A46" s="95">
        <v>44</v>
      </c>
      <c r="B46" s="101" t="s">
        <v>136</v>
      </c>
      <c r="C46" s="102">
        <v>1983</v>
      </c>
      <c r="D46" s="103">
        <v>31</v>
      </c>
      <c r="E46" s="123" t="s">
        <v>38</v>
      </c>
      <c r="F46" s="105">
        <v>0.9618055555555555</v>
      </c>
      <c r="G46" s="106" t="s">
        <v>14</v>
      </c>
      <c r="H46" s="18">
        <v>12</v>
      </c>
      <c r="I46" s="112">
        <v>1</v>
      </c>
      <c r="J46" s="35"/>
      <c r="K46" s="26">
        <f>SUM(F46)/4.53</f>
        <v>0.21231910718665684</v>
      </c>
    </row>
    <row r="47" spans="1:11" ht="12.75">
      <c r="A47" s="95">
        <v>45</v>
      </c>
      <c r="B47" s="88" t="s">
        <v>81</v>
      </c>
      <c r="C47" s="89">
        <v>1964</v>
      </c>
      <c r="D47" s="103">
        <v>50</v>
      </c>
      <c r="E47" s="111" t="s">
        <v>58</v>
      </c>
      <c r="F47" s="110">
        <v>0.9631944444444445</v>
      </c>
      <c r="G47" s="93" t="s">
        <v>82</v>
      </c>
      <c r="H47" s="18">
        <v>1</v>
      </c>
      <c r="I47" s="94">
        <v>10</v>
      </c>
      <c r="J47" s="25" t="s">
        <v>83</v>
      </c>
      <c r="K47" s="26">
        <f>SUM(F47/4.53)</f>
        <v>0.21262570517537405</v>
      </c>
    </row>
    <row r="48" spans="1:11" ht="12.75">
      <c r="A48" s="95">
        <v>46</v>
      </c>
      <c r="B48" s="88" t="s">
        <v>89</v>
      </c>
      <c r="C48" s="89">
        <v>1968</v>
      </c>
      <c r="D48" s="103">
        <v>46</v>
      </c>
      <c r="E48" s="111" t="s">
        <v>64</v>
      </c>
      <c r="F48" s="110">
        <v>0.9652777777777778</v>
      </c>
      <c r="G48" s="93" t="s">
        <v>22</v>
      </c>
      <c r="H48" s="18">
        <v>15</v>
      </c>
      <c r="I48" s="112">
        <v>1</v>
      </c>
      <c r="J48" s="25"/>
      <c r="K48" s="26">
        <f>SUM(F48)/4.53</f>
        <v>0.21308560215844982</v>
      </c>
    </row>
    <row r="49" spans="1:11" ht="12.75">
      <c r="A49" s="95">
        <v>47</v>
      </c>
      <c r="B49" s="96" t="s">
        <v>84</v>
      </c>
      <c r="C49" s="97">
        <v>1984</v>
      </c>
      <c r="D49" s="103">
        <v>30</v>
      </c>
      <c r="E49" s="98" t="s">
        <v>64</v>
      </c>
      <c r="F49" s="119">
        <v>0.967361111111111</v>
      </c>
      <c r="G49" s="93" t="s">
        <v>48</v>
      </c>
      <c r="H49" s="18">
        <v>4</v>
      </c>
      <c r="I49" s="112">
        <v>7</v>
      </c>
      <c r="J49" s="25"/>
      <c r="K49" s="26">
        <f>SUM(F49)/4.53</f>
        <v>0.2135454991415256</v>
      </c>
    </row>
    <row r="50" spans="1:11" ht="12.75">
      <c r="A50" s="95">
        <v>48</v>
      </c>
      <c r="B50" s="108" t="s">
        <v>96</v>
      </c>
      <c r="C50" s="90">
        <v>1948</v>
      </c>
      <c r="D50" s="103">
        <v>66</v>
      </c>
      <c r="E50" s="109" t="s">
        <v>27</v>
      </c>
      <c r="F50" s="110">
        <v>0.9798611111111111</v>
      </c>
      <c r="G50" s="93" t="s">
        <v>97</v>
      </c>
      <c r="H50" s="18">
        <v>2</v>
      </c>
      <c r="I50" s="112">
        <v>9</v>
      </c>
      <c r="J50" s="25"/>
      <c r="K50" s="26">
        <f>SUM(F50)/4.53</f>
        <v>0.21630488103998036</v>
      </c>
    </row>
    <row r="51" spans="1:11" ht="12.75">
      <c r="A51" s="95">
        <v>49</v>
      </c>
      <c r="B51" s="124" t="s">
        <v>137</v>
      </c>
      <c r="C51" s="89">
        <v>1971</v>
      </c>
      <c r="D51" s="90">
        <v>43</v>
      </c>
      <c r="E51" s="125" t="s">
        <v>64</v>
      </c>
      <c r="F51" s="110">
        <v>0.9847222222222222</v>
      </c>
      <c r="G51" s="93" t="s">
        <v>22</v>
      </c>
      <c r="H51" s="18">
        <v>16</v>
      </c>
      <c r="I51" s="112">
        <v>1</v>
      </c>
      <c r="J51" s="25" t="s">
        <v>25</v>
      </c>
      <c r="K51" s="26">
        <f>SUM(F51)/4.53</f>
        <v>0.21737797400049053</v>
      </c>
    </row>
    <row r="52" spans="1:11" ht="12.75">
      <c r="A52" s="95">
        <v>50</v>
      </c>
      <c r="B52" s="126" t="s">
        <v>92</v>
      </c>
      <c r="C52" s="89">
        <v>1962</v>
      </c>
      <c r="D52" s="90">
        <v>52</v>
      </c>
      <c r="E52" s="127" t="s">
        <v>21</v>
      </c>
      <c r="F52" s="99">
        <v>0.998611111111111</v>
      </c>
      <c r="G52" s="93" t="s">
        <v>28</v>
      </c>
      <c r="H52" s="18">
        <v>7</v>
      </c>
      <c r="I52" s="112">
        <v>4</v>
      </c>
      <c r="J52" s="25"/>
      <c r="K52" s="26">
        <f>SUM(F52)/4.53</f>
        <v>0.22044395388766247</v>
      </c>
    </row>
    <row r="53" spans="1:11" ht="12.75">
      <c r="A53" s="95">
        <v>51</v>
      </c>
      <c r="B53" s="128" t="s">
        <v>138</v>
      </c>
      <c r="C53" s="89">
        <v>1977</v>
      </c>
      <c r="D53" s="90">
        <v>37</v>
      </c>
      <c r="E53" s="129" t="s">
        <v>13</v>
      </c>
      <c r="F53" s="130" t="s">
        <v>139</v>
      </c>
      <c r="G53" s="93" t="s">
        <v>55</v>
      </c>
      <c r="H53" s="18">
        <v>8</v>
      </c>
      <c r="I53" s="112">
        <v>3</v>
      </c>
      <c r="J53" s="37" t="s">
        <v>25</v>
      </c>
      <c r="K53" s="36">
        <f>SUM(F53/4.53)</f>
        <v>0.22197694383124844</v>
      </c>
    </row>
    <row r="54" spans="1:11" ht="12.75">
      <c r="A54" s="87">
        <v>52</v>
      </c>
      <c r="B54" s="131" t="s">
        <v>140</v>
      </c>
      <c r="C54" s="132">
        <v>1992</v>
      </c>
      <c r="D54" s="103">
        <v>22</v>
      </c>
      <c r="E54" s="133" t="s">
        <v>21</v>
      </c>
      <c r="F54" s="134" t="s">
        <v>141</v>
      </c>
      <c r="G54" s="106" t="s">
        <v>48</v>
      </c>
      <c r="H54" s="18">
        <v>5</v>
      </c>
      <c r="I54" s="118">
        <v>6</v>
      </c>
      <c r="J54" s="25"/>
      <c r="K54" s="36">
        <f>SUM(F54/4.53)</f>
        <v>0.22320333578611723</v>
      </c>
    </row>
    <row r="55" spans="1:11" ht="12.75">
      <c r="A55" s="95">
        <v>53</v>
      </c>
      <c r="B55" s="88" t="s">
        <v>142</v>
      </c>
      <c r="C55" s="89">
        <v>1978</v>
      </c>
      <c r="D55" s="103">
        <v>36</v>
      </c>
      <c r="E55" s="111" t="s">
        <v>66</v>
      </c>
      <c r="F55" s="130" t="s">
        <v>143</v>
      </c>
      <c r="G55" s="93" t="s">
        <v>55</v>
      </c>
      <c r="H55" s="18">
        <v>9</v>
      </c>
      <c r="I55" s="112">
        <v>2</v>
      </c>
      <c r="J55" s="25"/>
      <c r="K55" s="36">
        <f>SUM(F55/4.53)</f>
        <v>0.22596271768457196</v>
      </c>
    </row>
    <row r="56" spans="1:11" ht="12.75">
      <c r="A56" s="95">
        <v>54</v>
      </c>
      <c r="B56" s="96" t="s">
        <v>94</v>
      </c>
      <c r="C56" s="97">
        <v>1976</v>
      </c>
      <c r="D56" s="103">
        <v>38</v>
      </c>
      <c r="E56" s="120" t="s">
        <v>27</v>
      </c>
      <c r="F56" s="130" t="s">
        <v>144</v>
      </c>
      <c r="G56" s="93" t="s">
        <v>55</v>
      </c>
      <c r="H56" s="18">
        <v>10</v>
      </c>
      <c r="I56" s="112">
        <v>1</v>
      </c>
      <c r="J56" s="25"/>
      <c r="K56" s="36">
        <f>SUM(F56/4.53)</f>
        <v>0.2297951925435369</v>
      </c>
    </row>
    <row r="57" spans="1:11" ht="12.75">
      <c r="A57" s="95">
        <v>55</v>
      </c>
      <c r="B57" s="88" t="s">
        <v>98</v>
      </c>
      <c r="C57" s="89">
        <v>1993</v>
      </c>
      <c r="D57" s="103">
        <v>21</v>
      </c>
      <c r="E57" s="111" t="s">
        <v>99</v>
      </c>
      <c r="F57" s="130" t="s">
        <v>145</v>
      </c>
      <c r="G57" s="93" t="s">
        <v>48</v>
      </c>
      <c r="H57" s="18">
        <v>6</v>
      </c>
      <c r="I57" s="112">
        <v>5</v>
      </c>
      <c r="J57" s="25"/>
      <c r="K57" s="36">
        <f>SUM(F57/4.53)</f>
        <v>0.23132818248712286</v>
      </c>
    </row>
    <row r="58" spans="1:11" ht="12.75">
      <c r="A58" s="95">
        <v>56</v>
      </c>
      <c r="B58" s="96" t="s">
        <v>146</v>
      </c>
      <c r="C58" s="97">
        <v>1987</v>
      </c>
      <c r="D58" s="103">
        <v>27</v>
      </c>
      <c r="E58" s="98" t="s">
        <v>64</v>
      </c>
      <c r="F58" s="130" t="s">
        <v>147</v>
      </c>
      <c r="G58" s="93" t="s">
        <v>48</v>
      </c>
      <c r="H58" s="18">
        <v>7</v>
      </c>
      <c r="I58" s="112">
        <v>4</v>
      </c>
      <c r="J58" s="25"/>
      <c r="K58" s="36">
        <f>SUM(F58/4.53)</f>
        <v>0.23439416237429478</v>
      </c>
    </row>
    <row r="59" spans="1:11" ht="12.75">
      <c r="A59" s="95">
        <v>57</v>
      </c>
      <c r="B59" s="96" t="s">
        <v>101</v>
      </c>
      <c r="C59" s="97">
        <v>1963</v>
      </c>
      <c r="D59" s="103">
        <v>51</v>
      </c>
      <c r="E59" s="120" t="s">
        <v>21</v>
      </c>
      <c r="F59" s="135" t="s">
        <v>148</v>
      </c>
      <c r="G59" s="93" t="s">
        <v>82</v>
      </c>
      <c r="H59" s="18">
        <v>2</v>
      </c>
      <c r="I59" s="112">
        <v>9</v>
      </c>
      <c r="J59" s="136"/>
      <c r="K59" s="36">
        <f>SUM(F59/4.53)</f>
        <v>0.2353139563404464</v>
      </c>
    </row>
    <row r="60" spans="1:11" ht="12.75">
      <c r="A60" s="95">
        <v>58</v>
      </c>
      <c r="B60" s="88" t="s">
        <v>105</v>
      </c>
      <c r="C60" s="89">
        <v>1948</v>
      </c>
      <c r="D60" s="103">
        <v>66</v>
      </c>
      <c r="E60" s="114" t="s">
        <v>38</v>
      </c>
      <c r="F60" s="130" t="s">
        <v>149</v>
      </c>
      <c r="G60" s="93" t="s">
        <v>97</v>
      </c>
      <c r="H60" s="18">
        <v>3</v>
      </c>
      <c r="I60" s="112">
        <v>8</v>
      </c>
      <c r="J60" s="25"/>
      <c r="K60" s="36">
        <f>SUM(F60/4.53)</f>
        <v>0.24267230806965903</v>
      </c>
    </row>
    <row r="61" spans="1:11" ht="12.75">
      <c r="A61" s="95">
        <v>59</v>
      </c>
      <c r="B61" s="137" t="s">
        <v>103</v>
      </c>
      <c r="C61" s="138">
        <v>1948</v>
      </c>
      <c r="D61" s="103">
        <v>66</v>
      </c>
      <c r="E61" s="139" t="s">
        <v>21</v>
      </c>
      <c r="F61" s="135" t="s">
        <v>150</v>
      </c>
      <c r="G61" s="93" t="s">
        <v>82</v>
      </c>
      <c r="H61" s="18">
        <v>3</v>
      </c>
      <c r="I61" s="112">
        <v>8</v>
      </c>
      <c r="J61" s="25"/>
      <c r="K61" s="36">
        <f>SUM(F61/4.53)</f>
        <v>0.24711797890605836</v>
      </c>
    </row>
    <row r="62" spans="1:11" ht="12.75">
      <c r="A62" s="95">
        <v>60</v>
      </c>
      <c r="B62" s="96" t="s">
        <v>111</v>
      </c>
      <c r="C62" s="97">
        <v>1986</v>
      </c>
      <c r="D62" s="103">
        <v>28</v>
      </c>
      <c r="E62" s="120" t="s">
        <v>21</v>
      </c>
      <c r="F62" s="130" t="s">
        <v>151</v>
      </c>
      <c r="G62" s="93" t="s">
        <v>48</v>
      </c>
      <c r="H62" s="18">
        <v>8</v>
      </c>
      <c r="I62" s="112">
        <v>3</v>
      </c>
      <c r="J62" s="25"/>
      <c r="K62" s="36">
        <f>SUM(F62/4.53)</f>
        <v>0.24865096884964433</v>
      </c>
    </row>
    <row r="63" spans="1:11" ht="12.75">
      <c r="A63" s="95">
        <v>61</v>
      </c>
      <c r="B63" s="88" t="s">
        <v>152</v>
      </c>
      <c r="C63" s="90">
        <v>1960</v>
      </c>
      <c r="D63" s="103">
        <v>54</v>
      </c>
      <c r="E63" s="113" t="s">
        <v>13</v>
      </c>
      <c r="F63" s="135" t="s">
        <v>153</v>
      </c>
      <c r="G63" s="93" t="s">
        <v>82</v>
      </c>
      <c r="H63" s="18">
        <v>4</v>
      </c>
      <c r="I63" s="112">
        <v>7</v>
      </c>
      <c r="J63" s="35" t="s">
        <v>25</v>
      </c>
      <c r="K63" s="36">
        <f>SUM(F63/4.53)</f>
        <v>0.2521768457198921</v>
      </c>
    </row>
    <row r="64" spans="1:11" ht="12.75">
      <c r="A64" s="95">
        <v>62</v>
      </c>
      <c r="B64" s="88" t="s">
        <v>109</v>
      </c>
      <c r="C64" s="89">
        <v>1977</v>
      </c>
      <c r="D64" s="103">
        <v>37</v>
      </c>
      <c r="E64" s="111" t="s">
        <v>154</v>
      </c>
      <c r="F64" s="130" t="s">
        <v>155</v>
      </c>
      <c r="G64" s="93" t="s">
        <v>55</v>
      </c>
      <c r="H64" s="18">
        <v>11</v>
      </c>
      <c r="I64" s="100">
        <v>1</v>
      </c>
      <c r="J64" s="37"/>
      <c r="K64" s="36">
        <f>SUM(F64/4.53)</f>
        <v>0.2543230316409124</v>
      </c>
    </row>
    <row r="65" spans="1:11" ht="12.75">
      <c r="A65" s="95">
        <v>63</v>
      </c>
      <c r="B65" s="140" t="s">
        <v>156</v>
      </c>
      <c r="C65" s="141">
        <v>1945</v>
      </c>
      <c r="D65" s="103">
        <v>69</v>
      </c>
      <c r="E65" s="114" t="s">
        <v>38</v>
      </c>
      <c r="F65" s="130" t="s">
        <v>157</v>
      </c>
      <c r="G65" s="93" t="s">
        <v>97</v>
      </c>
      <c r="H65" s="18">
        <v>4</v>
      </c>
      <c r="I65" s="112">
        <v>7</v>
      </c>
      <c r="J65" s="25"/>
      <c r="K65" s="36">
        <f>SUM(F65/4.53)</f>
        <v>0.25646921756193275</v>
      </c>
    </row>
    <row r="66" spans="1:11" ht="12.75">
      <c r="A66" s="95">
        <v>64</v>
      </c>
      <c r="B66" s="101" t="s">
        <v>113</v>
      </c>
      <c r="C66" s="102">
        <v>1976</v>
      </c>
      <c r="D66" s="103">
        <v>38</v>
      </c>
      <c r="E66" s="123" t="s">
        <v>21</v>
      </c>
      <c r="F66" s="130" t="s">
        <v>158</v>
      </c>
      <c r="G66" s="106" t="s">
        <v>55</v>
      </c>
      <c r="H66" s="18">
        <v>12</v>
      </c>
      <c r="I66" s="118">
        <v>1</v>
      </c>
      <c r="J66" s="25"/>
      <c r="K66" s="36">
        <f>SUM(F66/4.53)</f>
        <v>0.2665869511896002</v>
      </c>
    </row>
    <row r="67" spans="1:11" ht="12.75">
      <c r="A67" s="95">
        <v>65</v>
      </c>
      <c r="B67" s="88" t="s">
        <v>159</v>
      </c>
      <c r="C67" s="89">
        <v>1953</v>
      </c>
      <c r="D67" s="103">
        <v>61</v>
      </c>
      <c r="E67" s="114" t="s">
        <v>38</v>
      </c>
      <c r="F67" s="130" t="s">
        <v>160</v>
      </c>
      <c r="G67" s="93" t="s">
        <v>97</v>
      </c>
      <c r="H67" s="18">
        <v>5</v>
      </c>
      <c r="I67" s="112">
        <v>5</v>
      </c>
      <c r="J67" s="35"/>
      <c r="K67" s="36">
        <f>SUM(F67/4.53)</f>
        <v>0.27103262202599954</v>
      </c>
    </row>
    <row r="68" spans="1:11" ht="12.75">
      <c r="A68" s="95">
        <v>66</v>
      </c>
      <c r="B68" s="126" t="s">
        <v>161</v>
      </c>
      <c r="C68" s="142">
        <v>1945</v>
      </c>
      <c r="D68" s="103">
        <v>69</v>
      </c>
      <c r="E68" s="143" t="s">
        <v>27</v>
      </c>
      <c r="F68" s="130" t="s">
        <v>162</v>
      </c>
      <c r="G68" s="93" t="s">
        <v>97</v>
      </c>
      <c r="H68" s="18">
        <v>6</v>
      </c>
      <c r="I68" s="112">
        <v>6</v>
      </c>
      <c r="J68" s="37" t="s">
        <v>163</v>
      </c>
      <c r="K68" s="36">
        <f>SUM(F68/4.53)</f>
        <v>0.28421633554083886</v>
      </c>
    </row>
    <row r="69" spans="1:11" ht="12.75">
      <c r="A69" s="95">
        <v>67</v>
      </c>
      <c r="B69" s="140" t="s">
        <v>164</v>
      </c>
      <c r="C69" s="144">
        <v>1959</v>
      </c>
      <c r="D69" s="103">
        <v>55</v>
      </c>
      <c r="E69" s="145" t="s">
        <v>64</v>
      </c>
      <c r="F69" s="146" t="s">
        <v>165</v>
      </c>
      <c r="G69" s="93" t="s">
        <v>82</v>
      </c>
      <c r="H69" s="18">
        <v>5</v>
      </c>
      <c r="I69" s="112">
        <v>6</v>
      </c>
      <c r="J69" s="25" t="s">
        <v>163</v>
      </c>
      <c r="K69" s="36" t="s">
        <v>166</v>
      </c>
    </row>
    <row r="70" spans="1:11" ht="12.75">
      <c r="A70" s="147">
        <v>68</v>
      </c>
      <c r="B70" s="148" t="s">
        <v>167</v>
      </c>
      <c r="C70" s="149">
        <v>1990</v>
      </c>
      <c r="D70" s="150">
        <v>24</v>
      </c>
      <c r="E70" s="151" t="s">
        <v>27</v>
      </c>
      <c r="F70" s="152" t="s">
        <v>168</v>
      </c>
      <c r="G70" s="153" t="s">
        <v>19</v>
      </c>
      <c r="H70" s="68">
        <v>2</v>
      </c>
      <c r="I70" s="154">
        <v>0</v>
      </c>
      <c r="J70" s="70" t="s">
        <v>169</v>
      </c>
      <c r="K70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17" sqref="B17"/>
    </sheetView>
  </sheetViews>
  <sheetFormatPr defaultColWidth="9.140625" defaultRowHeight="15"/>
  <cols>
    <col min="1" max="1" width="4.00390625" style="77" customWidth="1"/>
    <col min="2" max="2" width="18.8515625" style="0" customWidth="1"/>
    <col min="3" max="3" width="5.00390625" style="0" customWidth="1"/>
    <col min="4" max="4" width="4.28125" style="0" customWidth="1"/>
    <col min="5" max="5" width="18.7109375" style="0" customWidth="1"/>
    <col min="7" max="7" width="6.140625" style="0" customWidth="1"/>
    <col min="8" max="8" width="7.421875" style="0" customWidth="1"/>
    <col min="9" max="9" width="5.421875" style="0" customWidth="1"/>
    <col min="10" max="10" width="9.7109375" style="0" customWidth="1"/>
    <col min="11" max="11" width="5.7109375" style="155" customWidth="1"/>
  </cols>
  <sheetData>
    <row r="1" spans="1:11" ht="12.75">
      <c r="A1" s="156" t="s">
        <v>170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57" t="s">
        <v>1</v>
      </c>
      <c r="B2" s="158" t="s">
        <v>2</v>
      </c>
      <c r="C2" s="158" t="s">
        <v>3</v>
      </c>
      <c r="D2" s="158" t="s">
        <v>171</v>
      </c>
      <c r="E2" s="159" t="s">
        <v>5</v>
      </c>
      <c r="F2" s="160" t="s">
        <v>6</v>
      </c>
      <c r="G2" s="161" t="s">
        <v>7</v>
      </c>
      <c r="H2" s="158" t="s">
        <v>8</v>
      </c>
      <c r="I2" s="158" t="s">
        <v>9</v>
      </c>
      <c r="J2" s="158" t="s">
        <v>10</v>
      </c>
      <c r="K2" s="162" t="s">
        <v>11</v>
      </c>
    </row>
    <row r="3" spans="1:11" ht="12.75">
      <c r="A3" s="87">
        <v>1</v>
      </c>
      <c r="B3" s="101" t="s">
        <v>12</v>
      </c>
      <c r="C3" s="102">
        <v>1975</v>
      </c>
      <c r="D3" s="103">
        <v>39</v>
      </c>
      <c r="E3" s="104" t="s">
        <v>13</v>
      </c>
      <c r="F3" s="163">
        <v>0.6354166666666666</v>
      </c>
      <c r="G3" s="164" t="s">
        <v>14</v>
      </c>
      <c r="H3" s="165">
        <v>1</v>
      </c>
      <c r="I3" s="166">
        <v>10</v>
      </c>
      <c r="J3" s="167"/>
      <c r="K3" s="168">
        <f>SUM(F3)/4.53</f>
        <v>0.14026857983811625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169">
        <v>0.6756944444444444</v>
      </c>
      <c r="G4" s="170" t="s">
        <v>14</v>
      </c>
      <c r="H4" s="171">
        <v>2</v>
      </c>
      <c r="I4" s="100">
        <v>9</v>
      </c>
      <c r="J4" s="171"/>
      <c r="K4" s="172">
        <f>SUM(F4)/4.53</f>
        <v>0.14915992151091487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169">
        <v>0.6770833333333334</v>
      </c>
      <c r="G5" s="170" t="s">
        <v>19</v>
      </c>
      <c r="H5" s="171">
        <v>1</v>
      </c>
      <c r="I5" s="173">
        <v>10</v>
      </c>
      <c r="J5" s="171"/>
      <c r="K5" s="172">
        <f>SUM(F5)/4.53</f>
        <v>0.14946651949963208</v>
      </c>
    </row>
    <row r="6" spans="1:11" ht="12.75">
      <c r="A6" s="95">
        <v>4</v>
      </c>
      <c r="B6" s="108" t="s">
        <v>20</v>
      </c>
      <c r="C6" s="90">
        <v>1973</v>
      </c>
      <c r="D6" s="90">
        <v>41</v>
      </c>
      <c r="E6" s="109" t="s">
        <v>21</v>
      </c>
      <c r="F6" s="169">
        <v>0.6791666666666667</v>
      </c>
      <c r="G6" s="170" t="s">
        <v>22</v>
      </c>
      <c r="H6" s="171">
        <v>1</v>
      </c>
      <c r="I6" s="173">
        <v>10</v>
      </c>
      <c r="J6" s="171"/>
      <c r="K6" s="172">
        <f>SUM(F6)/4.53</f>
        <v>0.14992641648270788</v>
      </c>
    </row>
    <row r="7" spans="1:11" ht="12.75">
      <c r="A7" s="95">
        <v>5</v>
      </c>
      <c r="B7" s="88" t="s">
        <v>172</v>
      </c>
      <c r="C7" s="89">
        <v>1971</v>
      </c>
      <c r="D7" s="90">
        <v>43</v>
      </c>
      <c r="E7" s="111" t="s">
        <v>173</v>
      </c>
      <c r="F7" s="169">
        <v>0.69375</v>
      </c>
      <c r="G7" s="170" t="s">
        <v>22</v>
      </c>
      <c r="H7" s="171">
        <v>2</v>
      </c>
      <c r="I7" s="100">
        <v>9</v>
      </c>
      <c r="J7" s="171"/>
      <c r="K7" s="172">
        <f>SUM(F7)/4.53</f>
        <v>0.1531456953642384</v>
      </c>
    </row>
    <row r="8" spans="1:11" ht="12.75">
      <c r="A8" s="95">
        <v>6</v>
      </c>
      <c r="B8" s="88" t="s">
        <v>167</v>
      </c>
      <c r="C8" s="89">
        <v>1990</v>
      </c>
      <c r="D8" s="90">
        <v>24</v>
      </c>
      <c r="E8" s="121" t="s">
        <v>27</v>
      </c>
      <c r="F8" s="169">
        <v>0.7027777777777778</v>
      </c>
      <c r="G8" s="170" t="s">
        <v>19</v>
      </c>
      <c r="H8" s="171">
        <v>2</v>
      </c>
      <c r="I8" s="100">
        <v>9</v>
      </c>
      <c r="J8" s="171"/>
      <c r="K8" s="172">
        <f>SUM(F8)/4.53</f>
        <v>0.15513858229090016</v>
      </c>
    </row>
    <row r="9" spans="1:11" ht="12.75">
      <c r="A9" s="95">
        <v>7</v>
      </c>
      <c r="B9" s="88" t="s">
        <v>119</v>
      </c>
      <c r="C9" s="89">
        <v>1966</v>
      </c>
      <c r="D9" s="90">
        <v>48</v>
      </c>
      <c r="E9" s="111" t="s">
        <v>64</v>
      </c>
      <c r="F9" s="169">
        <v>0.7208333333333333</v>
      </c>
      <c r="G9" s="170" t="s">
        <v>22</v>
      </c>
      <c r="H9" s="171">
        <v>3</v>
      </c>
      <c r="I9" s="100">
        <v>8</v>
      </c>
      <c r="J9" s="171"/>
      <c r="K9" s="172">
        <f>SUM(F9)/4.53</f>
        <v>0.15912435614422368</v>
      </c>
    </row>
    <row r="10" spans="1:11" ht="12.75">
      <c r="A10" s="95">
        <v>8</v>
      </c>
      <c r="B10" s="108" t="s">
        <v>23</v>
      </c>
      <c r="C10" s="90">
        <v>1972</v>
      </c>
      <c r="D10" s="90">
        <v>42</v>
      </c>
      <c r="E10" s="111" t="s">
        <v>24</v>
      </c>
      <c r="F10" s="169">
        <v>0.7361111111111112</v>
      </c>
      <c r="G10" s="170" t="s">
        <v>22</v>
      </c>
      <c r="H10" s="171">
        <v>4</v>
      </c>
      <c r="I10" s="100">
        <v>7</v>
      </c>
      <c r="J10" s="171"/>
      <c r="K10" s="172">
        <f>SUM(F10)/4.53</f>
        <v>0.16249693402011284</v>
      </c>
    </row>
    <row r="11" spans="1:11" ht="12.75">
      <c r="A11" s="95">
        <v>9</v>
      </c>
      <c r="B11" s="88" t="s">
        <v>29</v>
      </c>
      <c r="C11" s="89">
        <v>1980</v>
      </c>
      <c r="D11" s="90">
        <v>34</v>
      </c>
      <c r="E11" s="113" t="s">
        <v>30</v>
      </c>
      <c r="F11" s="169">
        <v>0.748611111111111</v>
      </c>
      <c r="G11" s="170" t="s">
        <v>14</v>
      </c>
      <c r="H11" s="171">
        <v>3</v>
      </c>
      <c r="I11" s="100">
        <v>8</v>
      </c>
      <c r="J11" s="171"/>
      <c r="K11" s="172">
        <f>SUM(F11)/4.53</f>
        <v>0.16525631591856754</v>
      </c>
    </row>
    <row r="12" spans="1:11" ht="12.75">
      <c r="A12" s="95">
        <v>10</v>
      </c>
      <c r="B12" s="96" t="s">
        <v>121</v>
      </c>
      <c r="C12" s="97">
        <v>1974</v>
      </c>
      <c r="D12" s="90">
        <v>40</v>
      </c>
      <c r="E12" s="98" t="s">
        <v>13</v>
      </c>
      <c r="F12" s="169">
        <v>0.7527777777777778</v>
      </c>
      <c r="G12" s="170" t="s">
        <v>22</v>
      </c>
      <c r="H12" s="171">
        <v>5</v>
      </c>
      <c r="I12" s="100">
        <v>6</v>
      </c>
      <c r="J12" s="171"/>
      <c r="K12" s="172">
        <f>SUM(F12)/4.53</f>
        <v>0.16617610988471915</v>
      </c>
    </row>
    <row r="13" spans="1:11" ht="12.75">
      <c r="A13" s="95">
        <v>11</v>
      </c>
      <c r="B13" s="88" t="s">
        <v>32</v>
      </c>
      <c r="C13" s="89">
        <v>1962</v>
      </c>
      <c r="D13" s="90">
        <v>52</v>
      </c>
      <c r="E13" s="111" t="s">
        <v>33</v>
      </c>
      <c r="F13" s="169">
        <v>0.7548611111111111</v>
      </c>
      <c r="G13" s="170" t="s">
        <v>28</v>
      </c>
      <c r="H13" s="171">
        <v>1</v>
      </c>
      <c r="I13" s="173">
        <v>10</v>
      </c>
      <c r="J13" s="171"/>
      <c r="K13" s="172">
        <f>SUM(F13)/4.53</f>
        <v>0.16663600686779492</v>
      </c>
    </row>
    <row r="14" spans="1:11" ht="12.75">
      <c r="A14" s="95">
        <v>12</v>
      </c>
      <c r="B14" s="88" t="s">
        <v>174</v>
      </c>
      <c r="C14" s="89">
        <v>1983</v>
      </c>
      <c r="D14" s="90">
        <v>31</v>
      </c>
      <c r="E14" s="114" t="s">
        <v>21</v>
      </c>
      <c r="F14" s="169">
        <v>0.7583333333333333</v>
      </c>
      <c r="G14" s="170" t="s">
        <v>14</v>
      </c>
      <c r="H14" s="171">
        <v>4</v>
      </c>
      <c r="I14" s="100">
        <v>7</v>
      </c>
      <c r="J14" s="171"/>
      <c r="K14" s="172">
        <f>SUM(F14)/4.53</f>
        <v>0.1674025018395879</v>
      </c>
    </row>
    <row r="15" spans="1:11" ht="12.75">
      <c r="A15" s="95">
        <v>13</v>
      </c>
      <c r="B15" s="88" t="s">
        <v>37</v>
      </c>
      <c r="C15" s="89">
        <v>1964</v>
      </c>
      <c r="D15" s="90">
        <v>50</v>
      </c>
      <c r="E15" s="114" t="s">
        <v>38</v>
      </c>
      <c r="F15" s="169">
        <v>0.7618055555555556</v>
      </c>
      <c r="G15" s="170" t="s">
        <v>28</v>
      </c>
      <c r="H15" s="171">
        <v>2</v>
      </c>
      <c r="I15" s="100">
        <v>9</v>
      </c>
      <c r="J15" s="171"/>
      <c r="K15" s="172">
        <f>SUM(F15)/4.53</f>
        <v>0.16816899681138092</v>
      </c>
    </row>
    <row r="16" spans="1:11" ht="12.75">
      <c r="A16" s="95">
        <v>14</v>
      </c>
      <c r="B16" s="88" t="s">
        <v>35</v>
      </c>
      <c r="C16" s="89">
        <v>1973</v>
      </c>
      <c r="D16" s="90">
        <v>41</v>
      </c>
      <c r="E16" s="113" t="s">
        <v>36</v>
      </c>
      <c r="F16" s="169">
        <v>0.7722222222222223</v>
      </c>
      <c r="G16" s="170" t="s">
        <v>22</v>
      </c>
      <c r="H16" s="171">
        <v>6</v>
      </c>
      <c r="I16" s="100">
        <v>5</v>
      </c>
      <c r="J16" s="171"/>
      <c r="K16" s="172">
        <f>SUM(F16)/4.53</f>
        <v>0.17046848172675988</v>
      </c>
    </row>
    <row r="17" spans="1:11" ht="12.75">
      <c r="A17" s="95">
        <v>15</v>
      </c>
      <c r="B17" s="88" t="s">
        <v>50</v>
      </c>
      <c r="C17" s="89">
        <v>1971</v>
      </c>
      <c r="D17" s="90">
        <v>43</v>
      </c>
      <c r="E17" s="109" t="s">
        <v>21</v>
      </c>
      <c r="F17" s="169">
        <v>0.7729166666666667</v>
      </c>
      <c r="G17" s="170" t="s">
        <v>22</v>
      </c>
      <c r="H17" s="171">
        <v>7</v>
      </c>
      <c r="I17" s="100">
        <v>4</v>
      </c>
      <c r="J17" s="171"/>
      <c r="K17" s="172">
        <f>SUM(F17)/4.53</f>
        <v>0.17062178072111847</v>
      </c>
    </row>
    <row r="18" spans="1:11" ht="12.75">
      <c r="A18" s="95">
        <v>16</v>
      </c>
      <c r="B18" s="88" t="s">
        <v>40</v>
      </c>
      <c r="C18" s="89">
        <v>1974</v>
      </c>
      <c r="D18" s="90">
        <v>40</v>
      </c>
      <c r="E18" s="111" t="s">
        <v>41</v>
      </c>
      <c r="F18" s="169">
        <v>0.7805555555555556</v>
      </c>
      <c r="G18" s="170" t="s">
        <v>22</v>
      </c>
      <c r="H18" s="171">
        <v>8</v>
      </c>
      <c r="I18" s="100">
        <v>3</v>
      </c>
      <c r="J18" s="171"/>
      <c r="K18" s="172">
        <f>SUM(F18)/4.53</f>
        <v>0.17230806965906303</v>
      </c>
    </row>
    <row r="19" spans="1:11" ht="12.75">
      <c r="A19" s="95">
        <v>17</v>
      </c>
      <c r="B19" s="108" t="s">
        <v>45</v>
      </c>
      <c r="C19" s="89">
        <v>1972</v>
      </c>
      <c r="D19" s="90">
        <v>42</v>
      </c>
      <c r="E19" s="111" t="s">
        <v>36</v>
      </c>
      <c r="F19" s="169">
        <v>0.7833333333333333</v>
      </c>
      <c r="G19" s="170" t="s">
        <v>22</v>
      </c>
      <c r="H19" s="171">
        <v>9</v>
      </c>
      <c r="I19" s="100">
        <v>2</v>
      </c>
      <c r="J19" s="171"/>
      <c r="K19" s="172">
        <f>SUM(F19)/4.53</f>
        <v>0.1729212656364974</v>
      </c>
    </row>
    <row r="20" spans="1:11" ht="12.75">
      <c r="A20" s="95">
        <v>18</v>
      </c>
      <c r="B20" s="88" t="s">
        <v>51</v>
      </c>
      <c r="C20" s="89">
        <v>1981</v>
      </c>
      <c r="D20" s="90">
        <v>33</v>
      </c>
      <c r="E20" s="114" t="s">
        <v>21</v>
      </c>
      <c r="F20" s="169">
        <v>0.7868055555555555</v>
      </c>
      <c r="G20" s="170" t="s">
        <v>14</v>
      </c>
      <c r="H20" s="171">
        <v>5</v>
      </c>
      <c r="I20" s="100">
        <v>6</v>
      </c>
      <c r="J20" s="171"/>
      <c r="K20" s="172">
        <f>SUM(F20)/4.53</f>
        <v>0.1736877606082904</v>
      </c>
    </row>
    <row r="21" spans="1:11" ht="12.75">
      <c r="A21" s="95">
        <v>19</v>
      </c>
      <c r="B21" s="88" t="s">
        <v>42</v>
      </c>
      <c r="C21" s="89">
        <v>1973</v>
      </c>
      <c r="D21" s="90">
        <v>41</v>
      </c>
      <c r="E21" s="114" t="s">
        <v>21</v>
      </c>
      <c r="F21" s="169">
        <v>0.7909722222222223</v>
      </c>
      <c r="G21" s="170" t="s">
        <v>22</v>
      </c>
      <c r="H21" s="171">
        <v>10</v>
      </c>
      <c r="I21" s="100">
        <v>1</v>
      </c>
      <c r="J21" s="171"/>
      <c r="K21" s="172">
        <f>SUM(F21)/4.53</f>
        <v>0.174607554574442</v>
      </c>
    </row>
    <row r="22" spans="1:11" ht="12.75">
      <c r="A22" s="95">
        <v>20</v>
      </c>
      <c r="B22" s="108" t="s">
        <v>122</v>
      </c>
      <c r="C22" s="90">
        <v>1992</v>
      </c>
      <c r="D22" s="90">
        <v>22</v>
      </c>
      <c r="E22" s="113" t="s">
        <v>123</v>
      </c>
      <c r="F22" s="174">
        <v>0.7930555555555556</v>
      </c>
      <c r="G22" s="170" t="s">
        <v>48</v>
      </c>
      <c r="H22" s="171">
        <v>1</v>
      </c>
      <c r="I22" s="173">
        <v>10</v>
      </c>
      <c r="J22" s="171"/>
      <c r="K22" s="172">
        <f>SUM(F22)/4.53</f>
        <v>0.1750674515575178</v>
      </c>
    </row>
    <row r="23" spans="1:11" ht="12.75">
      <c r="A23" s="95">
        <v>21</v>
      </c>
      <c r="B23" s="108" t="s">
        <v>175</v>
      </c>
      <c r="C23" s="90">
        <v>1992</v>
      </c>
      <c r="D23" s="90">
        <v>22</v>
      </c>
      <c r="E23" s="113" t="s">
        <v>88</v>
      </c>
      <c r="F23" s="174">
        <v>0.7937500000000001</v>
      </c>
      <c r="G23" s="170" t="s">
        <v>48</v>
      </c>
      <c r="H23" s="171">
        <v>2</v>
      </c>
      <c r="I23" s="100">
        <v>9</v>
      </c>
      <c r="J23" s="171" t="s">
        <v>25</v>
      </c>
      <c r="K23" s="172">
        <f>SUM(F23)/4.53</f>
        <v>0.1752207505518764</v>
      </c>
    </row>
    <row r="24" spans="1:11" ht="12.75">
      <c r="A24" s="95">
        <v>22</v>
      </c>
      <c r="B24" s="88" t="s">
        <v>43</v>
      </c>
      <c r="C24" s="89">
        <v>1977</v>
      </c>
      <c r="D24" s="90">
        <v>37</v>
      </c>
      <c r="E24" s="91" t="s">
        <v>44</v>
      </c>
      <c r="F24" s="169">
        <v>0.7993055555555556</v>
      </c>
      <c r="G24" s="170" t="s">
        <v>14</v>
      </c>
      <c r="H24" s="171">
        <v>6</v>
      </c>
      <c r="I24" s="100">
        <v>5</v>
      </c>
      <c r="J24" s="171"/>
      <c r="K24" s="172">
        <f>SUM(F24)/4.53</f>
        <v>0.17644714250674515</v>
      </c>
    </row>
    <row r="25" spans="1:11" ht="12.75">
      <c r="A25" s="95">
        <v>23</v>
      </c>
      <c r="B25" s="96" t="s">
        <v>47</v>
      </c>
      <c r="C25" s="97">
        <v>1983</v>
      </c>
      <c r="D25" s="90">
        <v>31</v>
      </c>
      <c r="E25" s="98" t="s">
        <v>13</v>
      </c>
      <c r="F25" s="174">
        <v>0.8034722222222223</v>
      </c>
      <c r="G25" s="170" t="s">
        <v>48</v>
      </c>
      <c r="H25" s="175">
        <v>3</v>
      </c>
      <c r="I25" s="100">
        <v>8</v>
      </c>
      <c r="J25" s="171"/>
      <c r="K25" s="172">
        <f>SUM(F25)/4.53</f>
        <v>0.17736693647289672</v>
      </c>
    </row>
    <row r="26" spans="1:11" ht="12.75">
      <c r="A26" s="95">
        <v>24</v>
      </c>
      <c r="B26" s="96" t="s">
        <v>60</v>
      </c>
      <c r="C26" s="97">
        <v>1979</v>
      </c>
      <c r="D26" s="90">
        <v>35</v>
      </c>
      <c r="E26" s="98" t="s">
        <v>61</v>
      </c>
      <c r="F26" s="169">
        <v>0.8152777777777778</v>
      </c>
      <c r="G26" s="170" t="s">
        <v>14</v>
      </c>
      <c r="H26" s="171">
        <v>7</v>
      </c>
      <c r="I26" s="100">
        <v>4</v>
      </c>
      <c r="J26" s="171"/>
      <c r="K26" s="172">
        <f>SUM(F26/4.53)</f>
        <v>0.17997301937699287</v>
      </c>
    </row>
    <row r="27" spans="1:11" ht="12.75">
      <c r="A27" s="95">
        <v>25</v>
      </c>
      <c r="B27" s="108" t="s">
        <v>39</v>
      </c>
      <c r="C27" s="90">
        <v>1964</v>
      </c>
      <c r="D27" s="90">
        <v>50</v>
      </c>
      <c r="E27" s="114" t="s">
        <v>38</v>
      </c>
      <c r="F27" s="169">
        <v>0.8201388888888889</v>
      </c>
      <c r="G27" s="170" t="s">
        <v>28</v>
      </c>
      <c r="H27" s="171">
        <v>3</v>
      </c>
      <c r="I27" s="100">
        <v>8</v>
      </c>
      <c r="J27" s="171"/>
      <c r="K27" s="172">
        <f>SUM(F27/4.53)</f>
        <v>0.18104611233750306</v>
      </c>
    </row>
    <row r="28" spans="1:11" ht="12.75">
      <c r="A28" s="95">
        <v>26</v>
      </c>
      <c r="B28" s="96" t="s">
        <v>57</v>
      </c>
      <c r="C28" s="97">
        <v>1965</v>
      </c>
      <c r="D28" s="90">
        <v>49</v>
      </c>
      <c r="E28" s="98" t="s">
        <v>58</v>
      </c>
      <c r="F28" s="169">
        <v>0.8215277777777777</v>
      </c>
      <c r="G28" s="170" t="s">
        <v>22</v>
      </c>
      <c r="H28" s="171">
        <v>11</v>
      </c>
      <c r="I28" s="100">
        <v>1</v>
      </c>
      <c r="J28" s="171"/>
      <c r="K28" s="172">
        <f>SUM(F28)/4.53</f>
        <v>0.18135271032622025</v>
      </c>
    </row>
    <row r="29" spans="1:11" ht="12.75">
      <c r="A29" s="95">
        <v>27</v>
      </c>
      <c r="B29" s="88" t="s">
        <v>59</v>
      </c>
      <c r="C29" s="89">
        <v>1973</v>
      </c>
      <c r="D29" s="90">
        <v>41</v>
      </c>
      <c r="E29" s="114" t="s">
        <v>21</v>
      </c>
      <c r="F29" s="169">
        <v>0.8326388888888889</v>
      </c>
      <c r="G29" s="170" t="s">
        <v>55</v>
      </c>
      <c r="H29" s="171">
        <v>1</v>
      </c>
      <c r="I29" s="173">
        <v>10</v>
      </c>
      <c r="J29" s="171"/>
      <c r="K29" s="172">
        <f>SUM(F29)/4.53</f>
        <v>0.18380549423595782</v>
      </c>
    </row>
    <row r="30" spans="1:11" ht="12.75">
      <c r="A30" s="95">
        <v>28</v>
      </c>
      <c r="B30" s="88" t="s">
        <v>54</v>
      </c>
      <c r="C30" s="89">
        <v>1977</v>
      </c>
      <c r="D30" s="90">
        <v>37</v>
      </c>
      <c r="E30" s="114" t="s">
        <v>38</v>
      </c>
      <c r="F30" s="169">
        <v>0.8347222222222223</v>
      </c>
      <c r="G30" s="170" t="s">
        <v>55</v>
      </c>
      <c r="H30" s="171">
        <v>2</v>
      </c>
      <c r="I30" s="100">
        <v>9</v>
      </c>
      <c r="J30" s="171"/>
      <c r="K30" s="172">
        <f>SUM(F30)/4.53</f>
        <v>0.1842653912190336</v>
      </c>
    </row>
    <row r="31" spans="1:11" ht="12.75">
      <c r="A31" s="95">
        <v>29</v>
      </c>
      <c r="B31" s="88" t="s">
        <v>78</v>
      </c>
      <c r="C31" s="89">
        <v>1968</v>
      </c>
      <c r="D31" s="90">
        <v>46</v>
      </c>
      <c r="E31" s="114" t="s">
        <v>38</v>
      </c>
      <c r="F31" s="169">
        <v>0.8409722222222222</v>
      </c>
      <c r="G31" s="170" t="s">
        <v>22</v>
      </c>
      <c r="H31" s="171">
        <v>12</v>
      </c>
      <c r="I31" s="100">
        <v>1</v>
      </c>
      <c r="J31" s="171"/>
      <c r="K31" s="172">
        <f>SUM(F31)/4.53</f>
        <v>0.18564508216826098</v>
      </c>
    </row>
    <row r="32" spans="1:11" ht="12.75">
      <c r="A32" s="95">
        <v>30</v>
      </c>
      <c r="B32" s="88" t="s">
        <v>63</v>
      </c>
      <c r="C32" s="89">
        <v>1960</v>
      </c>
      <c r="D32" s="90">
        <v>54</v>
      </c>
      <c r="E32" s="111" t="s">
        <v>64</v>
      </c>
      <c r="F32" s="169">
        <v>0.84375</v>
      </c>
      <c r="G32" s="170" t="s">
        <v>28</v>
      </c>
      <c r="H32" s="171">
        <v>4</v>
      </c>
      <c r="I32" s="100">
        <v>7</v>
      </c>
      <c r="J32" s="176"/>
      <c r="K32" s="172">
        <f>SUM(F32)/4.53</f>
        <v>0.18625827814569534</v>
      </c>
    </row>
    <row r="33" spans="1:11" ht="12.75">
      <c r="A33" s="95">
        <v>31</v>
      </c>
      <c r="B33" s="96" t="s">
        <v>176</v>
      </c>
      <c r="C33" s="97">
        <v>1981</v>
      </c>
      <c r="D33" s="90">
        <v>33</v>
      </c>
      <c r="E33" s="98" t="s">
        <v>177</v>
      </c>
      <c r="F33" s="174">
        <v>0.845138888888889</v>
      </c>
      <c r="G33" s="170" t="s">
        <v>48</v>
      </c>
      <c r="H33" s="171">
        <v>4</v>
      </c>
      <c r="I33" s="100">
        <v>7</v>
      </c>
      <c r="J33" s="171"/>
      <c r="K33" s="172">
        <f>SUM(F33)/4.53</f>
        <v>0.18656487613441258</v>
      </c>
    </row>
    <row r="34" spans="1:11" ht="12.75">
      <c r="A34" s="95">
        <v>32</v>
      </c>
      <c r="B34" s="88" t="s">
        <v>178</v>
      </c>
      <c r="C34" s="89">
        <v>1979</v>
      </c>
      <c r="D34" s="90">
        <v>35</v>
      </c>
      <c r="E34" s="91" t="s">
        <v>66</v>
      </c>
      <c r="F34" s="169">
        <v>0.8506944444444445</v>
      </c>
      <c r="G34" s="170" t="s">
        <v>14</v>
      </c>
      <c r="H34" s="171">
        <v>8</v>
      </c>
      <c r="I34" s="100">
        <v>3</v>
      </c>
      <c r="J34" s="171" t="s">
        <v>25</v>
      </c>
      <c r="K34" s="172">
        <f>SUM(F34/4.53)</f>
        <v>0.18779126808928134</v>
      </c>
    </row>
    <row r="35" spans="1:11" ht="12.75">
      <c r="A35" s="95">
        <v>33</v>
      </c>
      <c r="B35" s="88" t="s">
        <v>69</v>
      </c>
      <c r="C35" s="89">
        <v>1980</v>
      </c>
      <c r="D35" s="90">
        <v>34</v>
      </c>
      <c r="E35" s="121" t="s">
        <v>21</v>
      </c>
      <c r="F35" s="169">
        <v>0.8527777777777777</v>
      </c>
      <c r="G35" s="170" t="s">
        <v>14</v>
      </c>
      <c r="H35" s="171">
        <v>9</v>
      </c>
      <c r="I35" s="100">
        <v>2</v>
      </c>
      <c r="J35" s="171"/>
      <c r="K35" s="172">
        <f>SUM(F35)/4.53</f>
        <v>0.18825116507235712</v>
      </c>
    </row>
    <row r="36" spans="1:11" ht="12.75">
      <c r="A36" s="95">
        <v>34</v>
      </c>
      <c r="B36" s="96" t="s">
        <v>67</v>
      </c>
      <c r="C36" s="97">
        <v>1979</v>
      </c>
      <c r="D36" s="90">
        <v>35</v>
      </c>
      <c r="E36" s="98" t="s">
        <v>66</v>
      </c>
      <c r="F36" s="169">
        <v>0.8791666666666668</v>
      </c>
      <c r="G36" s="170" t="s">
        <v>14</v>
      </c>
      <c r="H36" s="171">
        <v>10</v>
      </c>
      <c r="I36" s="100">
        <v>1</v>
      </c>
      <c r="J36" s="176"/>
      <c r="K36" s="172">
        <f>SUM(F36)/4.53</f>
        <v>0.19407652685798382</v>
      </c>
    </row>
    <row r="37" spans="1:11" ht="12.75">
      <c r="A37" s="95">
        <v>35</v>
      </c>
      <c r="B37" s="96" t="s">
        <v>73</v>
      </c>
      <c r="C37" s="97">
        <v>1973</v>
      </c>
      <c r="D37" s="90">
        <v>41</v>
      </c>
      <c r="E37" s="120" t="s">
        <v>27</v>
      </c>
      <c r="F37" s="169">
        <v>0.8909722222222222</v>
      </c>
      <c r="G37" s="170" t="s">
        <v>22</v>
      </c>
      <c r="H37" s="171">
        <v>13</v>
      </c>
      <c r="I37" s="100">
        <v>1</v>
      </c>
      <c r="J37" s="171"/>
      <c r="K37" s="172">
        <f>SUM(F37)/4.53</f>
        <v>0.19668260976207994</v>
      </c>
    </row>
    <row r="38" spans="1:11" ht="12.75">
      <c r="A38" s="95">
        <v>36</v>
      </c>
      <c r="B38" s="96" t="s">
        <v>70</v>
      </c>
      <c r="C38" s="97">
        <v>1989</v>
      </c>
      <c r="D38" s="90">
        <v>25</v>
      </c>
      <c r="E38" s="98" t="s">
        <v>64</v>
      </c>
      <c r="F38" s="177">
        <v>0.8930555555555556</v>
      </c>
      <c r="G38" s="170" t="s">
        <v>48</v>
      </c>
      <c r="H38" s="171">
        <v>5</v>
      </c>
      <c r="I38" s="100">
        <v>6</v>
      </c>
      <c r="J38" s="171"/>
      <c r="K38" s="172">
        <f>SUM(F38/4.53)</f>
        <v>0.19714250674515574</v>
      </c>
    </row>
    <row r="39" spans="1:11" ht="12.75">
      <c r="A39" s="95">
        <v>37</v>
      </c>
      <c r="B39" s="88" t="s">
        <v>135</v>
      </c>
      <c r="C39" s="89">
        <v>1976</v>
      </c>
      <c r="D39" s="90">
        <v>38</v>
      </c>
      <c r="E39" s="114" t="s">
        <v>21</v>
      </c>
      <c r="F39" s="169">
        <v>0.8937499999999999</v>
      </c>
      <c r="G39" s="170" t="s">
        <v>55</v>
      </c>
      <c r="H39" s="171">
        <v>3</v>
      </c>
      <c r="I39" s="100">
        <v>8</v>
      </c>
      <c r="J39" s="171"/>
      <c r="K39" s="172">
        <f>SUM(F39)/4.53</f>
        <v>0.19729580573951433</v>
      </c>
    </row>
    <row r="40" spans="1:11" ht="12.75">
      <c r="A40" s="95">
        <v>38</v>
      </c>
      <c r="B40" s="88" t="s">
        <v>71</v>
      </c>
      <c r="C40" s="89">
        <v>1969</v>
      </c>
      <c r="D40" s="90">
        <v>45</v>
      </c>
      <c r="E40" s="91" t="s">
        <v>72</v>
      </c>
      <c r="F40" s="169">
        <v>0.9006944444444445</v>
      </c>
      <c r="G40" s="170" t="s">
        <v>55</v>
      </c>
      <c r="H40" s="171">
        <v>4</v>
      </c>
      <c r="I40" s="100">
        <v>7</v>
      </c>
      <c r="J40" s="176"/>
      <c r="K40" s="172">
        <f>SUM(F40/4.53)</f>
        <v>0.1988287956831003</v>
      </c>
    </row>
    <row r="41" spans="1:11" ht="12.75">
      <c r="A41" s="95">
        <v>39</v>
      </c>
      <c r="B41" s="96" t="s">
        <v>179</v>
      </c>
      <c r="C41" s="97">
        <v>1982</v>
      </c>
      <c r="D41" s="90">
        <v>32</v>
      </c>
      <c r="E41" s="98" t="s">
        <v>64</v>
      </c>
      <c r="F41" s="169">
        <v>0.9034722222222222</v>
      </c>
      <c r="G41" s="170" t="s">
        <v>14</v>
      </c>
      <c r="H41" s="171">
        <v>11</v>
      </c>
      <c r="I41" s="100">
        <v>1</v>
      </c>
      <c r="J41" s="171"/>
      <c r="K41" s="172">
        <f>SUM(F41)/4.53</f>
        <v>0.1994419916605347</v>
      </c>
    </row>
    <row r="42" spans="1:11" ht="12.75">
      <c r="A42" s="95">
        <v>40</v>
      </c>
      <c r="B42" s="88" t="s">
        <v>136</v>
      </c>
      <c r="C42" s="89">
        <v>1983</v>
      </c>
      <c r="D42" s="90">
        <v>31</v>
      </c>
      <c r="E42" s="114" t="s">
        <v>38</v>
      </c>
      <c r="F42" s="169">
        <v>0.9055555555555556</v>
      </c>
      <c r="G42" s="170" t="s">
        <v>14</v>
      </c>
      <c r="H42" s="171">
        <v>12</v>
      </c>
      <c r="I42" s="100">
        <v>1</v>
      </c>
      <c r="J42" s="171"/>
      <c r="K42" s="172">
        <f>SUM(F42)/4.53</f>
        <v>0.1999018886436105</v>
      </c>
    </row>
    <row r="43" spans="1:11" ht="12.75">
      <c r="A43" s="95">
        <v>41</v>
      </c>
      <c r="B43" s="96" t="s">
        <v>180</v>
      </c>
      <c r="C43" s="97">
        <v>1968</v>
      </c>
      <c r="D43" s="90">
        <v>46</v>
      </c>
      <c r="E43" s="98" t="s">
        <v>64</v>
      </c>
      <c r="F43" s="169">
        <v>0.9090277777777778</v>
      </c>
      <c r="G43" s="170" t="s">
        <v>22</v>
      </c>
      <c r="H43" s="171">
        <v>14</v>
      </c>
      <c r="I43" s="100">
        <v>1</v>
      </c>
      <c r="J43" s="171"/>
      <c r="K43" s="172">
        <f>SUM(F43)/4.53</f>
        <v>0.20066838361540346</v>
      </c>
    </row>
    <row r="44" spans="1:11" ht="12.75">
      <c r="A44" s="95">
        <v>42</v>
      </c>
      <c r="B44" s="96" t="s">
        <v>74</v>
      </c>
      <c r="C44" s="97">
        <v>1967</v>
      </c>
      <c r="D44" s="90">
        <v>47</v>
      </c>
      <c r="E44" s="120" t="s">
        <v>21</v>
      </c>
      <c r="F44" s="169">
        <v>0.9097222222222222</v>
      </c>
      <c r="G44" s="170" t="s">
        <v>22</v>
      </c>
      <c r="H44" s="171">
        <v>15</v>
      </c>
      <c r="I44" s="100">
        <v>1</v>
      </c>
      <c r="J44" s="171"/>
      <c r="K44" s="172">
        <f>SUM(F44/4.53)</f>
        <v>0.20082168260976208</v>
      </c>
    </row>
    <row r="45" spans="1:11" ht="12.75">
      <c r="A45" s="95">
        <v>43</v>
      </c>
      <c r="B45" s="88" t="s">
        <v>76</v>
      </c>
      <c r="C45" s="89">
        <v>1979</v>
      </c>
      <c r="D45" s="90">
        <v>35</v>
      </c>
      <c r="E45" s="121" t="s">
        <v>21</v>
      </c>
      <c r="F45" s="169">
        <v>0.9104166666666668</v>
      </c>
      <c r="G45" s="170" t="s">
        <v>55</v>
      </c>
      <c r="H45" s="171">
        <v>5</v>
      </c>
      <c r="I45" s="100">
        <v>6</v>
      </c>
      <c r="J45" s="171"/>
      <c r="K45" s="172">
        <f>SUM(F45/4.53)</f>
        <v>0.2009749816041207</v>
      </c>
    </row>
    <row r="46" spans="1:11" ht="12.75">
      <c r="A46" s="95">
        <v>44</v>
      </c>
      <c r="B46" s="108" t="s">
        <v>68</v>
      </c>
      <c r="C46" s="90">
        <v>1973</v>
      </c>
      <c r="D46" s="90">
        <v>41</v>
      </c>
      <c r="E46" s="114" t="s">
        <v>38</v>
      </c>
      <c r="F46" s="169">
        <v>0.9152777777777777</v>
      </c>
      <c r="G46" s="170" t="s">
        <v>55</v>
      </c>
      <c r="H46" s="171">
        <v>6</v>
      </c>
      <c r="I46" s="100">
        <v>5</v>
      </c>
      <c r="J46" s="171"/>
      <c r="K46" s="172">
        <f>SUM(F46)/4.53</f>
        <v>0.20204807456463084</v>
      </c>
    </row>
    <row r="47" spans="1:11" ht="12.75">
      <c r="A47" s="95">
        <v>45</v>
      </c>
      <c r="B47" s="88" t="s">
        <v>80</v>
      </c>
      <c r="C47" s="89">
        <v>1976</v>
      </c>
      <c r="D47" s="90">
        <v>38</v>
      </c>
      <c r="E47" s="114" t="s">
        <v>21</v>
      </c>
      <c r="F47" s="169">
        <v>0.9159722222222223</v>
      </c>
      <c r="G47" s="170" t="s">
        <v>55</v>
      </c>
      <c r="H47" s="171">
        <v>7</v>
      </c>
      <c r="I47" s="100">
        <v>4</v>
      </c>
      <c r="J47" s="171"/>
      <c r="K47" s="172">
        <f>SUM(F47/4.53)</f>
        <v>0.20220137355898946</v>
      </c>
    </row>
    <row r="48" spans="1:11" ht="12.75">
      <c r="A48" s="95">
        <v>46</v>
      </c>
      <c r="B48" s="88" t="s">
        <v>79</v>
      </c>
      <c r="C48" s="89">
        <v>1976</v>
      </c>
      <c r="D48" s="90">
        <v>38</v>
      </c>
      <c r="E48" s="114" t="s">
        <v>21</v>
      </c>
      <c r="F48" s="169">
        <v>0.9187500000000001</v>
      </c>
      <c r="G48" s="170" t="s">
        <v>55</v>
      </c>
      <c r="H48" s="171">
        <v>8</v>
      </c>
      <c r="I48" s="100">
        <v>3</v>
      </c>
      <c r="J48" s="171"/>
      <c r="K48" s="172">
        <f>SUM(F48)/4.53</f>
        <v>0.20281456953642385</v>
      </c>
    </row>
    <row r="49" spans="1:11" ht="12.75">
      <c r="A49" s="95">
        <v>47</v>
      </c>
      <c r="B49" s="96" t="s">
        <v>140</v>
      </c>
      <c r="C49" s="97">
        <v>1992</v>
      </c>
      <c r="D49" s="90">
        <v>22</v>
      </c>
      <c r="E49" s="120" t="s">
        <v>21</v>
      </c>
      <c r="F49" s="174">
        <v>0.9319444444444445</v>
      </c>
      <c r="G49" s="170" t="s">
        <v>48</v>
      </c>
      <c r="H49" s="171">
        <v>6</v>
      </c>
      <c r="I49" s="100">
        <v>5</v>
      </c>
      <c r="J49" s="171"/>
      <c r="K49" s="172">
        <f>SUM(F49)/4.53</f>
        <v>0.20572725042923717</v>
      </c>
    </row>
    <row r="50" spans="1:11" ht="12.75">
      <c r="A50" s="95">
        <v>48</v>
      </c>
      <c r="B50" s="88" t="s">
        <v>81</v>
      </c>
      <c r="C50" s="89">
        <v>1964</v>
      </c>
      <c r="D50" s="90">
        <v>50</v>
      </c>
      <c r="E50" s="111" t="s">
        <v>58</v>
      </c>
      <c r="F50" s="169">
        <v>0.936111111111111</v>
      </c>
      <c r="G50" s="170" t="s">
        <v>82</v>
      </c>
      <c r="H50" s="171">
        <v>1</v>
      </c>
      <c r="I50" s="173">
        <v>10</v>
      </c>
      <c r="J50" s="171"/>
      <c r="K50" s="172">
        <f>SUM(F50)/4.53</f>
        <v>0.20664704439538872</v>
      </c>
    </row>
    <row r="51" spans="1:11" ht="12.75">
      <c r="A51" s="95">
        <v>49</v>
      </c>
      <c r="B51" s="108" t="s">
        <v>132</v>
      </c>
      <c r="C51" s="89">
        <v>1968</v>
      </c>
      <c r="D51" s="90">
        <v>46</v>
      </c>
      <c r="E51" s="111" t="s">
        <v>133</v>
      </c>
      <c r="F51" s="169">
        <v>0.9402777777777778</v>
      </c>
      <c r="G51" s="170" t="s">
        <v>22</v>
      </c>
      <c r="H51" s="171">
        <v>16</v>
      </c>
      <c r="I51" s="100">
        <v>1</v>
      </c>
      <c r="J51" s="171"/>
      <c r="K51" s="172">
        <f>SUM(F51)/4.53</f>
        <v>0.20756683836154033</v>
      </c>
    </row>
    <row r="52" spans="1:11" ht="12.75">
      <c r="A52" s="95">
        <v>50</v>
      </c>
      <c r="B52" s="96" t="s">
        <v>181</v>
      </c>
      <c r="C52" s="97">
        <v>1976</v>
      </c>
      <c r="D52" s="90">
        <v>38</v>
      </c>
      <c r="E52" s="98" t="s">
        <v>64</v>
      </c>
      <c r="F52" s="178">
        <v>0.9583333333333334</v>
      </c>
      <c r="G52" s="170" t="s">
        <v>55</v>
      </c>
      <c r="H52" s="171">
        <v>9</v>
      </c>
      <c r="I52" s="100">
        <v>2</v>
      </c>
      <c r="J52" s="171" t="s">
        <v>25</v>
      </c>
      <c r="K52" s="172">
        <f>SUM(F52)/4.53</f>
        <v>0.21155261221486388</v>
      </c>
    </row>
    <row r="53" spans="1:11" ht="12.75">
      <c r="A53" s="95">
        <v>51</v>
      </c>
      <c r="B53" s="88" t="s">
        <v>182</v>
      </c>
      <c r="C53" s="89">
        <v>1974</v>
      </c>
      <c r="D53" s="90">
        <v>40</v>
      </c>
      <c r="E53" s="121" t="s">
        <v>21</v>
      </c>
      <c r="F53" s="169">
        <v>0.9694444444444444</v>
      </c>
      <c r="G53" s="170" t="s">
        <v>55</v>
      </c>
      <c r="H53" s="171">
        <v>10</v>
      </c>
      <c r="I53" s="100">
        <v>1</v>
      </c>
      <c r="J53" s="171"/>
      <c r="K53" s="172">
        <f>SUM(F53/4.53)</f>
        <v>0.2140053961246014</v>
      </c>
    </row>
    <row r="54" spans="1:11" ht="12.75">
      <c r="A54" s="95">
        <v>52</v>
      </c>
      <c r="B54" s="108" t="s">
        <v>96</v>
      </c>
      <c r="C54" s="90">
        <v>1948</v>
      </c>
      <c r="D54" s="90">
        <v>66</v>
      </c>
      <c r="E54" s="109" t="s">
        <v>27</v>
      </c>
      <c r="F54" s="169">
        <v>0.9861111111111112</v>
      </c>
      <c r="G54" s="170" t="s">
        <v>97</v>
      </c>
      <c r="H54" s="171">
        <v>1</v>
      </c>
      <c r="I54" s="173">
        <v>10</v>
      </c>
      <c r="J54" s="171"/>
      <c r="K54" s="172">
        <f>SUM(F54/4.53)</f>
        <v>0.21768457198920774</v>
      </c>
    </row>
    <row r="55" spans="1:11" ht="12.75">
      <c r="A55" s="95">
        <v>53</v>
      </c>
      <c r="B55" s="88" t="s">
        <v>98</v>
      </c>
      <c r="C55" s="89">
        <v>1993</v>
      </c>
      <c r="D55" s="90">
        <v>21</v>
      </c>
      <c r="E55" s="111" t="s">
        <v>99</v>
      </c>
      <c r="F55" s="179" t="s">
        <v>183</v>
      </c>
      <c r="G55" s="170" t="s">
        <v>48</v>
      </c>
      <c r="H55" s="171">
        <v>7</v>
      </c>
      <c r="I55" s="100">
        <v>4</v>
      </c>
      <c r="J55" s="171"/>
      <c r="K55" s="172">
        <f>SUM(F55/4.53)</f>
        <v>0.22335663478047585</v>
      </c>
    </row>
    <row r="56" spans="1:11" ht="12.75">
      <c r="A56" s="95">
        <v>54</v>
      </c>
      <c r="B56" s="88" t="s">
        <v>92</v>
      </c>
      <c r="C56" s="89">
        <v>1962</v>
      </c>
      <c r="D56" s="90">
        <v>52</v>
      </c>
      <c r="E56" s="121" t="s">
        <v>21</v>
      </c>
      <c r="F56" s="179" t="s">
        <v>184</v>
      </c>
      <c r="G56" s="170" t="s">
        <v>28</v>
      </c>
      <c r="H56" s="171">
        <v>5</v>
      </c>
      <c r="I56" s="100">
        <v>6</v>
      </c>
      <c r="J56" s="171"/>
      <c r="K56" s="172">
        <f>SUM(F56/4.53)</f>
        <v>0.2402195241599215</v>
      </c>
    </row>
    <row r="57" spans="1:11" ht="12.75">
      <c r="A57" s="95">
        <v>55</v>
      </c>
      <c r="B57" s="96" t="s">
        <v>101</v>
      </c>
      <c r="C57" s="97">
        <v>1963</v>
      </c>
      <c r="D57" s="90">
        <v>51</v>
      </c>
      <c r="E57" s="120" t="s">
        <v>21</v>
      </c>
      <c r="F57" s="180" t="s">
        <v>185</v>
      </c>
      <c r="G57" s="170" t="s">
        <v>82</v>
      </c>
      <c r="H57" s="171">
        <v>2</v>
      </c>
      <c r="I57" s="100">
        <v>9</v>
      </c>
      <c r="J57" s="176"/>
      <c r="K57" s="172">
        <f>SUM(F57/4.53)</f>
        <v>0.24083272013735588</v>
      </c>
    </row>
    <row r="58" spans="1:11" ht="12.75">
      <c r="A58" s="95">
        <v>56</v>
      </c>
      <c r="B58" s="88" t="s">
        <v>156</v>
      </c>
      <c r="C58" s="89">
        <v>1945</v>
      </c>
      <c r="D58" s="90">
        <v>69</v>
      </c>
      <c r="E58" s="114" t="s">
        <v>38</v>
      </c>
      <c r="F58" s="179" t="s">
        <v>186</v>
      </c>
      <c r="G58" s="170" t="s">
        <v>97</v>
      </c>
      <c r="H58" s="171">
        <v>2</v>
      </c>
      <c r="I58" s="100">
        <v>9</v>
      </c>
      <c r="J58" s="171"/>
      <c r="K58" s="172">
        <f>SUM(F58/4.53)</f>
        <v>0.2411393181260731</v>
      </c>
    </row>
    <row r="59" spans="1:11" ht="12.75">
      <c r="A59" s="95">
        <v>57</v>
      </c>
      <c r="B59" s="88" t="s">
        <v>187</v>
      </c>
      <c r="C59" s="89">
        <v>1958</v>
      </c>
      <c r="D59" s="90">
        <v>56</v>
      </c>
      <c r="E59" s="111" t="s">
        <v>64</v>
      </c>
      <c r="F59" s="179" t="s">
        <v>188</v>
      </c>
      <c r="G59" s="170" t="s">
        <v>28</v>
      </c>
      <c r="H59" s="171">
        <v>6</v>
      </c>
      <c r="I59" s="100">
        <v>5</v>
      </c>
      <c r="J59" s="171"/>
      <c r="K59" s="172">
        <f>SUM(F59/4.53)</f>
        <v>0.24359210203581064</v>
      </c>
    </row>
    <row r="60" spans="1:11" ht="12.75">
      <c r="A60" s="95">
        <v>58</v>
      </c>
      <c r="B60" s="88" t="s">
        <v>105</v>
      </c>
      <c r="C60" s="89">
        <v>1948</v>
      </c>
      <c r="D60" s="90">
        <v>66</v>
      </c>
      <c r="E60" s="114" t="s">
        <v>38</v>
      </c>
      <c r="F60" s="179" t="s">
        <v>189</v>
      </c>
      <c r="G60" s="170" t="s">
        <v>97</v>
      </c>
      <c r="H60" s="171">
        <v>3</v>
      </c>
      <c r="I60" s="100">
        <v>8</v>
      </c>
      <c r="J60" s="171"/>
      <c r="K60" s="172">
        <f>SUM(F60/4.53)</f>
        <v>0.244205298013245</v>
      </c>
    </row>
    <row r="61" spans="1:11" ht="12.75">
      <c r="A61" s="95">
        <v>59</v>
      </c>
      <c r="B61" s="88" t="s">
        <v>190</v>
      </c>
      <c r="C61" s="90">
        <v>1960</v>
      </c>
      <c r="D61" s="90">
        <v>54</v>
      </c>
      <c r="E61" s="113" t="s">
        <v>13</v>
      </c>
      <c r="F61" s="180" t="s">
        <v>191</v>
      </c>
      <c r="G61" s="170" t="s">
        <v>82</v>
      </c>
      <c r="H61" s="171">
        <v>3</v>
      </c>
      <c r="I61" s="100">
        <v>8</v>
      </c>
      <c r="J61" s="171"/>
      <c r="K61" s="172">
        <f>SUM(F61/4.53)</f>
        <v>0.2495707628157959</v>
      </c>
    </row>
    <row r="62" spans="1:11" ht="12.75">
      <c r="A62" s="95">
        <v>60</v>
      </c>
      <c r="B62" s="88" t="s">
        <v>109</v>
      </c>
      <c r="C62" s="89">
        <v>1977</v>
      </c>
      <c r="D62" s="90">
        <v>37</v>
      </c>
      <c r="E62" s="120" t="s">
        <v>21</v>
      </c>
      <c r="F62" s="179" t="s">
        <v>192</v>
      </c>
      <c r="G62" s="170" t="s">
        <v>55</v>
      </c>
      <c r="H62" s="171">
        <v>11</v>
      </c>
      <c r="I62" s="100">
        <v>1</v>
      </c>
      <c r="J62" s="171"/>
      <c r="K62" s="172">
        <f>SUM(F62/4.53)</f>
        <v>0.25294334069168506</v>
      </c>
    </row>
    <row r="63" spans="1:11" ht="12.75">
      <c r="A63" s="95">
        <v>61</v>
      </c>
      <c r="B63" s="88" t="s">
        <v>161</v>
      </c>
      <c r="C63" s="89">
        <v>1945</v>
      </c>
      <c r="D63" s="90">
        <v>69</v>
      </c>
      <c r="E63" s="114" t="s">
        <v>27</v>
      </c>
      <c r="F63" s="179" t="s">
        <v>110</v>
      </c>
      <c r="G63" s="170" t="s">
        <v>97</v>
      </c>
      <c r="H63" s="171">
        <v>4</v>
      </c>
      <c r="I63" s="100">
        <v>7</v>
      </c>
      <c r="J63" s="171"/>
      <c r="K63" s="172">
        <f>SUM(F63/4.53)</f>
        <v>0.256009320578857</v>
      </c>
    </row>
    <row r="64" spans="1:11" ht="12.75">
      <c r="A64" s="95">
        <v>62</v>
      </c>
      <c r="B64" s="88" t="s">
        <v>113</v>
      </c>
      <c r="C64" s="89">
        <v>1976</v>
      </c>
      <c r="D64" s="90">
        <v>38</v>
      </c>
      <c r="E64" s="114" t="s">
        <v>21</v>
      </c>
      <c r="F64" s="179" t="s">
        <v>193</v>
      </c>
      <c r="G64" s="170" t="s">
        <v>55</v>
      </c>
      <c r="H64" s="171">
        <v>12</v>
      </c>
      <c r="I64" s="100">
        <v>1</v>
      </c>
      <c r="J64" s="176"/>
      <c r="K64" s="172">
        <f>SUM(F64/4.53)</f>
        <v>0.2607615894039735</v>
      </c>
    </row>
    <row r="65" spans="1:11" ht="12.75">
      <c r="A65" s="147">
        <v>63</v>
      </c>
      <c r="B65" s="181" t="s">
        <v>194</v>
      </c>
      <c r="C65" s="182">
        <v>1978</v>
      </c>
      <c r="D65" s="183">
        <v>36</v>
      </c>
      <c r="E65" s="184" t="s">
        <v>195</v>
      </c>
      <c r="F65" s="185" t="s">
        <v>196</v>
      </c>
      <c r="G65" s="186" t="s">
        <v>55</v>
      </c>
      <c r="H65" s="187">
        <v>13</v>
      </c>
      <c r="I65" s="188">
        <v>1</v>
      </c>
      <c r="J65" s="187"/>
      <c r="K65" s="189">
        <f>SUM(F65/4.53)</f>
        <v>0.2817635516311013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41">
      <selection activeCell="B57" sqref="B57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28" t="s">
        <v>198</v>
      </c>
      <c r="C3" s="29">
        <v>1982</v>
      </c>
      <c r="D3" s="30">
        <v>31</v>
      </c>
      <c r="E3" s="31" t="s">
        <v>199</v>
      </c>
      <c r="F3" s="196">
        <v>0.6659722222222222</v>
      </c>
      <c r="G3" s="197" t="s">
        <v>14</v>
      </c>
      <c r="H3" s="198">
        <v>1</v>
      </c>
      <c r="I3" s="199">
        <v>10</v>
      </c>
      <c r="J3" s="200" t="s">
        <v>200</v>
      </c>
      <c r="K3" s="201">
        <f>SUM(F3)/4.53</f>
        <v>0.1470137355898945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202">
        <v>0.6763888888888889</v>
      </c>
      <c r="G4" s="203" t="s">
        <v>19</v>
      </c>
      <c r="H4" s="204">
        <v>1</v>
      </c>
      <c r="I4" s="205">
        <v>10</v>
      </c>
      <c r="J4" s="204" t="s">
        <v>201</v>
      </c>
      <c r="K4" s="206">
        <f>SUM(F4)/4.53</f>
        <v>0.1493132205052735</v>
      </c>
    </row>
    <row r="5" spans="1:11" ht="12.75">
      <c r="A5" s="95">
        <v>3</v>
      </c>
      <c r="B5" s="17" t="s">
        <v>167</v>
      </c>
      <c r="C5" s="18">
        <v>1990</v>
      </c>
      <c r="D5" s="19">
        <v>24</v>
      </c>
      <c r="E5" s="47" t="s">
        <v>27</v>
      </c>
      <c r="F5" s="202">
        <v>0.6854166666666667</v>
      </c>
      <c r="G5" s="203" t="s">
        <v>19</v>
      </c>
      <c r="H5" s="204">
        <v>2</v>
      </c>
      <c r="I5" s="207">
        <v>9</v>
      </c>
      <c r="J5" s="204"/>
      <c r="K5" s="206">
        <f>SUM(F5)/4.53</f>
        <v>0.15130610743193523</v>
      </c>
    </row>
    <row r="6" spans="1:11" ht="12.75">
      <c r="A6" s="87">
        <v>4</v>
      </c>
      <c r="B6" s="42" t="s">
        <v>15</v>
      </c>
      <c r="C6" s="43">
        <v>1976</v>
      </c>
      <c r="D6" s="19">
        <v>38</v>
      </c>
      <c r="E6" s="51" t="s">
        <v>118</v>
      </c>
      <c r="F6" s="202">
        <v>0.6993055555555556</v>
      </c>
      <c r="G6" s="203" t="s">
        <v>14</v>
      </c>
      <c r="H6" s="204">
        <v>2</v>
      </c>
      <c r="I6" s="207">
        <v>9</v>
      </c>
      <c r="J6" s="204"/>
      <c r="K6" s="206">
        <f>SUM(F6)/4.53</f>
        <v>0.1543720873191072</v>
      </c>
    </row>
    <row r="7" spans="1:11" ht="12.75">
      <c r="A7" s="95">
        <v>5</v>
      </c>
      <c r="B7" s="17" t="s">
        <v>29</v>
      </c>
      <c r="C7" s="18">
        <v>1980</v>
      </c>
      <c r="D7" s="19">
        <v>34</v>
      </c>
      <c r="E7" s="45" t="s">
        <v>30</v>
      </c>
      <c r="F7" s="202">
        <v>0.75</v>
      </c>
      <c r="G7" s="203" t="s">
        <v>14</v>
      </c>
      <c r="H7" s="204">
        <v>3</v>
      </c>
      <c r="I7" s="207">
        <v>8</v>
      </c>
      <c r="J7" s="204"/>
      <c r="K7" s="206">
        <f>SUM(F7)/4.53</f>
        <v>0.16556291390728475</v>
      </c>
    </row>
    <row r="8" spans="1:11" ht="12.75">
      <c r="A8" s="95">
        <v>6</v>
      </c>
      <c r="B8" s="42" t="s">
        <v>26</v>
      </c>
      <c r="C8" s="43">
        <v>1963</v>
      </c>
      <c r="D8" s="19">
        <v>51</v>
      </c>
      <c r="E8" s="44" t="s">
        <v>27</v>
      </c>
      <c r="F8" s="202">
        <v>0.7576388888888889</v>
      </c>
      <c r="G8" s="203" t="s">
        <v>28</v>
      </c>
      <c r="H8" s="204">
        <v>1</v>
      </c>
      <c r="I8" s="205">
        <v>10</v>
      </c>
      <c r="J8" s="204"/>
      <c r="K8" s="206">
        <f>SUM(F8)/4.53</f>
        <v>0.16724920284522932</v>
      </c>
    </row>
    <row r="9" spans="1:11" ht="12.75">
      <c r="A9" s="87">
        <v>7</v>
      </c>
      <c r="B9" s="17" t="s">
        <v>35</v>
      </c>
      <c r="C9" s="18">
        <v>1973</v>
      </c>
      <c r="D9" s="19">
        <v>41</v>
      </c>
      <c r="E9" s="45" t="s">
        <v>36</v>
      </c>
      <c r="F9" s="202">
        <v>0.7638888888888888</v>
      </c>
      <c r="G9" s="203" t="s">
        <v>22</v>
      </c>
      <c r="H9" s="204">
        <v>1</v>
      </c>
      <c r="I9" s="205">
        <v>10</v>
      </c>
      <c r="J9" s="204"/>
      <c r="K9" s="206">
        <f>SUM(F9)/4.53</f>
        <v>0.1686288937944567</v>
      </c>
    </row>
    <row r="10" spans="1:11" ht="12.75">
      <c r="A10" s="95">
        <v>8</v>
      </c>
      <c r="B10" s="17" t="s">
        <v>32</v>
      </c>
      <c r="C10" s="18">
        <v>1962</v>
      </c>
      <c r="D10" s="19">
        <v>52</v>
      </c>
      <c r="E10" s="40" t="s">
        <v>33</v>
      </c>
      <c r="F10" s="202">
        <v>0.7659722222222222</v>
      </c>
      <c r="G10" s="203" t="s">
        <v>28</v>
      </c>
      <c r="H10" s="204">
        <v>2</v>
      </c>
      <c r="I10" s="207">
        <v>9</v>
      </c>
      <c r="J10" s="204"/>
      <c r="K10" s="206">
        <f>SUM(F10)/4.53</f>
        <v>0.16908879077753247</v>
      </c>
    </row>
    <row r="11" spans="1:11" ht="12.75">
      <c r="A11" s="95">
        <v>9</v>
      </c>
      <c r="B11" s="17" t="s">
        <v>37</v>
      </c>
      <c r="C11" s="18">
        <v>1964</v>
      </c>
      <c r="D11" s="19">
        <v>50</v>
      </c>
      <c r="E11" s="46" t="s">
        <v>38</v>
      </c>
      <c r="F11" s="202">
        <v>0.7701388888888889</v>
      </c>
      <c r="G11" s="203" t="s">
        <v>28</v>
      </c>
      <c r="H11" s="204">
        <v>3</v>
      </c>
      <c r="I11" s="207">
        <v>8</v>
      </c>
      <c r="J11" s="204"/>
      <c r="K11" s="206">
        <f>SUM(F11)/4.53</f>
        <v>0.17000858474368408</v>
      </c>
    </row>
    <row r="12" spans="1:11" ht="12.75">
      <c r="A12" s="87">
        <v>10</v>
      </c>
      <c r="B12" s="17" t="s">
        <v>51</v>
      </c>
      <c r="C12" s="18">
        <v>1981</v>
      </c>
      <c r="D12" s="19">
        <v>33</v>
      </c>
      <c r="E12" s="46" t="s">
        <v>21</v>
      </c>
      <c r="F12" s="202">
        <v>0.7722222222222223</v>
      </c>
      <c r="G12" s="203" t="s">
        <v>14</v>
      </c>
      <c r="H12" s="204">
        <v>4</v>
      </c>
      <c r="I12" s="207">
        <v>7</v>
      </c>
      <c r="J12" s="204" t="s">
        <v>120</v>
      </c>
      <c r="K12" s="206">
        <f>SUM(F12)/4.53</f>
        <v>0.17046848172675988</v>
      </c>
    </row>
    <row r="13" spans="1:11" ht="12.75">
      <c r="A13" s="95">
        <v>11</v>
      </c>
      <c r="B13" s="38" t="s">
        <v>39</v>
      </c>
      <c r="C13" s="19">
        <v>1964</v>
      </c>
      <c r="D13" s="19">
        <v>50</v>
      </c>
      <c r="E13" s="46" t="s">
        <v>38</v>
      </c>
      <c r="F13" s="202">
        <v>0.7729166666666667</v>
      </c>
      <c r="G13" s="203" t="s">
        <v>28</v>
      </c>
      <c r="H13" s="204">
        <v>4</v>
      </c>
      <c r="I13" s="207">
        <v>7</v>
      </c>
      <c r="J13" s="204" t="s">
        <v>120</v>
      </c>
      <c r="K13" s="206">
        <f>SUM(F13)/4.53</f>
        <v>0.17062178072111847</v>
      </c>
    </row>
    <row r="14" spans="1:11" ht="12.75">
      <c r="A14" s="95">
        <v>12</v>
      </c>
      <c r="B14" s="38" t="s">
        <v>122</v>
      </c>
      <c r="C14" s="19">
        <v>1992</v>
      </c>
      <c r="D14" s="19">
        <v>22</v>
      </c>
      <c r="E14" s="45" t="s">
        <v>123</v>
      </c>
      <c r="F14" s="208">
        <v>0.7743055555555555</v>
      </c>
      <c r="G14" s="203" t="s">
        <v>48</v>
      </c>
      <c r="H14" s="204">
        <v>1</v>
      </c>
      <c r="I14" s="205">
        <v>10</v>
      </c>
      <c r="J14" s="204" t="s">
        <v>202</v>
      </c>
      <c r="K14" s="206">
        <f>SUM(F14)/4.53</f>
        <v>0.17092837870983563</v>
      </c>
    </row>
    <row r="15" spans="1:11" ht="12.75">
      <c r="A15" s="87">
        <v>13</v>
      </c>
      <c r="B15" s="38" t="s">
        <v>175</v>
      </c>
      <c r="C15" s="19">
        <v>1992</v>
      </c>
      <c r="D15" s="19">
        <v>22</v>
      </c>
      <c r="E15" s="45" t="s">
        <v>88</v>
      </c>
      <c r="F15" s="208">
        <v>0.7756944444444445</v>
      </c>
      <c r="G15" s="203" t="s">
        <v>48</v>
      </c>
      <c r="H15" s="204">
        <v>2</v>
      </c>
      <c r="I15" s="207">
        <v>9</v>
      </c>
      <c r="J15" s="204" t="s">
        <v>203</v>
      </c>
      <c r="K15" s="206">
        <f>SUM(F15)/4.53</f>
        <v>0.17123497669855287</v>
      </c>
    </row>
    <row r="16" spans="1:11" ht="12.75">
      <c r="A16" s="95">
        <v>14</v>
      </c>
      <c r="B16" s="42" t="s">
        <v>126</v>
      </c>
      <c r="C16" s="43">
        <v>1960</v>
      </c>
      <c r="D16" s="19">
        <v>54</v>
      </c>
      <c r="E16" s="20" t="s">
        <v>13</v>
      </c>
      <c r="F16" s="202">
        <v>0.7847222222222222</v>
      </c>
      <c r="G16" s="203" t="s">
        <v>28</v>
      </c>
      <c r="H16" s="204">
        <v>5</v>
      </c>
      <c r="I16" s="207">
        <v>6</v>
      </c>
      <c r="J16" s="204"/>
      <c r="K16" s="206">
        <f>SUM(F16)/4.53</f>
        <v>0.1732278636252146</v>
      </c>
    </row>
    <row r="17" spans="1:11" ht="12.75">
      <c r="A17" s="95">
        <v>15</v>
      </c>
      <c r="B17" s="17" t="s">
        <v>42</v>
      </c>
      <c r="C17" s="18">
        <v>1973</v>
      </c>
      <c r="D17" s="19">
        <v>41</v>
      </c>
      <c r="E17" s="46" t="s">
        <v>21</v>
      </c>
      <c r="F17" s="202">
        <v>0.7895833333333333</v>
      </c>
      <c r="G17" s="203" t="s">
        <v>22</v>
      </c>
      <c r="H17" s="204">
        <v>2</v>
      </c>
      <c r="I17" s="207">
        <v>9</v>
      </c>
      <c r="J17" s="204"/>
      <c r="K17" s="206">
        <f>SUM(F17)/4.53</f>
        <v>0.17430095658572478</v>
      </c>
    </row>
    <row r="18" spans="1:11" ht="12.75">
      <c r="A18" s="87">
        <v>16</v>
      </c>
      <c r="B18" s="17" t="s">
        <v>43</v>
      </c>
      <c r="C18" s="18">
        <v>1977</v>
      </c>
      <c r="D18" s="19">
        <v>37</v>
      </c>
      <c r="E18" s="20" t="s">
        <v>44</v>
      </c>
      <c r="F18" s="202">
        <v>0.7923611111111111</v>
      </c>
      <c r="G18" s="203" t="s">
        <v>14</v>
      </c>
      <c r="H18" s="204">
        <v>5</v>
      </c>
      <c r="I18" s="207">
        <v>6</v>
      </c>
      <c r="J18" s="204" t="s">
        <v>120</v>
      </c>
      <c r="K18" s="206">
        <f>SUM(F18)/4.53</f>
        <v>0.17491415256315918</v>
      </c>
    </row>
    <row r="19" spans="1:11" ht="12.75">
      <c r="A19" s="95">
        <v>17</v>
      </c>
      <c r="B19" s="42" t="s">
        <v>47</v>
      </c>
      <c r="C19" s="43">
        <v>1983</v>
      </c>
      <c r="D19" s="19">
        <v>31</v>
      </c>
      <c r="E19" s="51" t="s">
        <v>13</v>
      </c>
      <c r="F19" s="208">
        <v>0.7944444444444444</v>
      </c>
      <c r="G19" s="203" t="s">
        <v>48</v>
      </c>
      <c r="H19" s="204">
        <v>3</v>
      </c>
      <c r="I19" s="207">
        <v>8</v>
      </c>
      <c r="J19" s="204" t="s">
        <v>49</v>
      </c>
      <c r="K19" s="206">
        <f>SUM(F19)/4.53</f>
        <v>0.17537404954623495</v>
      </c>
    </row>
    <row r="20" spans="1:11" ht="12.75">
      <c r="A20" s="95">
        <v>18</v>
      </c>
      <c r="B20" s="17" t="s">
        <v>172</v>
      </c>
      <c r="C20" s="18">
        <v>1971</v>
      </c>
      <c r="D20" s="19">
        <v>43</v>
      </c>
      <c r="E20" s="40" t="s">
        <v>173</v>
      </c>
      <c r="F20" s="202">
        <v>0.7951388888888888</v>
      </c>
      <c r="G20" s="203" t="s">
        <v>22</v>
      </c>
      <c r="H20" s="204">
        <v>3</v>
      </c>
      <c r="I20" s="207">
        <v>8</v>
      </c>
      <c r="J20" s="204"/>
      <c r="K20" s="206">
        <f>SUM(F20)/4.53</f>
        <v>0.17552734854059354</v>
      </c>
    </row>
    <row r="21" spans="1:11" ht="12.75">
      <c r="A21" s="87">
        <v>19</v>
      </c>
      <c r="B21" s="17" t="s">
        <v>204</v>
      </c>
      <c r="C21" s="18">
        <v>1975</v>
      </c>
      <c r="D21" s="19">
        <v>39</v>
      </c>
      <c r="E21" s="20" t="s">
        <v>205</v>
      </c>
      <c r="F21" s="202">
        <v>0.8083333333333332</v>
      </c>
      <c r="G21" s="203" t="s">
        <v>14</v>
      </c>
      <c r="H21" s="204">
        <v>6</v>
      </c>
      <c r="I21" s="207">
        <v>5</v>
      </c>
      <c r="J21" s="204" t="s">
        <v>206</v>
      </c>
      <c r="K21" s="206">
        <f>SUM(F21)/4.53</f>
        <v>0.1784400294334069</v>
      </c>
    </row>
    <row r="22" spans="1:11" ht="12.75">
      <c r="A22" s="95">
        <v>20</v>
      </c>
      <c r="B22" s="38" t="s">
        <v>207</v>
      </c>
      <c r="C22" s="18">
        <v>1966</v>
      </c>
      <c r="D22" s="19">
        <v>48</v>
      </c>
      <c r="E22" s="40" t="s">
        <v>177</v>
      </c>
      <c r="F22" s="202">
        <v>0.8090277777777778</v>
      </c>
      <c r="G22" s="203" t="s">
        <v>22</v>
      </c>
      <c r="H22" s="204">
        <v>4</v>
      </c>
      <c r="I22" s="207">
        <v>7</v>
      </c>
      <c r="J22" s="204" t="s">
        <v>206</v>
      </c>
      <c r="K22" s="206">
        <f>SUM(F22)/4.53</f>
        <v>0.1785933284277655</v>
      </c>
    </row>
    <row r="23" spans="1:11" ht="12.75">
      <c r="A23" s="95">
        <v>21</v>
      </c>
      <c r="B23" s="42" t="s">
        <v>57</v>
      </c>
      <c r="C23" s="43">
        <v>1965</v>
      </c>
      <c r="D23" s="19">
        <v>49</v>
      </c>
      <c r="E23" s="51" t="s">
        <v>58</v>
      </c>
      <c r="F23" s="202">
        <v>0.8118055555555556</v>
      </c>
      <c r="G23" s="203" t="s">
        <v>22</v>
      </c>
      <c r="H23" s="204">
        <v>5</v>
      </c>
      <c r="I23" s="207">
        <v>6</v>
      </c>
      <c r="J23" s="204" t="s">
        <v>120</v>
      </c>
      <c r="K23" s="206">
        <f>SUM(F23)/4.53</f>
        <v>0.17920652440519988</v>
      </c>
    </row>
    <row r="24" spans="1:11" ht="12.75">
      <c r="A24" s="87">
        <v>22</v>
      </c>
      <c r="B24" s="42" t="s">
        <v>208</v>
      </c>
      <c r="C24" s="43">
        <v>1982</v>
      </c>
      <c r="D24" s="19">
        <v>32</v>
      </c>
      <c r="E24" s="51" t="s">
        <v>64</v>
      </c>
      <c r="F24" s="202">
        <v>0.8152777777777778</v>
      </c>
      <c r="G24" s="203" t="s">
        <v>14</v>
      </c>
      <c r="H24" s="204">
        <v>7</v>
      </c>
      <c r="I24" s="207">
        <v>4</v>
      </c>
      <c r="J24" s="204"/>
      <c r="K24" s="206">
        <f>SUM(F24)/4.53</f>
        <v>0.17997301937699287</v>
      </c>
    </row>
    <row r="25" spans="1:11" ht="12.75">
      <c r="A25" s="95">
        <v>23</v>
      </c>
      <c r="B25" s="17" t="s">
        <v>54</v>
      </c>
      <c r="C25" s="18">
        <v>1977</v>
      </c>
      <c r="D25" s="19">
        <v>37</v>
      </c>
      <c r="E25" s="46" t="s">
        <v>38</v>
      </c>
      <c r="F25" s="202">
        <v>0.8173611111111111</v>
      </c>
      <c r="G25" s="203" t="s">
        <v>55</v>
      </c>
      <c r="H25" s="204">
        <v>1</v>
      </c>
      <c r="I25" s="205">
        <v>10</v>
      </c>
      <c r="J25" s="204"/>
      <c r="K25" s="206">
        <f>SUM(F25)/4.53</f>
        <v>0.18043291636006867</v>
      </c>
    </row>
    <row r="26" spans="1:11" ht="12.75">
      <c r="A26" s="95">
        <v>24</v>
      </c>
      <c r="B26" s="17" t="s">
        <v>63</v>
      </c>
      <c r="C26" s="18">
        <v>1960</v>
      </c>
      <c r="D26" s="19">
        <v>54</v>
      </c>
      <c r="E26" s="40" t="s">
        <v>64</v>
      </c>
      <c r="F26" s="202">
        <v>0.8222222222222223</v>
      </c>
      <c r="G26" s="203" t="s">
        <v>28</v>
      </c>
      <c r="H26" s="204">
        <v>6</v>
      </c>
      <c r="I26" s="207">
        <v>5</v>
      </c>
      <c r="J26" s="204" t="s">
        <v>201</v>
      </c>
      <c r="K26" s="206">
        <f>SUM(F26/4.53)</f>
        <v>0.18150600932057886</v>
      </c>
    </row>
    <row r="27" spans="1:11" ht="12.75">
      <c r="A27" s="87">
        <v>25</v>
      </c>
      <c r="B27" s="38" t="s">
        <v>209</v>
      </c>
      <c r="C27" s="18">
        <v>1974</v>
      </c>
      <c r="D27" s="19">
        <v>40</v>
      </c>
      <c r="E27" s="40" t="s">
        <v>64</v>
      </c>
      <c r="F27" s="202">
        <v>0.8250000000000001</v>
      </c>
      <c r="G27" s="203" t="s">
        <v>22</v>
      </c>
      <c r="H27" s="204">
        <v>6</v>
      </c>
      <c r="I27" s="207">
        <v>5</v>
      </c>
      <c r="J27" s="204"/>
      <c r="K27" s="206">
        <f>SUM(F27/4.53)</f>
        <v>0.18211920529801326</v>
      </c>
    </row>
    <row r="28" spans="1:11" ht="12.75">
      <c r="A28" s="95">
        <v>26</v>
      </c>
      <c r="B28" s="17" t="s">
        <v>52</v>
      </c>
      <c r="C28" s="18">
        <v>1979</v>
      </c>
      <c r="D28" s="19">
        <v>35</v>
      </c>
      <c r="E28" s="20" t="s">
        <v>210</v>
      </c>
      <c r="F28" s="202">
        <v>0.8256944444444444</v>
      </c>
      <c r="G28" s="203" t="s">
        <v>14</v>
      </c>
      <c r="H28" s="204">
        <v>8</v>
      </c>
      <c r="I28" s="207">
        <v>3</v>
      </c>
      <c r="J28" s="204"/>
      <c r="K28" s="206">
        <f>SUM(F28)/4.53</f>
        <v>0.18227250429237182</v>
      </c>
    </row>
    <row r="29" spans="1:11" ht="12.75">
      <c r="A29" s="95">
        <v>27</v>
      </c>
      <c r="B29" s="17" t="s">
        <v>59</v>
      </c>
      <c r="C29" s="18">
        <v>1973</v>
      </c>
      <c r="D29" s="19">
        <v>41</v>
      </c>
      <c r="E29" s="46" t="s">
        <v>21</v>
      </c>
      <c r="F29" s="202">
        <v>0.8256944444444444</v>
      </c>
      <c r="G29" s="203" t="s">
        <v>55</v>
      </c>
      <c r="H29" s="204">
        <v>2</v>
      </c>
      <c r="I29" s="207">
        <v>9</v>
      </c>
      <c r="J29" s="204" t="s">
        <v>211</v>
      </c>
      <c r="K29" s="206">
        <f>SUM(F29)/4.53</f>
        <v>0.18227250429237182</v>
      </c>
    </row>
    <row r="30" spans="1:11" ht="12.75">
      <c r="A30" s="87">
        <v>28</v>
      </c>
      <c r="B30" s="42" t="s">
        <v>62</v>
      </c>
      <c r="C30" s="43">
        <v>1979</v>
      </c>
      <c r="D30" s="19">
        <v>35</v>
      </c>
      <c r="E30" s="44" t="s">
        <v>21</v>
      </c>
      <c r="F30" s="202">
        <v>0.8402777777777778</v>
      </c>
      <c r="G30" s="203" t="s">
        <v>14</v>
      </c>
      <c r="H30" s="204">
        <v>9</v>
      </c>
      <c r="I30" s="207">
        <v>2</v>
      </c>
      <c r="J30" s="204"/>
      <c r="K30" s="206">
        <f>SUM(F30)/4.53</f>
        <v>0.18549178317390236</v>
      </c>
    </row>
    <row r="31" spans="1:11" ht="12.75">
      <c r="A31" s="95">
        <v>29</v>
      </c>
      <c r="B31" s="42" t="s">
        <v>176</v>
      </c>
      <c r="C31" s="43">
        <v>1981</v>
      </c>
      <c r="D31" s="19">
        <v>33</v>
      </c>
      <c r="E31" s="51" t="s">
        <v>177</v>
      </c>
      <c r="F31" s="208">
        <v>0.8479166666666668</v>
      </c>
      <c r="G31" s="203" t="s">
        <v>48</v>
      </c>
      <c r="H31" s="204">
        <v>4</v>
      </c>
      <c r="I31" s="207">
        <v>7</v>
      </c>
      <c r="J31" s="204"/>
      <c r="K31" s="206">
        <f>SUM(F31)/4.53</f>
        <v>0.18717807211184695</v>
      </c>
    </row>
    <row r="32" spans="1:11" ht="12.75">
      <c r="A32" s="95">
        <v>30</v>
      </c>
      <c r="B32" s="42" t="s">
        <v>67</v>
      </c>
      <c r="C32" s="43">
        <v>1979</v>
      </c>
      <c r="D32" s="19">
        <v>35</v>
      </c>
      <c r="E32" s="51" t="s">
        <v>66</v>
      </c>
      <c r="F32" s="202">
        <v>0.8541666666666666</v>
      </c>
      <c r="G32" s="203" t="s">
        <v>14</v>
      </c>
      <c r="H32" s="204">
        <v>10</v>
      </c>
      <c r="I32" s="207">
        <v>1</v>
      </c>
      <c r="J32" s="209" t="s">
        <v>201</v>
      </c>
      <c r="K32" s="206">
        <f>SUM(F32)/4.53</f>
        <v>0.1885577630610743</v>
      </c>
    </row>
    <row r="33" spans="1:11" ht="12.75">
      <c r="A33" s="87">
        <v>31</v>
      </c>
      <c r="B33" s="42" t="s">
        <v>212</v>
      </c>
      <c r="C33" s="43">
        <v>1980</v>
      </c>
      <c r="D33" s="19">
        <v>34</v>
      </c>
      <c r="E33" s="51" t="s">
        <v>66</v>
      </c>
      <c r="F33" s="202">
        <v>0.8597222222222222</v>
      </c>
      <c r="G33" s="203" t="s">
        <v>14</v>
      </c>
      <c r="H33" s="204">
        <v>11</v>
      </c>
      <c r="I33" s="207">
        <v>1</v>
      </c>
      <c r="J33" s="204"/>
      <c r="K33" s="206">
        <f>SUM(F33)/4.53</f>
        <v>0.18978415501594306</v>
      </c>
    </row>
    <row r="34" spans="1:11" ht="12.75">
      <c r="A34" s="95">
        <v>32</v>
      </c>
      <c r="B34" s="17" t="s">
        <v>213</v>
      </c>
      <c r="C34" s="18">
        <v>1979</v>
      </c>
      <c r="D34" s="19">
        <v>35</v>
      </c>
      <c r="E34" s="20" t="s">
        <v>195</v>
      </c>
      <c r="F34" s="202">
        <v>0.8638888888888889</v>
      </c>
      <c r="G34" s="203" t="s">
        <v>14</v>
      </c>
      <c r="H34" s="204">
        <v>12</v>
      </c>
      <c r="I34" s="207">
        <v>1</v>
      </c>
      <c r="J34" s="204" t="s">
        <v>206</v>
      </c>
      <c r="K34" s="206">
        <f>SUM(F34/4.53)</f>
        <v>0.19070394898209467</v>
      </c>
    </row>
    <row r="35" spans="1:11" ht="12.75">
      <c r="A35" s="95">
        <v>33</v>
      </c>
      <c r="B35" s="17" t="s">
        <v>69</v>
      </c>
      <c r="C35" s="18">
        <v>1980</v>
      </c>
      <c r="D35" s="19">
        <v>34</v>
      </c>
      <c r="E35" s="47" t="s">
        <v>21</v>
      </c>
      <c r="F35" s="202">
        <v>0.8743055555555556</v>
      </c>
      <c r="G35" s="203" t="s">
        <v>14</v>
      </c>
      <c r="H35" s="204">
        <v>13</v>
      </c>
      <c r="I35" s="207">
        <v>1</v>
      </c>
      <c r="J35" s="204"/>
      <c r="K35" s="206">
        <f>SUM(F35)/4.53</f>
        <v>0.19300343389747363</v>
      </c>
    </row>
    <row r="36" spans="1:11" ht="12.75">
      <c r="A36" s="87">
        <v>34</v>
      </c>
      <c r="B36" s="17" t="s">
        <v>214</v>
      </c>
      <c r="C36" s="18">
        <v>1955</v>
      </c>
      <c r="D36" s="19">
        <v>59</v>
      </c>
      <c r="E36" s="40" t="s">
        <v>199</v>
      </c>
      <c r="F36" s="208">
        <v>0.8756944444444444</v>
      </c>
      <c r="G36" s="203" t="s">
        <v>28</v>
      </c>
      <c r="H36" s="204">
        <v>7</v>
      </c>
      <c r="I36" s="207">
        <v>4</v>
      </c>
      <c r="J36" s="204"/>
      <c r="K36" s="206">
        <f>SUM(F36)/4.53</f>
        <v>0.1933100318861908</v>
      </c>
    </row>
    <row r="37" spans="1:11" ht="12.75">
      <c r="A37" s="95">
        <v>35</v>
      </c>
      <c r="B37" s="42" t="s">
        <v>215</v>
      </c>
      <c r="C37" s="43">
        <v>1984</v>
      </c>
      <c r="D37" s="19">
        <v>30</v>
      </c>
      <c r="E37" s="51" t="s">
        <v>216</v>
      </c>
      <c r="F37" s="208">
        <v>0.876388888888889</v>
      </c>
      <c r="G37" s="203" t="s">
        <v>48</v>
      </c>
      <c r="H37" s="204">
        <v>5</v>
      </c>
      <c r="I37" s="207">
        <v>6</v>
      </c>
      <c r="J37" s="209"/>
      <c r="K37" s="206">
        <f>SUM(F37)/4.53</f>
        <v>0.19346333088054943</v>
      </c>
    </row>
    <row r="38" spans="1:11" ht="12.75">
      <c r="A38" s="87">
        <v>36</v>
      </c>
      <c r="B38" s="42" t="s">
        <v>73</v>
      </c>
      <c r="C38" s="43">
        <v>1973</v>
      </c>
      <c r="D38" s="19">
        <v>41</v>
      </c>
      <c r="E38" s="44" t="s">
        <v>27</v>
      </c>
      <c r="F38" s="202">
        <v>0.8784722222222222</v>
      </c>
      <c r="G38" s="203" t="s">
        <v>22</v>
      </c>
      <c r="H38" s="204">
        <v>7</v>
      </c>
      <c r="I38" s="207">
        <v>4</v>
      </c>
      <c r="J38" s="204" t="s">
        <v>201</v>
      </c>
      <c r="K38" s="206">
        <f>SUM(F38)/4.53</f>
        <v>0.1939232278636252</v>
      </c>
    </row>
    <row r="39" spans="1:11" ht="12.75">
      <c r="A39" s="95">
        <v>37</v>
      </c>
      <c r="B39" s="17" t="s">
        <v>217</v>
      </c>
      <c r="C39" s="18">
        <v>1976</v>
      </c>
      <c r="D39" s="19">
        <v>38</v>
      </c>
      <c r="E39" s="20" t="s">
        <v>218</v>
      </c>
      <c r="F39" s="202">
        <v>0.8833333333333333</v>
      </c>
      <c r="G39" s="203" t="s">
        <v>14</v>
      </c>
      <c r="H39" s="204">
        <v>14</v>
      </c>
      <c r="I39" s="207">
        <v>1</v>
      </c>
      <c r="J39" s="204" t="s">
        <v>206</v>
      </c>
      <c r="K39" s="206">
        <f>SUM(F39/4.53)</f>
        <v>0.19499632082413537</v>
      </c>
    </row>
    <row r="40" spans="1:11" ht="12.75">
      <c r="A40" s="87">
        <v>38</v>
      </c>
      <c r="B40" s="42" t="s">
        <v>74</v>
      </c>
      <c r="C40" s="43">
        <v>1967</v>
      </c>
      <c r="D40" s="19">
        <v>47</v>
      </c>
      <c r="E40" s="44" t="s">
        <v>21</v>
      </c>
      <c r="F40" s="202">
        <v>0.8861111111111111</v>
      </c>
      <c r="G40" s="203" t="s">
        <v>22</v>
      </c>
      <c r="H40" s="204">
        <v>8</v>
      </c>
      <c r="I40" s="207">
        <v>3</v>
      </c>
      <c r="J40" s="204"/>
      <c r="K40" s="206">
        <f>SUM(F40)/4.53</f>
        <v>0.19560951680156977</v>
      </c>
    </row>
    <row r="41" spans="1:11" ht="12.75">
      <c r="A41" s="95">
        <v>39</v>
      </c>
      <c r="B41" s="17" t="s">
        <v>135</v>
      </c>
      <c r="C41" s="18">
        <v>1976</v>
      </c>
      <c r="D41" s="19">
        <v>38</v>
      </c>
      <c r="E41" s="46" t="s">
        <v>21</v>
      </c>
      <c r="F41" s="202">
        <v>0.8888888888888888</v>
      </c>
      <c r="G41" s="203" t="s">
        <v>55</v>
      </c>
      <c r="H41" s="204">
        <v>3</v>
      </c>
      <c r="I41" s="207">
        <v>8</v>
      </c>
      <c r="J41" s="209"/>
      <c r="K41" s="206">
        <f>SUM(F41/4.53)</f>
        <v>0.19622271277900416</v>
      </c>
    </row>
    <row r="42" spans="1:11" ht="12.75">
      <c r="A42" s="87">
        <v>40</v>
      </c>
      <c r="B42" s="17" t="s">
        <v>219</v>
      </c>
      <c r="C42" s="18">
        <v>1981</v>
      </c>
      <c r="D42" s="19">
        <v>33</v>
      </c>
      <c r="E42" s="20" t="s">
        <v>64</v>
      </c>
      <c r="F42" s="202">
        <v>0.8895833333333334</v>
      </c>
      <c r="G42" s="203" t="s">
        <v>14</v>
      </c>
      <c r="H42" s="204">
        <v>15</v>
      </c>
      <c r="I42" s="207">
        <v>1</v>
      </c>
      <c r="J42" s="204" t="s">
        <v>206</v>
      </c>
      <c r="K42" s="206">
        <f>SUM(F42)/4.53</f>
        <v>0.19637601177336278</v>
      </c>
    </row>
    <row r="43" spans="1:11" ht="12.75">
      <c r="A43" s="95">
        <v>41</v>
      </c>
      <c r="B43" s="38" t="s">
        <v>132</v>
      </c>
      <c r="C43" s="18">
        <v>1968</v>
      </c>
      <c r="D43" s="19">
        <v>46</v>
      </c>
      <c r="E43" s="40" t="s">
        <v>133</v>
      </c>
      <c r="F43" s="202">
        <v>0.8923611111111112</v>
      </c>
      <c r="G43" s="203" t="s">
        <v>22</v>
      </c>
      <c r="H43" s="204">
        <v>9</v>
      </c>
      <c r="I43" s="207">
        <v>2</v>
      </c>
      <c r="J43" s="204"/>
      <c r="K43" s="206">
        <f>SUM(F43)/4.53</f>
        <v>0.19698920775079715</v>
      </c>
    </row>
    <row r="44" spans="1:11" ht="12.75">
      <c r="A44" s="87">
        <v>42</v>
      </c>
      <c r="B44" s="17" t="s">
        <v>76</v>
      </c>
      <c r="C44" s="18">
        <v>1979</v>
      </c>
      <c r="D44" s="19">
        <v>35</v>
      </c>
      <c r="E44" s="47" t="s">
        <v>21</v>
      </c>
      <c r="F44" s="202">
        <v>0.9006944444444445</v>
      </c>
      <c r="G44" s="203" t="s">
        <v>55</v>
      </c>
      <c r="H44" s="204">
        <v>4</v>
      </c>
      <c r="I44" s="207">
        <v>7</v>
      </c>
      <c r="J44" s="204" t="s">
        <v>201</v>
      </c>
      <c r="K44" s="206">
        <f>SUM(F44/4.53)</f>
        <v>0.1988287956831003</v>
      </c>
    </row>
    <row r="45" spans="1:11" ht="12.75">
      <c r="A45" s="95">
        <v>43</v>
      </c>
      <c r="B45" s="42" t="s">
        <v>70</v>
      </c>
      <c r="C45" s="43">
        <v>1989</v>
      </c>
      <c r="D45" s="19">
        <v>25</v>
      </c>
      <c r="E45" s="51" t="s">
        <v>64</v>
      </c>
      <c r="F45" s="208">
        <v>0.9006944444444445</v>
      </c>
      <c r="G45" s="203" t="s">
        <v>48</v>
      </c>
      <c r="H45" s="204">
        <v>6</v>
      </c>
      <c r="I45" s="207">
        <v>5</v>
      </c>
      <c r="J45" s="204"/>
      <c r="K45" s="206">
        <f>SUM(F45)/4.53</f>
        <v>0.1988287956831003</v>
      </c>
    </row>
    <row r="46" spans="1:11" ht="12.75">
      <c r="A46" s="87">
        <v>44</v>
      </c>
      <c r="B46" s="38" t="s">
        <v>68</v>
      </c>
      <c r="C46" s="19">
        <v>1973</v>
      </c>
      <c r="D46" s="19">
        <v>41</v>
      </c>
      <c r="E46" s="46" t="s">
        <v>38</v>
      </c>
      <c r="F46" s="202">
        <v>0.907638888888889</v>
      </c>
      <c r="G46" s="203" t="s">
        <v>55</v>
      </c>
      <c r="H46" s="204">
        <v>5</v>
      </c>
      <c r="I46" s="207">
        <v>6</v>
      </c>
      <c r="J46" s="204"/>
      <c r="K46" s="206">
        <f>SUM(F46/4.53)</f>
        <v>0.2003617856266863</v>
      </c>
    </row>
    <row r="47" spans="1:11" ht="12.75">
      <c r="A47" s="95">
        <v>45</v>
      </c>
      <c r="B47" s="17" t="s">
        <v>79</v>
      </c>
      <c r="C47" s="18">
        <v>1976</v>
      </c>
      <c r="D47" s="19">
        <v>38</v>
      </c>
      <c r="E47" s="46" t="s">
        <v>21</v>
      </c>
      <c r="F47" s="202">
        <v>0.9083333333333333</v>
      </c>
      <c r="G47" s="203" t="s">
        <v>55</v>
      </c>
      <c r="H47" s="204">
        <v>6</v>
      </c>
      <c r="I47" s="207">
        <v>5</v>
      </c>
      <c r="J47" s="204"/>
      <c r="K47" s="206">
        <f>SUM(F47)/4.53</f>
        <v>0.20051508462104486</v>
      </c>
    </row>
    <row r="48" spans="1:11" ht="12.75">
      <c r="A48" s="87">
        <v>46</v>
      </c>
      <c r="B48" s="17" t="s">
        <v>81</v>
      </c>
      <c r="C48" s="18">
        <v>1964</v>
      </c>
      <c r="D48" s="19">
        <v>50</v>
      </c>
      <c r="E48" s="40" t="s">
        <v>58</v>
      </c>
      <c r="F48" s="202">
        <v>0.9229166666666666</v>
      </c>
      <c r="G48" s="203" t="s">
        <v>82</v>
      </c>
      <c r="H48" s="204">
        <v>1</v>
      </c>
      <c r="I48" s="205">
        <v>10</v>
      </c>
      <c r="J48" s="204" t="s">
        <v>120</v>
      </c>
      <c r="K48" s="206">
        <f>SUM(F48/4.53)</f>
        <v>0.2037343635025754</v>
      </c>
    </row>
    <row r="49" spans="1:11" ht="12.75">
      <c r="A49" s="95">
        <v>47</v>
      </c>
      <c r="B49" s="17" t="s">
        <v>65</v>
      </c>
      <c r="C49" s="18">
        <v>1984</v>
      </c>
      <c r="D49" s="19">
        <v>30</v>
      </c>
      <c r="E49" s="20" t="s">
        <v>66</v>
      </c>
      <c r="F49" s="202">
        <v>0.9284722222222223</v>
      </c>
      <c r="G49" s="203" t="s">
        <v>14</v>
      </c>
      <c r="H49" s="204">
        <v>16</v>
      </c>
      <c r="I49" s="207">
        <v>1</v>
      </c>
      <c r="J49" s="204"/>
      <c r="K49" s="206">
        <f>SUM(F49)/4.53</f>
        <v>0.2049607554574442</v>
      </c>
    </row>
    <row r="50" spans="1:11" ht="12.75">
      <c r="A50" s="87">
        <v>48</v>
      </c>
      <c r="B50" s="17" t="s">
        <v>134</v>
      </c>
      <c r="C50" s="18">
        <v>1950</v>
      </c>
      <c r="D50" s="19">
        <v>64</v>
      </c>
      <c r="E50" s="46" t="s">
        <v>27</v>
      </c>
      <c r="F50" s="208">
        <v>0.9326388888888889</v>
      </c>
      <c r="G50" s="203" t="s">
        <v>97</v>
      </c>
      <c r="H50" s="204">
        <v>1</v>
      </c>
      <c r="I50" s="205">
        <v>10</v>
      </c>
      <c r="J50" s="204"/>
      <c r="K50" s="206">
        <f>SUM(F50)/4.53</f>
        <v>0.20588054942359577</v>
      </c>
    </row>
    <row r="51" spans="1:11" ht="12.75">
      <c r="A51" s="95">
        <v>49</v>
      </c>
      <c r="B51" s="42" t="s">
        <v>220</v>
      </c>
      <c r="C51" s="43">
        <v>1976</v>
      </c>
      <c r="D51" s="19">
        <v>38</v>
      </c>
      <c r="E51" s="51" t="s">
        <v>177</v>
      </c>
      <c r="F51" s="202">
        <v>0.9368055555555556</v>
      </c>
      <c r="G51" s="203" t="s">
        <v>55</v>
      </c>
      <c r="H51" s="204">
        <v>7</v>
      </c>
      <c r="I51" s="207">
        <v>4</v>
      </c>
      <c r="J51" s="204" t="s">
        <v>206</v>
      </c>
      <c r="K51" s="206">
        <f>SUM(F51)/4.53</f>
        <v>0.20680034338974734</v>
      </c>
    </row>
    <row r="52" spans="1:11" ht="12.75">
      <c r="A52" s="87">
        <v>50</v>
      </c>
      <c r="B52" s="42" t="s">
        <v>84</v>
      </c>
      <c r="C52" s="43">
        <v>1984</v>
      </c>
      <c r="D52" s="19">
        <v>30</v>
      </c>
      <c r="E52" s="51" t="s">
        <v>64</v>
      </c>
      <c r="F52" s="208">
        <v>0.9444444444444445</v>
      </c>
      <c r="G52" s="203" t="s">
        <v>48</v>
      </c>
      <c r="H52" s="204">
        <v>7</v>
      </c>
      <c r="I52" s="207">
        <v>4</v>
      </c>
      <c r="J52" s="204"/>
      <c r="K52" s="206">
        <f>SUM(F52)/4.53</f>
        <v>0.20848663232769193</v>
      </c>
    </row>
    <row r="53" spans="1:11" ht="12.75">
      <c r="A53" s="95">
        <v>51</v>
      </c>
      <c r="B53" s="38" t="s">
        <v>96</v>
      </c>
      <c r="C53" s="19">
        <v>1948</v>
      </c>
      <c r="D53" s="19">
        <v>66</v>
      </c>
      <c r="E53" s="39" t="s">
        <v>27</v>
      </c>
      <c r="F53" s="208">
        <v>0.9923611111111111</v>
      </c>
      <c r="G53" s="203" t="s">
        <v>97</v>
      </c>
      <c r="H53" s="204">
        <v>2</v>
      </c>
      <c r="I53" s="207">
        <v>9</v>
      </c>
      <c r="J53" s="204"/>
      <c r="K53" s="206">
        <f>SUM(F53/4.53)</f>
        <v>0.21906426293843512</v>
      </c>
    </row>
    <row r="54" spans="1:11" ht="12.75">
      <c r="A54" s="87">
        <v>52</v>
      </c>
      <c r="B54" s="42" t="s">
        <v>221</v>
      </c>
      <c r="C54" s="43">
        <v>1987</v>
      </c>
      <c r="D54" s="19">
        <v>27</v>
      </c>
      <c r="E54" s="51" t="s">
        <v>64</v>
      </c>
      <c r="F54" s="210" t="s">
        <v>222</v>
      </c>
      <c r="G54" s="203" t="s">
        <v>48</v>
      </c>
      <c r="H54" s="204">
        <v>8</v>
      </c>
      <c r="I54" s="207">
        <v>3</v>
      </c>
      <c r="J54" s="204" t="s">
        <v>206</v>
      </c>
      <c r="K54" s="206">
        <f>SUM(F55/4.53)</f>
        <v>0.2209038508707383</v>
      </c>
    </row>
    <row r="55" spans="1:11" ht="12.75">
      <c r="A55" s="95">
        <v>53</v>
      </c>
      <c r="B55" s="17" t="s">
        <v>78</v>
      </c>
      <c r="C55" s="18">
        <v>1968</v>
      </c>
      <c r="D55" s="19">
        <v>46</v>
      </c>
      <c r="E55" s="46" t="s">
        <v>38</v>
      </c>
      <c r="F55" s="210" t="s">
        <v>222</v>
      </c>
      <c r="G55" s="203" t="s">
        <v>22</v>
      </c>
      <c r="H55" s="204">
        <v>10</v>
      </c>
      <c r="I55" s="207">
        <v>1</v>
      </c>
      <c r="J55" s="211"/>
      <c r="K55" s="206">
        <f>SUM(F54/4.53)</f>
        <v>0.2209038508707383</v>
      </c>
    </row>
    <row r="56" spans="1:11" ht="12.75">
      <c r="A56" s="87">
        <v>54</v>
      </c>
      <c r="B56" s="42" t="s">
        <v>146</v>
      </c>
      <c r="C56" s="43">
        <v>1987</v>
      </c>
      <c r="D56" s="19">
        <v>27</v>
      </c>
      <c r="E56" s="51" t="s">
        <v>64</v>
      </c>
      <c r="F56" s="210" t="s">
        <v>223</v>
      </c>
      <c r="G56" s="203" t="s">
        <v>48</v>
      </c>
      <c r="H56" s="204">
        <v>9</v>
      </c>
      <c r="I56" s="207">
        <v>2</v>
      </c>
      <c r="J56" s="204"/>
      <c r="K56" s="206">
        <f>SUM(F56/4.53)</f>
        <v>0.22274343880304145</v>
      </c>
    </row>
    <row r="57" spans="1:11" ht="12.75">
      <c r="A57" s="95">
        <v>55</v>
      </c>
      <c r="B57" s="17" t="s">
        <v>98</v>
      </c>
      <c r="C57" s="18">
        <v>1993</v>
      </c>
      <c r="D57" s="19">
        <v>21</v>
      </c>
      <c r="E57" s="40" t="s">
        <v>99</v>
      </c>
      <c r="F57" s="210" t="s">
        <v>224</v>
      </c>
      <c r="G57" s="203" t="s">
        <v>48</v>
      </c>
      <c r="H57" s="204">
        <v>10</v>
      </c>
      <c r="I57" s="207">
        <v>1</v>
      </c>
      <c r="J57" s="209"/>
      <c r="K57" s="206">
        <f>SUM(F57/4.53)</f>
        <v>0.22810890360559236</v>
      </c>
    </row>
    <row r="58" spans="1:11" ht="12.75">
      <c r="A58" s="95">
        <v>56</v>
      </c>
      <c r="B58" s="42" t="s">
        <v>225</v>
      </c>
      <c r="C58" s="43">
        <v>1983</v>
      </c>
      <c r="D58" s="19">
        <v>31</v>
      </c>
      <c r="E58" s="51" t="s">
        <v>177</v>
      </c>
      <c r="F58" s="210" t="s">
        <v>226</v>
      </c>
      <c r="G58" s="203" t="s">
        <v>48</v>
      </c>
      <c r="H58" s="204">
        <v>11</v>
      </c>
      <c r="I58" s="207">
        <v>1</v>
      </c>
      <c r="J58" s="204"/>
      <c r="K58" s="206">
        <f>SUM(F58/4.53)</f>
        <v>0.2305616875153299</v>
      </c>
    </row>
    <row r="59" spans="1:11" ht="12.75">
      <c r="A59" s="95">
        <v>57</v>
      </c>
      <c r="B59" s="42" t="s">
        <v>103</v>
      </c>
      <c r="C59" s="43">
        <v>1948</v>
      </c>
      <c r="D59" s="19">
        <v>66</v>
      </c>
      <c r="E59" s="44" t="s">
        <v>21</v>
      </c>
      <c r="F59" s="210" t="s">
        <v>227</v>
      </c>
      <c r="G59" s="203" t="s">
        <v>82</v>
      </c>
      <c r="H59" s="204">
        <v>2</v>
      </c>
      <c r="I59" s="207">
        <v>9</v>
      </c>
      <c r="J59" s="204"/>
      <c r="K59" s="206">
        <f>SUM(F59/4.53)</f>
        <v>0.23868653421633554</v>
      </c>
    </row>
    <row r="60" spans="1:11" ht="12.75">
      <c r="A60" s="95">
        <v>58</v>
      </c>
      <c r="B60" s="17" t="s">
        <v>152</v>
      </c>
      <c r="C60" s="19">
        <v>1960</v>
      </c>
      <c r="D60" s="19">
        <v>54</v>
      </c>
      <c r="E60" s="45" t="s">
        <v>13</v>
      </c>
      <c r="F60" s="212" t="s">
        <v>228</v>
      </c>
      <c r="G60" s="203" t="s">
        <v>82</v>
      </c>
      <c r="H60" s="204">
        <v>3</v>
      </c>
      <c r="I60" s="207">
        <v>8</v>
      </c>
      <c r="J60" s="204"/>
      <c r="K60" s="206">
        <f>SUM(F60/4.53)</f>
        <v>0.2405261221486387</v>
      </c>
    </row>
    <row r="61" spans="1:11" ht="12.75">
      <c r="A61" s="95">
        <v>59</v>
      </c>
      <c r="B61" s="17" t="s">
        <v>156</v>
      </c>
      <c r="C61" s="18">
        <v>1945</v>
      </c>
      <c r="D61" s="19">
        <v>69</v>
      </c>
      <c r="E61" s="46" t="s">
        <v>38</v>
      </c>
      <c r="F61" s="210" t="s">
        <v>229</v>
      </c>
      <c r="G61" s="203" t="s">
        <v>97</v>
      </c>
      <c r="H61" s="204">
        <v>3</v>
      </c>
      <c r="I61" s="207">
        <v>8</v>
      </c>
      <c r="J61" s="204"/>
      <c r="K61" s="206">
        <f>SUM(F61/4.53)</f>
        <v>0.24098601913171447</v>
      </c>
    </row>
    <row r="62" spans="1:11" ht="12.75">
      <c r="A62" s="95">
        <v>60</v>
      </c>
      <c r="B62" s="17" t="s">
        <v>187</v>
      </c>
      <c r="C62" s="18">
        <v>1958</v>
      </c>
      <c r="D62" s="19">
        <v>56</v>
      </c>
      <c r="E62" s="40" t="s">
        <v>64</v>
      </c>
      <c r="F62" s="210" t="s">
        <v>230</v>
      </c>
      <c r="G62" s="203" t="s">
        <v>28</v>
      </c>
      <c r="H62" s="204">
        <v>8</v>
      </c>
      <c r="I62" s="207">
        <v>3</v>
      </c>
      <c r="J62" s="204"/>
      <c r="K62" s="206">
        <f>SUM(F62/4.53)</f>
        <v>0.2452783909737552</v>
      </c>
    </row>
    <row r="63" spans="1:11" ht="12.75">
      <c r="A63" s="95">
        <v>61</v>
      </c>
      <c r="B63" s="17" t="s">
        <v>77</v>
      </c>
      <c r="C63" s="18">
        <v>1968</v>
      </c>
      <c r="D63" s="19">
        <v>46</v>
      </c>
      <c r="E63" s="46" t="s">
        <v>21</v>
      </c>
      <c r="F63" s="210" t="s">
        <v>231</v>
      </c>
      <c r="G63" s="203" t="s">
        <v>22</v>
      </c>
      <c r="H63" s="204">
        <v>11</v>
      </c>
      <c r="I63" s="207">
        <v>1</v>
      </c>
      <c r="J63" s="204"/>
      <c r="K63" s="206">
        <f>SUM(F63/4.53)</f>
        <v>0.2512570517537405</v>
      </c>
    </row>
    <row r="64" spans="1:11" ht="12.75">
      <c r="A64" s="95">
        <v>62</v>
      </c>
      <c r="B64" s="17" t="s">
        <v>109</v>
      </c>
      <c r="C64" s="18">
        <v>1977</v>
      </c>
      <c r="D64" s="19">
        <v>37</v>
      </c>
      <c r="E64" s="46" t="s">
        <v>21</v>
      </c>
      <c r="F64" s="210" t="s">
        <v>232</v>
      </c>
      <c r="G64" s="203" t="s">
        <v>55</v>
      </c>
      <c r="H64" s="204">
        <v>8</v>
      </c>
      <c r="I64" s="207">
        <v>3</v>
      </c>
      <c r="J64" s="209" t="s">
        <v>201</v>
      </c>
      <c r="K64" s="206">
        <f>SUM(F64/4.53)</f>
        <v>0.25233014471425064</v>
      </c>
    </row>
    <row r="65" spans="1:11" ht="12.75">
      <c r="A65" s="95">
        <v>63</v>
      </c>
      <c r="B65" s="17" t="s">
        <v>159</v>
      </c>
      <c r="C65" s="18">
        <v>1953</v>
      </c>
      <c r="D65" s="19">
        <v>61</v>
      </c>
      <c r="E65" s="46" t="s">
        <v>38</v>
      </c>
      <c r="F65" s="210" t="s">
        <v>233</v>
      </c>
      <c r="G65" s="203" t="s">
        <v>97</v>
      </c>
      <c r="H65" s="204">
        <v>4</v>
      </c>
      <c r="I65" s="207">
        <v>7</v>
      </c>
      <c r="J65" s="204"/>
      <c r="K65" s="206">
        <f>SUM(F65/4.53)</f>
        <v>0.25876870247731176</v>
      </c>
    </row>
    <row r="66" spans="1:11" ht="12.75">
      <c r="A66" s="95">
        <v>64</v>
      </c>
      <c r="B66" s="17" t="s">
        <v>113</v>
      </c>
      <c r="C66" s="18">
        <v>1976</v>
      </c>
      <c r="D66" s="19">
        <v>38</v>
      </c>
      <c r="E66" s="46" t="s">
        <v>21</v>
      </c>
      <c r="F66" s="210" t="s">
        <v>234</v>
      </c>
      <c r="G66" s="203" t="s">
        <v>55</v>
      </c>
      <c r="H66" s="204">
        <v>9</v>
      </c>
      <c r="I66" s="207">
        <v>2</v>
      </c>
      <c r="J66" s="204"/>
      <c r="K66" s="206">
        <f>SUM(F66/4.53)</f>
        <v>0.26720014716703455</v>
      </c>
    </row>
    <row r="67" spans="1:11" ht="12.75">
      <c r="A67" s="95">
        <v>65</v>
      </c>
      <c r="B67" s="17" t="s">
        <v>164</v>
      </c>
      <c r="C67" s="19">
        <v>1959</v>
      </c>
      <c r="D67" s="19">
        <v>55</v>
      </c>
      <c r="E67" s="45" t="s">
        <v>64</v>
      </c>
      <c r="F67" s="210" t="s">
        <v>165</v>
      </c>
      <c r="G67" s="203" t="s">
        <v>82</v>
      </c>
      <c r="H67" s="204">
        <v>4</v>
      </c>
      <c r="I67" s="207">
        <v>7</v>
      </c>
      <c r="J67" s="204"/>
      <c r="K67" s="206" t="s">
        <v>166</v>
      </c>
    </row>
    <row r="68" spans="1:11" ht="12.75">
      <c r="A68" s="147">
        <v>66</v>
      </c>
      <c r="B68" s="213" t="s">
        <v>45</v>
      </c>
      <c r="C68" s="68">
        <v>1972</v>
      </c>
      <c r="D68" s="214">
        <v>42</v>
      </c>
      <c r="E68" s="215" t="s">
        <v>36</v>
      </c>
      <c r="F68" s="216" t="s">
        <v>235</v>
      </c>
      <c r="G68" s="217" t="s">
        <v>22</v>
      </c>
      <c r="H68" s="218">
        <v>12</v>
      </c>
      <c r="I68" s="219">
        <v>0</v>
      </c>
      <c r="J68" s="220" t="s">
        <v>169</v>
      </c>
      <c r="K68" s="22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B4" sqref="B4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22">
        <v>0.6541666666666667</v>
      </c>
      <c r="G3" s="170" t="s">
        <v>14</v>
      </c>
      <c r="H3" s="198">
        <v>1</v>
      </c>
      <c r="I3" s="94">
        <v>10</v>
      </c>
      <c r="J3" s="223" t="s">
        <v>237</v>
      </c>
      <c r="K3" s="201">
        <f>SUM(F3)/4.53</f>
        <v>0.1444076526857984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24">
        <v>0.6749999999999999</v>
      </c>
      <c r="G4" s="170" t="s">
        <v>14</v>
      </c>
      <c r="H4" s="204">
        <v>2</v>
      </c>
      <c r="I4" s="100">
        <v>9</v>
      </c>
      <c r="J4" s="223"/>
      <c r="K4" s="206">
        <f>SUM(F4)/4.53</f>
        <v>0.14900662251655628</v>
      </c>
    </row>
    <row r="5" spans="1:11" ht="12.75">
      <c r="A5" s="95">
        <v>3</v>
      </c>
      <c r="B5" s="101" t="s">
        <v>172</v>
      </c>
      <c r="C5" s="102">
        <v>1971</v>
      </c>
      <c r="D5" s="103">
        <v>43</v>
      </c>
      <c r="E5" s="116" t="s">
        <v>173</v>
      </c>
      <c r="F5" s="225">
        <v>0.6986111111111111</v>
      </c>
      <c r="G5" s="164" t="s">
        <v>22</v>
      </c>
      <c r="H5" s="204">
        <v>1</v>
      </c>
      <c r="I5" s="107">
        <v>10</v>
      </c>
      <c r="J5" s="226"/>
      <c r="K5" s="206">
        <f>SUM(F5)/4.53</f>
        <v>0.15421878832474858</v>
      </c>
    </row>
    <row r="6" spans="1:11" ht="12.75">
      <c r="A6" s="87">
        <v>4</v>
      </c>
      <c r="B6" s="108" t="s">
        <v>20</v>
      </c>
      <c r="C6" s="90">
        <v>1973</v>
      </c>
      <c r="D6" s="103">
        <v>41</v>
      </c>
      <c r="E6" s="109" t="s">
        <v>21</v>
      </c>
      <c r="F6" s="224">
        <v>0.7006944444444444</v>
      </c>
      <c r="G6" s="170" t="s">
        <v>22</v>
      </c>
      <c r="H6" s="204">
        <v>2</v>
      </c>
      <c r="I6" s="112">
        <v>9</v>
      </c>
      <c r="J6" s="223"/>
      <c r="K6" s="206">
        <f>SUM(F6)/4.53</f>
        <v>0.15467868530782436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224">
        <v>0.7319444444444444</v>
      </c>
      <c r="G7" s="170" t="s">
        <v>22</v>
      </c>
      <c r="H7" s="204">
        <v>3</v>
      </c>
      <c r="I7" s="112">
        <v>8</v>
      </c>
      <c r="J7" s="223"/>
      <c r="K7" s="206">
        <f>SUM(F7)/4.53</f>
        <v>0.16157714005396123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24">
        <v>0.7416666666666667</v>
      </c>
      <c r="G8" s="170" t="s">
        <v>28</v>
      </c>
      <c r="H8" s="204">
        <v>1</v>
      </c>
      <c r="I8" s="94">
        <v>10</v>
      </c>
      <c r="J8" s="223"/>
      <c r="K8" s="206">
        <f>SUM(F8)/4.53</f>
        <v>0.1637233259749816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24">
        <v>0.751388888888889</v>
      </c>
      <c r="G9" s="170" t="s">
        <v>14</v>
      </c>
      <c r="H9" s="204">
        <v>3</v>
      </c>
      <c r="I9" s="112">
        <v>8</v>
      </c>
      <c r="J9" s="223"/>
      <c r="K9" s="206">
        <f>SUM(F9)/4.53</f>
        <v>0.16586951189600196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24">
        <v>0.7743055555555555</v>
      </c>
      <c r="G10" s="170" t="s">
        <v>14</v>
      </c>
      <c r="H10" s="204">
        <v>4</v>
      </c>
      <c r="I10" s="112">
        <v>7</v>
      </c>
      <c r="J10" s="223" t="s">
        <v>206</v>
      </c>
      <c r="K10" s="206">
        <f>SUM(F10)/4.53</f>
        <v>0.17092837870983563</v>
      </c>
    </row>
    <row r="11" spans="1:11" ht="12.75">
      <c r="A11" s="95">
        <v>9</v>
      </c>
      <c r="B11" s="88" t="s">
        <v>35</v>
      </c>
      <c r="C11" s="89">
        <v>1973</v>
      </c>
      <c r="D11" s="103">
        <v>41</v>
      </c>
      <c r="E11" s="113" t="s">
        <v>36</v>
      </c>
      <c r="F11" s="224">
        <v>0.782638888888889</v>
      </c>
      <c r="G11" s="170" t="s">
        <v>22</v>
      </c>
      <c r="H11" s="204">
        <v>4</v>
      </c>
      <c r="I11" s="112">
        <v>7</v>
      </c>
      <c r="J11" s="223"/>
      <c r="K11" s="206">
        <f>SUM(F11)/4.53</f>
        <v>0.17276796664213884</v>
      </c>
    </row>
    <row r="12" spans="1:11" ht="12.75">
      <c r="A12" s="87">
        <v>10</v>
      </c>
      <c r="B12" s="88" t="s">
        <v>51</v>
      </c>
      <c r="C12" s="89">
        <v>1981</v>
      </c>
      <c r="D12" s="103">
        <v>33</v>
      </c>
      <c r="E12" s="114" t="s">
        <v>21</v>
      </c>
      <c r="F12" s="224">
        <v>0.7868055555555555</v>
      </c>
      <c r="G12" s="170" t="s">
        <v>14</v>
      </c>
      <c r="H12" s="204">
        <v>5</v>
      </c>
      <c r="I12" s="100">
        <v>6</v>
      </c>
      <c r="J12" s="223"/>
      <c r="K12" s="206">
        <f>SUM(F12)/4.53</f>
        <v>0.1736877606082904</v>
      </c>
    </row>
    <row r="13" spans="1:11" ht="12.75">
      <c r="A13" s="95">
        <v>11</v>
      </c>
      <c r="B13" s="108" t="s">
        <v>122</v>
      </c>
      <c r="C13" s="90">
        <v>1992</v>
      </c>
      <c r="D13" s="103">
        <v>22</v>
      </c>
      <c r="E13" s="113" t="s">
        <v>123</v>
      </c>
      <c r="F13" s="227">
        <v>0.7881944444444445</v>
      </c>
      <c r="G13" s="170" t="s">
        <v>48</v>
      </c>
      <c r="H13" s="204">
        <v>1</v>
      </c>
      <c r="I13" s="173">
        <v>10</v>
      </c>
      <c r="J13" s="223" t="s">
        <v>239</v>
      </c>
      <c r="K13" s="206">
        <f>SUM(F13)/4.53</f>
        <v>0.17399435859700763</v>
      </c>
    </row>
    <row r="14" spans="1:11" ht="12.75">
      <c r="A14" s="95">
        <v>12</v>
      </c>
      <c r="B14" s="88" t="s">
        <v>43</v>
      </c>
      <c r="C14" s="142">
        <v>1977</v>
      </c>
      <c r="D14" s="103">
        <v>37</v>
      </c>
      <c r="E14" s="91" t="s">
        <v>44</v>
      </c>
      <c r="F14" s="224">
        <v>0.7888888888888889</v>
      </c>
      <c r="G14" s="170" t="s">
        <v>14</v>
      </c>
      <c r="H14" s="204">
        <v>6</v>
      </c>
      <c r="I14" s="100">
        <v>5</v>
      </c>
      <c r="J14" s="223"/>
      <c r="K14" s="206">
        <f>SUM(F14)/4.53</f>
        <v>0.1741476575913662</v>
      </c>
    </row>
    <row r="15" spans="1:11" ht="12.75">
      <c r="A15" s="87">
        <v>13</v>
      </c>
      <c r="B15" s="96" t="s">
        <v>47</v>
      </c>
      <c r="C15" s="228">
        <v>1983</v>
      </c>
      <c r="D15" s="103">
        <v>31</v>
      </c>
      <c r="E15" s="229" t="s">
        <v>13</v>
      </c>
      <c r="F15" s="227">
        <v>0.7895833333333333</v>
      </c>
      <c r="G15" s="170" t="s">
        <v>48</v>
      </c>
      <c r="H15" s="204">
        <v>2</v>
      </c>
      <c r="I15" s="100">
        <v>9</v>
      </c>
      <c r="J15" s="223" t="s">
        <v>240</v>
      </c>
      <c r="K15" s="206">
        <f>SUM(F15)/4.53</f>
        <v>0.17430095658572478</v>
      </c>
    </row>
    <row r="16" spans="1:11" ht="12.75">
      <c r="A16" s="95">
        <v>14</v>
      </c>
      <c r="B16" s="101" t="s">
        <v>42</v>
      </c>
      <c r="C16" s="102">
        <v>1973</v>
      </c>
      <c r="D16" s="103">
        <v>41</v>
      </c>
      <c r="E16" s="123" t="s">
        <v>21</v>
      </c>
      <c r="F16" s="225">
        <v>0.8173611111111111</v>
      </c>
      <c r="G16" s="164" t="s">
        <v>22</v>
      </c>
      <c r="H16" s="204">
        <v>5</v>
      </c>
      <c r="I16" s="112">
        <v>6</v>
      </c>
      <c r="J16" s="226"/>
      <c r="K16" s="206">
        <f>SUM(F16)/4.53</f>
        <v>0.18043291636006867</v>
      </c>
    </row>
    <row r="17" spans="1:11" ht="12.75">
      <c r="A17" s="95">
        <v>15</v>
      </c>
      <c r="B17" s="88" t="s">
        <v>241</v>
      </c>
      <c r="C17" s="89">
        <v>1980</v>
      </c>
      <c r="D17" s="103">
        <v>34</v>
      </c>
      <c r="E17" s="120" t="s">
        <v>21</v>
      </c>
      <c r="F17" s="224">
        <v>0.81875</v>
      </c>
      <c r="G17" s="170" t="s">
        <v>14</v>
      </c>
      <c r="H17" s="204">
        <v>7</v>
      </c>
      <c r="I17" s="112">
        <v>4</v>
      </c>
      <c r="J17" s="223"/>
      <c r="K17" s="206">
        <f>SUM(F17)/4.53</f>
        <v>0.18073951434878585</v>
      </c>
    </row>
    <row r="18" spans="1:11" ht="12.75">
      <c r="A18" s="87">
        <v>16</v>
      </c>
      <c r="B18" s="96" t="s">
        <v>57</v>
      </c>
      <c r="C18" s="97">
        <v>1965</v>
      </c>
      <c r="D18" s="103">
        <v>49</v>
      </c>
      <c r="E18" s="98" t="s">
        <v>58</v>
      </c>
      <c r="F18" s="224">
        <v>0.8201388888888889</v>
      </c>
      <c r="G18" s="170" t="s">
        <v>22</v>
      </c>
      <c r="H18" s="204">
        <v>6</v>
      </c>
      <c r="I18" s="112">
        <v>5</v>
      </c>
      <c r="J18" s="223"/>
      <c r="K18" s="206">
        <f>SUM(F18)/4.53</f>
        <v>0.18104611233750306</v>
      </c>
    </row>
    <row r="19" spans="1:11" ht="12.75">
      <c r="A19" s="95">
        <v>17</v>
      </c>
      <c r="B19" s="88" t="s">
        <v>50</v>
      </c>
      <c r="C19" s="89">
        <v>1971</v>
      </c>
      <c r="D19" s="103">
        <v>43</v>
      </c>
      <c r="E19" s="109" t="s">
        <v>21</v>
      </c>
      <c r="F19" s="224">
        <v>0.8291666666666666</v>
      </c>
      <c r="G19" s="170" t="s">
        <v>22</v>
      </c>
      <c r="H19" s="204">
        <v>7</v>
      </c>
      <c r="I19" s="112">
        <v>4</v>
      </c>
      <c r="J19" s="223"/>
      <c r="K19" s="206">
        <f>SUM(F19)/4.53</f>
        <v>0.1830389992641648</v>
      </c>
    </row>
    <row r="20" spans="1:11" ht="12.75">
      <c r="A20" s="95">
        <v>18</v>
      </c>
      <c r="B20" s="88" t="s">
        <v>63</v>
      </c>
      <c r="C20" s="89">
        <v>1960</v>
      </c>
      <c r="D20" s="103">
        <v>54</v>
      </c>
      <c r="E20" s="111" t="s">
        <v>64</v>
      </c>
      <c r="F20" s="224">
        <v>0.8506944444444445</v>
      </c>
      <c r="G20" s="170" t="s">
        <v>28</v>
      </c>
      <c r="H20" s="204">
        <v>2</v>
      </c>
      <c r="I20" s="112">
        <v>9</v>
      </c>
      <c r="J20" s="223"/>
      <c r="K20" s="206">
        <f>SUM(F20)/4.53</f>
        <v>0.18779126808928134</v>
      </c>
    </row>
    <row r="21" spans="1:11" ht="12.75">
      <c r="A21" s="87">
        <v>19</v>
      </c>
      <c r="B21" s="88" t="s">
        <v>59</v>
      </c>
      <c r="C21" s="89">
        <v>1973</v>
      </c>
      <c r="D21" s="103">
        <v>41</v>
      </c>
      <c r="E21" s="114" t="s">
        <v>21</v>
      </c>
      <c r="F21" s="224">
        <v>0.8611111111111112</v>
      </c>
      <c r="G21" s="170" t="s">
        <v>55</v>
      </c>
      <c r="H21" s="204">
        <v>1</v>
      </c>
      <c r="I21" s="94">
        <v>10</v>
      </c>
      <c r="J21" s="223"/>
      <c r="K21" s="206">
        <f>SUM(F21)/4.53</f>
        <v>0.1900907530046603</v>
      </c>
    </row>
    <row r="22" spans="1:11" ht="12.75">
      <c r="A22" s="95">
        <v>20</v>
      </c>
      <c r="B22" s="96" t="s">
        <v>121</v>
      </c>
      <c r="C22" s="97">
        <v>1974</v>
      </c>
      <c r="D22" s="103">
        <v>40</v>
      </c>
      <c r="E22" s="98" t="s">
        <v>13</v>
      </c>
      <c r="F22" s="224">
        <v>0.8798611111111111</v>
      </c>
      <c r="G22" s="170" t="s">
        <v>22</v>
      </c>
      <c r="H22" s="204">
        <v>8</v>
      </c>
      <c r="I22" s="112">
        <v>3</v>
      </c>
      <c r="J22" s="223"/>
      <c r="K22" s="206">
        <f>SUM(F22)/4.53</f>
        <v>0.19422982585234239</v>
      </c>
    </row>
    <row r="23" spans="1:11" ht="12.75">
      <c r="A23" s="95">
        <v>21</v>
      </c>
      <c r="B23" s="96" t="s">
        <v>73</v>
      </c>
      <c r="C23" s="97">
        <v>1973</v>
      </c>
      <c r="D23" s="103">
        <v>41</v>
      </c>
      <c r="E23" s="120" t="s">
        <v>27</v>
      </c>
      <c r="F23" s="224">
        <v>0.8875000000000001</v>
      </c>
      <c r="G23" s="170" t="s">
        <v>22</v>
      </c>
      <c r="H23" s="204">
        <v>9</v>
      </c>
      <c r="I23" s="112">
        <v>2</v>
      </c>
      <c r="J23" s="223"/>
      <c r="K23" s="206">
        <f>SUM(F23)/4.53</f>
        <v>0.19591611479028698</v>
      </c>
    </row>
    <row r="24" spans="1:11" ht="12.75">
      <c r="A24" s="87">
        <v>22</v>
      </c>
      <c r="B24" s="88" t="s">
        <v>134</v>
      </c>
      <c r="C24" s="89">
        <v>1950</v>
      </c>
      <c r="D24" s="103">
        <v>64</v>
      </c>
      <c r="E24" s="114" t="s">
        <v>27</v>
      </c>
      <c r="F24" s="224">
        <v>0.8930555555555556</v>
      </c>
      <c r="G24" s="170" t="s">
        <v>97</v>
      </c>
      <c r="H24" s="204">
        <v>1</v>
      </c>
      <c r="I24" s="94">
        <v>10</v>
      </c>
      <c r="J24" s="223"/>
      <c r="K24" s="206">
        <f>SUM(F24)/4.53</f>
        <v>0.19714250674515574</v>
      </c>
    </row>
    <row r="25" spans="1:11" ht="12.75">
      <c r="A25" s="95">
        <v>23</v>
      </c>
      <c r="B25" s="108" t="s">
        <v>132</v>
      </c>
      <c r="C25" s="89">
        <v>1968</v>
      </c>
      <c r="D25" s="103">
        <v>46</v>
      </c>
      <c r="E25" s="111" t="s">
        <v>133</v>
      </c>
      <c r="F25" s="224">
        <v>0.8951388888888889</v>
      </c>
      <c r="G25" s="170" t="s">
        <v>22</v>
      </c>
      <c r="H25" s="204">
        <v>10</v>
      </c>
      <c r="I25" s="100">
        <v>1</v>
      </c>
      <c r="J25" s="223"/>
      <c r="K25" s="206">
        <f>SUM(F25)/4.53</f>
        <v>0.19760240372823154</v>
      </c>
    </row>
    <row r="26" spans="1:11" ht="12.75">
      <c r="A26" s="95">
        <v>24</v>
      </c>
      <c r="B26" s="96" t="s">
        <v>74</v>
      </c>
      <c r="C26" s="97">
        <v>1967</v>
      </c>
      <c r="D26" s="103">
        <v>47</v>
      </c>
      <c r="E26" s="120" t="s">
        <v>21</v>
      </c>
      <c r="F26" s="224">
        <v>0.9020833333333332</v>
      </c>
      <c r="G26" s="170" t="s">
        <v>22</v>
      </c>
      <c r="H26" s="204">
        <v>11</v>
      </c>
      <c r="I26" s="100">
        <v>1</v>
      </c>
      <c r="J26" s="223"/>
      <c r="K26" s="206">
        <f>SUM(F26/4.53)</f>
        <v>0.19913539367181748</v>
      </c>
    </row>
    <row r="27" spans="1:11" ht="12.75">
      <c r="A27" s="87">
        <v>25</v>
      </c>
      <c r="B27" s="88" t="s">
        <v>136</v>
      </c>
      <c r="C27" s="89">
        <v>1983</v>
      </c>
      <c r="D27" s="103">
        <v>31</v>
      </c>
      <c r="E27" s="114" t="s">
        <v>38</v>
      </c>
      <c r="F27" s="224">
        <v>0.9090277777777778</v>
      </c>
      <c r="G27" s="170" t="s">
        <v>14</v>
      </c>
      <c r="H27" s="204">
        <v>8</v>
      </c>
      <c r="I27" s="100">
        <v>3</v>
      </c>
      <c r="J27" s="223"/>
      <c r="K27" s="206">
        <f>SUM(F27/4.53)</f>
        <v>0.20066838361540346</v>
      </c>
    </row>
    <row r="28" spans="1:11" ht="12.75">
      <c r="A28" s="95">
        <v>26</v>
      </c>
      <c r="B28" s="96" t="s">
        <v>67</v>
      </c>
      <c r="C28" s="97">
        <v>1979</v>
      </c>
      <c r="D28" s="103">
        <v>35</v>
      </c>
      <c r="E28" s="98" t="s">
        <v>66</v>
      </c>
      <c r="F28" s="224">
        <v>0.9097222222222222</v>
      </c>
      <c r="G28" s="170" t="s">
        <v>14</v>
      </c>
      <c r="H28" s="204">
        <v>9</v>
      </c>
      <c r="I28" s="100">
        <v>2</v>
      </c>
      <c r="J28" s="223"/>
      <c r="K28" s="206">
        <f>SUM(F28)/4.53</f>
        <v>0.20082168260976208</v>
      </c>
    </row>
    <row r="29" spans="1:11" ht="12.75">
      <c r="A29" s="95">
        <v>27</v>
      </c>
      <c r="B29" s="96" t="s">
        <v>70</v>
      </c>
      <c r="C29" s="97">
        <v>1989</v>
      </c>
      <c r="D29" s="103">
        <v>25</v>
      </c>
      <c r="E29" s="98" t="s">
        <v>64</v>
      </c>
      <c r="F29" s="227">
        <v>0.9104166666666668</v>
      </c>
      <c r="G29" s="170" t="s">
        <v>48</v>
      </c>
      <c r="H29" s="204">
        <v>3</v>
      </c>
      <c r="I29" s="100">
        <v>8</v>
      </c>
      <c r="J29" s="223"/>
      <c r="K29" s="206">
        <f>SUM(F29)/4.53</f>
        <v>0.2009749816041207</v>
      </c>
    </row>
    <row r="30" spans="1:11" ht="12.75">
      <c r="A30" s="87">
        <v>28</v>
      </c>
      <c r="B30" s="88" t="s">
        <v>71</v>
      </c>
      <c r="C30" s="89">
        <v>1969</v>
      </c>
      <c r="D30" s="90">
        <v>45</v>
      </c>
      <c r="E30" s="91" t="s">
        <v>72</v>
      </c>
      <c r="F30" s="224">
        <v>0.9159722222222223</v>
      </c>
      <c r="G30" s="170" t="s">
        <v>55</v>
      </c>
      <c r="H30" s="204">
        <v>2</v>
      </c>
      <c r="I30" s="112">
        <v>9</v>
      </c>
      <c r="J30" s="223"/>
      <c r="K30" s="206">
        <f>SUM(F30)/4.53</f>
        <v>0.20220137355898946</v>
      </c>
    </row>
    <row r="31" spans="1:11" ht="12.75">
      <c r="A31" s="95">
        <v>29</v>
      </c>
      <c r="B31" s="88" t="s">
        <v>79</v>
      </c>
      <c r="C31" s="89">
        <v>1976</v>
      </c>
      <c r="D31" s="90">
        <v>38</v>
      </c>
      <c r="E31" s="114" t="s">
        <v>21</v>
      </c>
      <c r="F31" s="224">
        <v>0.9159722222222223</v>
      </c>
      <c r="G31" s="170" t="s">
        <v>55</v>
      </c>
      <c r="H31" s="204">
        <v>3</v>
      </c>
      <c r="I31" s="100">
        <v>8</v>
      </c>
      <c r="J31" s="223"/>
      <c r="K31" s="206">
        <f>SUM(F31)/4.53</f>
        <v>0.20220137355898946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121" t="s">
        <v>21</v>
      </c>
      <c r="F32" s="224">
        <v>0.9277777777777777</v>
      </c>
      <c r="G32" s="170" t="s">
        <v>55</v>
      </c>
      <c r="H32" s="204">
        <v>4</v>
      </c>
      <c r="I32" s="100">
        <v>7</v>
      </c>
      <c r="J32" s="223"/>
      <c r="K32" s="206">
        <f>SUM(F32)/4.53</f>
        <v>0.20480745646308557</v>
      </c>
    </row>
    <row r="33" spans="1:11" ht="12.75">
      <c r="A33" s="87">
        <v>31</v>
      </c>
      <c r="B33" s="96" t="s">
        <v>242</v>
      </c>
      <c r="C33" s="97">
        <v>1972</v>
      </c>
      <c r="D33" s="90">
        <v>42</v>
      </c>
      <c r="E33" s="98" t="s">
        <v>64</v>
      </c>
      <c r="F33" s="224">
        <v>0.9284722222222223</v>
      </c>
      <c r="G33" s="170" t="s">
        <v>22</v>
      </c>
      <c r="H33" s="204">
        <v>12</v>
      </c>
      <c r="I33" s="112">
        <v>1</v>
      </c>
      <c r="J33" s="223"/>
      <c r="K33" s="206">
        <f>SUM(F33)/4.53</f>
        <v>0.2049607554574442</v>
      </c>
    </row>
    <row r="34" spans="1:11" ht="12.75">
      <c r="A34" s="95">
        <v>32</v>
      </c>
      <c r="B34" s="88" t="s">
        <v>135</v>
      </c>
      <c r="C34" s="89">
        <v>1976</v>
      </c>
      <c r="D34" s="90">
        <v>38</v>
      </c>
      <c r="E34" s="114" t="s">
        <v>21</v>
      </c>
      <c r="F34" s="224">
        <v>0.9395833333333333</v>
      </c>
      <c r="G34" s="170" t="s">
        <v>55</v>
      </c>
      <c r="H34" s="204">
        <v>5</v>
      </c>
      <c r="I34" s="100">
        <v>6</v>
      </c>
      <c r="J34" s="223"/>
      <c r="K34" s="206">
        <f>SUM(F34/4.53)</f>
        <v>0.20741353936718174</v>
      </c>
    </row>
    <row r="35" spans="1:11" ht="12.75">
      <c r="A35" s="95">
        <v>33</v>
      </c>
      <c r="B35" s="96" t="s">
        <v>243</v>
      </c>
      <c r="C35" s="97">
        <v>1986</v>
      </c>
      <c r="D35" s="90">
        <v>28</v>
      </c>
      <c r="E35" s="230" t="s">
        <v>244</v>
      </c>
      <c r="F35" s="224">
        <v>0.9451388888888889</v>
      </c>
      <c r="G35" s="170" t="s">
        <v>19</v>
      </c>
      <c r="H35" s="204">
        <v>1</v>
      </c>
      <c r="I35" s="173">
        <v>10</v>
      </c>
      <c r="J35" s="231" t="s">
        <v>206</v>
      </c>
      <c r="K35" s="206">
        <f>SUM(F35)/4.53</f>
        <v>0.2086399313220505</v>
      </c>
    </row>
    <row r="36" spans="1:11" ht="12.75">
      <c r="A36" s="87">
        <v>34</v>
      </c>
      <c r="B36" s="108" t="s">
        <v>96</v>
      </c>
      <c r="C36" s="90">
        <v>1948</v>
      </c>
      <c r="D36" s="90">
        <v>66</v>
      </c>
      <c r="E36" s="109" t="s">
        <v>27</v>
      </c>
      <c r="F36" s="224">
        <v>0.9666666666666667</v>
      </c>
      <c r="G36" s="170" t="s">
        <v>97</v>
      </c>
      <c r="H36" s="204">
        <v>2</v>
      </c>
      <c r="I36" s="100">
        <v>9</v>
      </c>
      <c r="J36" s="223"/>
      <c r="K36" s="206">
        <f>SUM(F36)/4.53</f>
        <v>0.21339220014716703</v>
      </c>
    </row>
    <row r="37" spans="1:11" ht="12.75">
      <c r="A37" s="95">
        <v>35</v>
      </c>
      <c r="B37" s="88" t="s">
        <v>245</v>
      </c>
      <c r="C37" s="89">
        <v>1996</v>
      </c>
      <c r="D37" s="90">
        <v>18</v>
      </c>
      <c r="E37" s="111" t="s">
        <v>244</v>
      </c>
      <c r="F37" s="227">
        <v>0.9756944444444445</v>
      </c>
      <c r="G37" s="170" t="s">
        <v>48</v>
      </c>
      <c r="H37" s="204">
        <v>4</v>
      </c>
      <c r="I37" s="100">
        <v>7</v>
      </c>
      <c r="J37" s="231" t="s">
        <v>206</v>
      </c>
      <c r="K37" s="206">
        <f>SUM(F37)/4.53</f>
        <v>0.2153850870738288</v>
      </c>
    </row>
    <row r="38" spans="1:11" ht="12.75">
      <c r="A38" s="87">
        <v>36</v>
      </c>
      <c r="B38" s="96" t="s">
        <v>246</v>
      </c>
      <c r="C38" s="97">
        <v>1991</v>
      </c>
      <c r="D38" s="90">
        <v>23</v>
      </c>
      <c r="E38" s="230" t="s">
        <v>244</v>
      </c>
      <c r="F38" s="225">
        <v>0.9777777777777777</v>
      </c>
      <c r="G38" s="170" t="s">
        <v>19</v>
      </c>
      <c r="H38" s="204">
        <v>2</v>
      </c>
      <c r="I38" s="112">
        <v>9</v>
      </c>
      <c r="J38" s="232" t="s">
        <v>206</v>
      </c>
      <c r="K38" s="206">
        <f>SUM(F38)/4.53</f>
        <v>0.21584498405690455</v>
      </c>
    </row>
    <row r="39" spans="1:11" ht="12.75">
      <c r="A39" s="95">
        <v>37</v>
      </c>
      <c r="B39" s="88" t="s">
        <v>80</v>
      </c>
      <c r="C39" s="89">
        <v>1976</v>
      </c>
      <c r="D39" s="90">
        <v>38</v>
      </c>
      <c r="E39" s="114" t="s">
        <v>21</v>
      </c>
      <c r="F39" s="224">
        <v>0.9791666666666666</v>
      </c>
      <c r="G39" s="170" t="s">
        <v>55</v>
      </c>
      <c r="H39" s="204">
        <v>6</v>
      </c>
      <c r="I39" s="112">
        <v>5</v>
      </c>
      <c r="J39" s="223"/>
      <c r="K39" s="206">
        <f>SUM(F39/4.53)</f>
        <v>0.21615158204562177</v>
      </c>
    </row>
    <row r="40" spans="1:11" ht="12.75">
      <c r="A40" s="87">
        <v>38</v>
      </c>
      <c r="B40" s="96" t="s">
        <v>181</v>
      </c>
      <c r="C40" s="97">
        <v>1976</v>
      </c>
      <c r="D40" s="90">
        <v>38</v>
      </c>
      <c r="E40" s="98" t="s">
        <v>64</v>
      </c>
      <c r="F40" s="233" t="s">
        <v>247</v>
      </c>
      <c r="G40" s="170" t="s">
        <v>55</v>
      </c>
      <c r="H40" s="204">
        <v>7</v>
      </c>
      <c r="I40" s="112">
        <v>4</v>
      </c>
      <c r="J40" s="223"/>
      <c r="K40" s="206">
        <f>SUM(F40)/4.53</f>
        <v>0</v>
      </c>
    </row>
    <row r="41" spans="1:11" ht="12.75">
      <c r="A41" s="95">
        <v>39</v>
      </c>
      <c r="B41" s="88" t="s">
        <v>81</v>
      </c>
      <c r="C41" s="89">
        <v>1964</v>
      </c>
      <c r="D41" s="90">
        <v>50</v>
      </c>
      <c r="E41" s="111" t="s">
        <v>58</v>
      </c>
      <c r="F41" s="233" t="s">
        <v>248</v>
      </c>
      <c r="G41" s="170" t="s">
        <v>82</v>
      </c>
      <c r="H41" s="204">
        <v>1</v>
      </c>
      <c r="I41" s="94">
        <v>10</v>
      </c>
      <c r="J41" s="231"/>
      <c r="K41" s="206">
        <f>SUM(F41/4.53)</f>
        <v>0.21906426293843512</v>
      </c>
    </row>
    <row r="42" spans="1:11" ht="12.75">
      <c r="A42" s="87">
        <v>40</v>
      </c>
      <c r="B42" s="88" t="s">
        <v>92</v>
      </c>
      <c r="C42" s="89">
        <v>1962</v>
      </c>
      <c r="D42" s="90">
        <v>52</v>
      </c>
      <c r="E42" s="121" t="s">
        <v>21</v>
      </c>
      <c r="F42" s="233" t="s">
        <v>249</v>
      </c>
      <c r="G42" s="170" t="s">
        <v>28</v>
      </c>
      <c r="H42" s="204">
        <v>3</v>
      </c>
      <c r="I42" s="100">
        <v>8</v>
      </c>
      <c r="J42" s="223"/>
      <c r="K42" s="206">
        <f>SUM(F42)/4.53</f>
        <v>0</v>
      </c>
    </row>
    <row r="43" spans="1:11" ht="12.75">
      <c r="A43" s="95">
        <v>41</v>
      </c>
      <c r="B43" s="96" t="s">
        <v>250</v>
      </c>
      <c r="C43" s="97">
        <v>1980</v>
      </c>
      <c r="D43" s="90">
        <v>34</v>
      </c>
      <c r="E43" s="98" t="s">
        <v>244</v>
      </c>
      <c r="F43" s="233" t="s">
        <v>251</v>
      </c>
      <c r="G43" s="170" t="s">
        <v>48</v>
      </c>
      <c r="H43" s="204">
        <v>5</v>
      </c>
      <c r="I43" s="100">
        <v>6</v>
      </c>
      <c r="J43" s="231" t="s">
        <v>206</v>
      </c>
      <c r="K43" s="206">
        <f>SUM(F43)/4.53</f>
        <v>0</v>
      </c>
    </row>
    <row r="44" spans="1:11" ht="12.75">
      <c r="A44" s="87">
        <v>42</v>
      </c>
      <c r="B44" s="88" t="s">
        <v>98</v>
      </c>
      <c r="C44" s="89">
        <v>1993</v>
      </c>
      <c r="D44" s="90">
        <v>21</v>
      </c>
      <c r="E44" s="111" t="s">
        <v>99</v>
      </c>
      <c r="F44" s="233" t="s">
        <v>252</v>
      </c>
      <c r="G44" s="170" t="s">
        <v>48</v>
      </c>
      <c r="H44" s="204">
        <v>6</v>
      </c>
      <c r="I44" s="100">
        <v>5</v>
      </c>
      <c r="J44" s="223"/>
      <c r="K44" s="206">
        <f>SUM(F44/4.53)</f>
        <v>0.22718910963944072</v>
      </c>
    </row>
    <row r="45" spans="1:11" ht="12.75">
      <c r="A45" s="95">
        <v>43</v>
      </c>
      <c r="B45" s="96" t="s">
        <v>253</v>
      </c>
      <c r="C45" s="97">
        <v>1977</v>
      </c>
      <c r="D45" s="90">
        <v>37</v>
      </c>
      <c r="E45" s="98" t="s">
        <v>88</v>
      </c>
      <c r="F45" s="233" t="s">
        <v>254</v>
      </c>
      <c r="G45" s="170" t="s">
        <v>14</v>
      </c>
      <c r="H45" s="204">
        <v>10</v>
      </c>
      <c r="I45" s="100">
        <v>1</v>
      </c>
      <c r="J45" s="223"/>
      <c r="K45" s="206">
        <f>SUM(F45)/4.53</f>
        <v>0</v>
      </c>
    </row>
    <row r="46" spans="1:11" ht="12.75">
      <c r="A46" s="87">
        <v>44</v>
      </c>
      <c r="B46" s="108" t="s">
        <v>209</v>
      </c>
      <c r="C46" s="89">
        <v>1974</v>
      </c>
      <c r="D46" s="90">
        <v>40</v>
      </c>
      <c r="E46" s="111" t="s">
        <v>64</v>
      </c>
      <c r="F46" s="233" t="s">
        <v>255</v>
      </c>
      <c r="G46" s="170" t="s">
        <v>22</v>
      </c>
      <c r="H46" s="204">
        <v>13</v>
      </c>
      <c r="I46" s="100">
        <v>1</v>
      </c>
      <c r="J46" s="223" t="s">
        <v>256</v>
      </c>
      <c r="K46" s="206">
        <f>SUM(F46/4.53)</f>
        <v>0.23316777041942602</v>
      </c>
    </row>
    <row r="47" spans="1:11" ht="12.75">
      <c r="A47" s="95">
        <v>45</v>
      </c>
      <c r="B47" s="101" t="s">
        <v>257</v>
      </c>
      <c r="C47" s="102">
        <v>1965</v>
      </c>
      <c r="D47" s="103">
        <v>49</v>
      </c>
      <c r="E47" s="116" t="s">
        <v>258</v>
      </c>
      <c r="F47" s="234" t="s">
        <v>259</v>
      </c>
      <c r="G47" s="164" t="s">
        <v>55</v>
      </c>
      <c r="H47" s="204">
        <v>8</v>
      </c>
      <c r="I47" s="112">
        <v>3</v>
      </c>
      <c r="J47" s="226"/>
      <c r="K47" s="206">
        <f>SUM(F47)/4.53</f>
        <v>0</v>
      </c>
    </row>
    <row r="48" spans="1:11" ht="12.75">
      <c r="A48" s="87">
        <v>46</v>
      </c>
      <c r="B48" s="88" t="s">
        <v>77</v>
      </c>
      <c r="C48" s="89">
        <v>1968</v>
      </c>
      <c r="D48" s="103">
        <v>46</v>
      </c>
      <c r="E48" s="114" t="s">
        <v>21</v>
      </c>
      <c r="F48" s="233" t="s">
        <v>260</v>
      </c>
      <c r="G48" s="170" t="s">
        <v>22</v>
      </c>
      <c r="H48" s="204">
        <v>14</v>
      </c>
      <c r="I48" s="100">
        <v>1</v>
      </c>
      <c r="J48" s="223"/>
      <c r="K48" s="206">
        <f>SUM(F48/4.53)</f>
        <v>0.2351606573460878</v>
      </c>
    </row>
    <row r="49" spans="1:11" ht="12.75">
      <c r="A49" s="95">
        <v>47</v>
      </c>
      <c r="B49" s="88" t="s">
        <v>105</v>
      </c>
      <c r="C49" s="89">
        <v>1948</v>
      </c>
      <c r="D49" s="103">
        <v>66</v>
      </c>
      <c r="E49" s="114" t="s">
        <v>38</v>
      </c>
      <c r="F49" s="233" t="s">
        <v>261</v>
      </c>
      <c r="G49" s="170" t="s">
        <v>97</v>
      </c>
      <c r="H49" s="204">
        <v>3</v>
      </c>
      <c r="I49" s="100">
        <v>8</v>
      </c>
      <c r="J49" s="223"/>
      <c r="K49" s="206">
        <f>SUM(F49)/4.53</f>
        <v>0</v>
      </c>
    </row>
    <row r="50" spans="1:11" ht="12.75">
      <c r="A50" s="87">
        <v>48</v>
      </c>
      <c r="B50" s="96" t="s">
        <v>101</v>
      </c>
      <c r="C50" s="97">
        <v>1963</v>
      </c>
      <c r="D50" s="103">
        <v>51</v>
      </c>
      <c r="E50" s="120" t="s">
        <v>21</v>
      </c>
      <c r="F50" s="235" t="s">
        <v>262</v>
      </c>
      <c r="G50" s="170" t="s">
        <v>82</v>
      </c>
      <c r="H50" s="204">
        <v>2</v>
      </c>
      <c r="I50" s="100">
        <v>9</v>
      </c>
      <c r="J50" s="231"/>
      <c r="K50" s="206">
        <f>SUM(F50)/4.53</f>
        <v>0</v>
      </c>
    </row>
    <row r="51" spans="1:11" ht="12.75">
      <c r="A51" s="95">
        <v>49</v>
      </c>
      <c r="B51" s="96" t="s">
        <v>263</v>
      </c>
      <c r="C51" s="97">
        <v>1985</v>
      </c>
      <c r="D51" s="103">
        <v>29</v>
      </c>
      <c r="E51" s="98" t="s">
        <v>244</v>
      </c>
      <c r="F51" s="233" t="s">
        <v>264</v>
      </c>
      <c r="G51" s="170" t="s">
        <v>48</v>
      </c>
      <c r="H51" s="204">
        <v>7</v>
      </c>
      <c r="I51" s="100">
        <v>4</v>
      </c>
      <c r="J51" s="231" t="s">
        <v>206</v>
      </c>
      <c r="K51" s="206">
        <f>SUM(F51)/4.53</f>
        <v>0</v>
      </c>
    </row>
    <row r="52" spans="1:11" ht="12.75">
      <c r="A52" s="87">
        <v>50</v>
      </c>
      <c r="B52" s="88" t="s">
        <v>265</v>
      </c>
      <c r="C52" s="89">
        <v>1984</v>
      </c>
      <c r="D52" s="103">
        <v>30</v>
      </c>
      <c r="E52" s="111" t="s">
        <v>244</v>
      </c>
      <c r="F52" s="233" t="s">
        <v>266</v>
      </c>
      <c r="G52" s="170" t="s">
        <v>48</v>
      </c>
      <c r="H52" s="204">
        <v>8</v>
      </c>
      <c r="I52" s="100">
        <v>3</v>
      </c>
      <c r="J52" s="231" t="s">
        <v>206</v>
      </c>
      <c r="K52" s="206">
        <f>SUM(F52)/4.53</f>
        <v>0</v>
      </c>
    </row>
    <row r="53" spans="1:11" ht="12.75">
      <c r="A53" s="95">
        <v>51</v>
      </c>
      <c r="B53" s="96" t="s">
        <v>103</v>
      </c>
      <c r="C53" s="97">
        <v>1948</v>
      </c>
      <c r="D53" s="103">
        <v>66</v>
      </c>
      <c r="E53" s="120" t="s">
        <v>21</v>
      </c>
      <c r="F53" s="233" t="s">
        <v>267</v>
      </c>
      <c r="G53" s="170" t="s">
        <v>82</v>
      </c>
      <c r="H53" s="204">
        <v>3</v>
      </c>
      <c r="I53" s="100">
        <v>8</v>
      </c>
      <c r="J53" s="231"/>
      <c r="K53" s="206">
        <f>SUM(F53/4.53)</f>
        <v>0.24773117488349275</v>
      </c>
    </row>
    <row r="54" spans="1:11" ht="12.75">
      <c r="A54" s="87">
        <v>52</v>
      </c>
      <c r="B54" s="236" t="s">
        <v>156</v>
      </c>
      <c r="C54" s="237">
        <v>1945</v>
      </c>
      <c r="D54" s="103">
        <v>69</v>
      </c>
      <c r="E54" s="238" t="s">
        <v>38</v>
      </c>
      <c r="F54" s="233" t="s">
        <v>268</v>
      </c>
      <c r="G54" s="170" t="s">
        <v>97</v>
      </c>
      <c r="H54" s="204">
        <v>4</v>
      </c>
      <c r="I54" s="100">
        <v>7</v>
      </c>
      <c r="J54" s="223"/>
      <c r="K54" s="206">
        <f>SUM(F55/4.53)</f>
        <v>0.2512570517537405</v>
      </c>
    </row>
    <row r="55" spans="1:11" ht="12.75">
      <c r="A55" s="95">
        <v>53</v>
      </c>
      <c r="B55" s="88" t="s">
        <v>159</v>
      </c>
      <c r="C55" s="89">
        <v>1953</v>
      </c>
      <c r="D55" s="103">
        <v>61</v>
      </c>
      <c r="E55" s="114" t="s">
        <v>38</v>
      </c>
      <c r="F55" s="233" t="s">
        <v>231</v>
      </c>
      <c r="G55" s="170" t="s">
        <v>97</v>
      </c>
      <c r="H55" s="204">
        <v>5</v>
      </c>
      <c r="I55" s="100">
        <v>6</v>
      </c>
      <c r="J55" s="223"/>
      <c r="K55" s="206">
        <f>SUM(F54/4.53)</f>
        <v>0.25079715477066467</v>
      </c>
    </row>
    <row r="56" spans="1:11" ht="12.75">
      <c r="A56" s="87">
        <v>54</v>
      </c>
      <c r="B56" s="88" t="s">
        <v>109</v>
      </c>
      <c r="C56" s="89">
        <v>1977</v>
      </c>
      <c r="D56" s="103">
        <v>37</v>
      </c>
      <c r="E56" s="111" t="s">
        <v>21</v>
      </c>
      <c r="F56" s="233" t="s">
        <v>269</v>
      </c>
      <c r="G56" s="170" t="s">
        <v>55</v>
      </c>
      <c r="H56" s="204">
        <v>9</v>
      </c>
      <c r="I56" s="100">
        <v>2</v>
      </c>
      <c r="J56" s="223"/>
      <c r="K56" s="206">
        <f>SUM(F56/4.53)</f>
        <v>0.25708241353936717</v>
      </c>
    </row>
    <row r="57" spans="1:11" ht="12.75">
      <c r="A57" s="95">
        <v>55</v>
      </c>
      <c r="B57" s="88" t="s">
        <v>270</v>
      </c>
      <c r="C57" s="89">
        <v>1976</v>
      </c>
      <c r="D57" s="103">
        <v>38</v>
      </c>
      <c r="E57" s="91" t="s">
        <v>64</v>
      </c>
      <c r="F57" s="233" t="s">
        <v>271</v>
      </c>
      <c r="G57" s="170" t="s">
        <v>14</v>
      </c>
      <c r="H57" s="204">
        <v>11</v>
      </c>
      <c r="I57" s="100">
        <v>1</v>
      </c>
      <c r="J57" s="223" t="s">
        <v>206</v>
      </c>
      <c r="K57" s="206">
        <f>SUM(F57/4.53)</f>
        <v>0.25907530046602895</v>
      </c>
    </row>
    <row r="58" spans="1:11" ht="12.75">
      <c r="A58" s="95">
        <v>56</v>
      </c>
      <c r="B58" s="101" t="s">
        <v>272</v>
      </c>
      <c r="C58" s="102">
        <v>1972</v>
      </c>
      <c r="D58" s="103">
        <v>42</v>
      </c>
      <c r="E58" s="123" t="s">
        <v>273</v>
      </c>
      <c r="F58" s="234" t="s">
        <v>274</v>
      </c>
      <c r="G58" s="164" t="s">
        <v>55</v>
      </c>
      <c r="H58" s="204">
        <v>10</v>
      </c>
      <c r="I58" s="118">
        <v>1</v>
      </c>
      <c r="J58" s="226"/>
      <c r="K58" s="206">
        <f>SUM(F58/4.53)</f>
        <v>0.2598417954378219</v>
      </c>
    </row>
    <row r="59" spans="1:11" ht="12.75">
      <c r="A59" s="95">
        <v>57</v>
      </c>
      <c r="B59" s="88" t="s">
        <v>275</v>
      </c>
      <c r="C59" s="89">
        <v>1988</v>
      </c>
      <c r="D59" s="103">
        <v>26</v>
      </c>
      <c r="E59" s="111" t="s">
        <v>273</v>
      </c>
      <c r="F59" s="233" t="s">
        <v>276</v>
      </c>
      <c r="G59" s="170" t="s">
        <v>48</v>
      </c>
      <c r="H59" s="204">
        <v>9</v>
      </c>
      <c r="I59" s="112">
        <v>2</v>
      </c>
      <c r="J59" s="223" t="s">
        <v>206</v>
      </c>
      <c r="K59" s="206">
        <f>SUM(F59/4.53)</f>
        <v>0.2599950944321805</v>
      </c>
    </row>
    <row r="60" spans="1:11" ht="12.75">
      <c r="A60" s="95">
        <v>58</v>
      </c>
      <c r="B60" s="126" t="s">
        <v>113</v>
      </c>
      <c r="C60" s="142">
        <v>1976</v>
      </c>
      <c r="D60" s="103">
        <v>38</v>
      </c>
      <c r="E60" s="143" t="s">
        <v>21</v>
      </c>
      <c r="F60" s="233" t="s">
        <v>277</v>
      </c>
      <c r="G60" s="170" t="s">
        <v>55</v>
      </c>
      <c r="H60" s="204">
        <v>11</v>
      </c>
      <c r="I60" s="112">
        <v>1</v>
      </c>
      <c r="J60" s="223"/>
      <c r="K60" s="206">
        <f>SUM(F60/4.53)</f>
        <v>0.28038386068187393</v>
      </c>
    </row>
    <row r="61" spans="1:11" ht="12.75">
      <c r="A61" s="147">
        <v>59</v>
      </c>
      <c r="B61" s="148" t="s">
        <v>164</v>
      </c>
      <c r="C61" s="183">
        <v>1959</v>
      </c>
      <c r="D61" s="150">
        <v>55</v>
      </c>
      <c r="E61" s="239" t="s">
        <v>64</v>
      </c>
      <c r="F61" s="240" t="s">
        <v>165</v>
      </c>
      <c r="G61" s="186" t="s">
        <v>82</v>
      </c>
      <c r="H61" s="220">
        <v>4</v>
      </c>
      <c r="I61" s="154">
        <v>7</v>
      </c>
      <c r="J61" s="241"/>
      <c r="K61" s="221" t="e">
        <f>SUM(F61/4.53)</f>
        <v>#VALUE!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0" customWidth="1"/>
    <col min="10" max="10" width="10.421875" style="0" customWidth="1"/>
    <col min="11" max="11" width="5.7109375" style="0" customWidth="1"/>
  </cols>
  <sheetData>
    <row r="1" spans="1:11" ht="12.75">
      <c r="A1" s="191" t="s">
        <v>278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45">
        <v>0.6458333333333334</v>
      </c>
      <c r="G3" s="170" t="s">
        <v>14</v>
      </c>
      <c r="H3" s="198">
        <v>1</v>
      </c>
      <c r="I3" s="94">
        <v>10</v>
      </c>
      <c r="J3" s="223" t="s">
        <v>279</v>
      </c>
      <c r="K3" s="201">
        <f>SUM(F3)/4.53</f>
        <v>0.1425680647534952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45">
        <v>0.6659722222222222</v>
      </c>
      <c r="G4" s="170" t="s">
        <v>14</v>
      </c>
      <c r="H4" s="204">
        <v>2</v>
      </c>
      <c r="I4" s="100">
        <v>9</v>
      </c>
      <c r="J4" s="223" t="s">
        <v>280</v>
      </c>
      <c r="K4" s="206">
        <f>SUM(F4)/4.53</f>
        <v>0.1470137355898945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245">
        <v>0.6868055555555556</v>
      </c>
      <c r="G5" s="170" t="s">
        <v>19</v>
      </c>
      <c r="H5" s="204">
        <v>1</v>
      </c>
      <c r="I5" s="173">
        <v>10</v>
      </c>
      <c r="J5" s="226"/>
      <c r="K5" s="206">
        <f>SUM(F5)/4.53</f>
        <v>0.15161270542065244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46">
        <v>0.7</v>
      </c>
      <c r="G6" s="164" t="s">
        <v>22</v>
      </c>
      <c r="H6" s="204">
        <v>1</v>
      </c>
      <c r="I6" s="107">
        <v>10</v>
      </c>
      <c r="J6" s="223"/>
      <c r="K6" s="206">
        <f>SUM(F6)/4.53</f>
        <v>0.15452538631346577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45">
        <v>0.7041666666666666</v>
      </c>
      <c r="G7" s="170" t="s">
        <v>19</v>
      </c>
      <c r="H7" s="204">
        <v>2</v>
      </c>
      <c r="I7" s="112">
        <v>9</v>
      </c>
      <c r="J7" s="223"/>
      <c r="K7" s="206">
        <f>SUM(F7)/4.53</f>
        <v>0.15544518027961735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245">
        <v>0.7465277777777778</v>
      </c>
      <c r="G8" s="170" t="s">
        <v>22</v>
      </c>
      <c r="H8" s="204">
        <v>2</v>
      </c>
      <c r="I8" s="112">
        <v>9</v>
      </c>
      <c r="J8" s="223"/>
      <c r="K8" s="206">
        <f>SUM(F8)/4.53</f>
        <v>0.16479641893549177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45">
        <v>0.7583333333333333</v>
      </c>
      <c r="G9" s="170" t="s">
        <v>14</v>
      </c>
      <c r="H9" s="204">
        <v>3</v>
      </c>
      <c r="I9" s="112">
        <v>8</v>
      </c>
      <c r="J9" s="223"/>
      <c r="K9" s="206">
        <f>SUM(F9)/4.53</f>
        <v>0.1674025018395879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45">
        <v>0.7659722222222222</v>
      </c>
      <c r="G10" s="170" t="s">
        <v>14</v>
      </c>
      <c r="H10" s="204">
        <v>4</v>
      </c>
      <c r="I10" s="112">
        <v>7</v>
      </c>
      <c r="J10" s="223"/>
      <c r="K10" s="206">
        <f>SUM(F10)/4.53</f>
        <v>0.16908879077753247</v>
      </c>
    </row>
    <row r="11" spans="1:11" ht="12.75">
      <c r="A11" s="95">
        <v>9</v>
      </c>
      <c r="B11" s="88" t="s">
        <v>37</v>
      </c>
      <c r="C11" s="89">
        <v>1964</v>
      </c>
      <c r="D11" s="103">
        <v>50</v>
      </c>
      <c r="E11" s="114" t="s">
        <v>38</v>
      </c>
      <c r="F11" s="245">
        <v>0.7666666666666666</v>
      </c>
      <c r="G11" s="170" t="s">
        <v>28</v>
      </c>
      <c r="H11" s="204">
        <v>1</v>
      </c>
      <c r="I11" s="94">
        <v>10</v>
      </c>
      <c r="J11" s="223"/>
      <c r="K11" s="206">
        <f>SUM(F11)/4.53</f>
        <v>0.16924208977189106</v>
      </c>
    </row>
    <row r="12" spans="1:11" ht="12.75">
      <c r="A12" s="87">
        <v>10</v>
      </c>
      <c r="B12" s="88" t="s">
        <v>35</v>
      </c>
      <c r="C12" s="89">
        <v>1973</v>
      </c>
      <c r="D12" s="103">
        <v>41</v>
      </c>
      <c r="E12" s="113" t="s">
        <v>36</v>
      </c>
      <c r="F12" s="245">
        <v>0.7694444444444444</v>
      </c>
      <c r="G12" s="170" t="s">
        <v>22</v>
      </c>
      <c r="H12" s="204">
        <v>3</v>
      </c>
      <c r="I12" s="100">
        <v>8</v>
      </c>
      <c r="J12" s="223"/>
      <c r="K12" s="206">
        <f>SUM(F12)/4.53</f>
        <v>0.16985528574932546</v>
      </c>
    </row>
    <row r="13" spans="1:11" ht="12.75">
      <c r="A13" s="95">
        <v>11</v>
      </c>
      <c r="B13" s="96" t="s">
        <v>47</v>
      </c>
      <c r="C13" s="97">
        <v>1983</v>
      </c>
      <c r="D13" s="103">
        <v>31</v>
      </c>
      <c r="E13" s="98" t="s">
        <v>13</v>
      </c>
      <c r="F13" s="247">
        <v>0.7715277777777777</v>
      </c>
      <c r="G13" s="170" t="s">
        <v>48</v>
      </c>
      <c r="H13" s="204">
        <v>1</v>
      </c>
      <c r="I13" s="94">
        <v>10</v>
      </c>
      <c r="J13" s="223" t="s">
        <v>281</v>
      </c>
      <c r="K13" s="206">
        <f>SUM(F13)/4.53</f>
        <v>0.17031518273240126</v>
      </c>
    </row>
    <row r="14" spans="1:11" ht="12.75">
      <c r="A14" s="95">
        <v>12</v>
      </c>
      <c r="B14" s="88" t="s">
        <v>51</v>
      </c>
      <c r="C14" s="89">
        <v>1981</v>
      </c>
      <c r="D14" s="103">
        <v>33</v>
      </c>
      <c r="E14" s="114" t="s">
        <v>21</v>
      </c>
      <c r="F14" s="245">
        <v>0.7763888888888889</v>
      </c>
      <c r="G14" s="170" t="s">
        <v>14</v>
      </c>
      <c r="H14" s="204">
        <v>5</v>
      </c>
      <c r="I14" s="112">
        <v>6</v>
      </c>
      <c r="J14" s="223"/>
      <c r="K14" s="206">
        <f>SUM(F14)/4.53</f>
        <v>0.17138827569291146</v>
      </c>
    </row>
    <row r="15" spans="1:11" ht="12.75">
      <c r="A15" s="87">
        <v>13</v>
      </c>
      <c r="B15" s="88" t="s">
        <v>43</v>
      </c>
      <c r="C15" s="89">
        <v>1977</v>
      </c>
      <c r="D15" s="103">
        <v>37</v>
      </c>
      <c r="E15" s="91" t="s">
        <v>44</v>
      </c>
      <c r="F15" s="245">
        <v>0.7930555555555556</v>
      </c>
      <c r="G15" s="170" t="s">
        <v>14</v>
      </c>
      <c r="H15" s="204">
        <v>6</v>
      </c>
      <c r="I15" s="112">
        <v>5</v>
      </c>
      <c r="J15" s="223"/>
      <c r="K15" s="206">
        <f>SUM(F15)/4.53</f>
        <v>0.1750674515575178</v>
      </c>
    </row>
    <row r="16" spans="1:11" ht="12.75">
      <c r="A16" s="95">
        <v>14</v>
      </c>
      <c r="B16" s="108" t="s">
        <v>122</v>
      </c>
      <c r="C16" s="90">
        <v>1992</v>
      </c>
      <c r="D16" s="103">
        <v>22</v>
      </c>
      <c r="E16" s="113" t="s">
        <v>123</v>
      </c>
      <c r="F16" s="247">
        <v>0.7944444444444444</v>
      </c>
      <c r="G16" s="170" t="s">
        <v>48</v>
      </c>
      <c r="H16" s="204">
        <v>2</v>
      </c>
      <c r="I16" s="112">
        <v>9</v>
      </c>
      <c r="J16" s="226"/>
      <c r="K16" s="206">
        <f>SUM(F16)/4.53</f>
        <v>0.17537404954623495</v>
      </c>
    </row>
    <row r="17" spans="1:11" ht="12.75">
      <c r="A17" s="95">
        <v>15</v>
      </c>
      <c r="B17" s="108" t="s">
        <v>45</v>
      </c>
      <c r="C17" s="89">
        <v>1972</v>
      </c>
      <c r="D17" s="103">
        <v>42</v>
      </c>
      <c r="E17" s="111" t="s">
        <v>36</v>
      </c>
      <c r="F17" s="245">
        <v>0.7979166666666666</v>
      </c>
      <c r="G17" s="170" t="s">
        <v>22</v>
      </c>
      <c r="H17" s="204">
        <v>4</v>
      </c>
      <c r="I17" s="112">
        <v>7</v>
      </c>
      <c r="J17" s="223"/>
      <c r="K17" s="206">
        <f>SUM(F17)/4.53</f>
        <v>0.17614054451802794</v>
      </c>
    </row>
    <row r="18" spans="1:11" ht="12.75">
      <c r="A18" s="87">
        <v>16</v>
      </c>
      <c r="B18" s="88" t="s">
        <v>42</v>
      </c>
      <c r="C18" s="89">
        <v>1973</v>
      </c>
      <c r="D18" s="103">
        <v>41</v>
      </c>
      <c r="E18" s="114" t="s">
        <v>21</v>
      </c>
      <c r="F18" s="245">
        <v>0.8055555555555555</v>
      </c>
      <c r="G18" s="170" t="s">
        <v>22</v>
      </c>
      <c r="H18" s="204">
        <v>5</v>
      </c>
      <c r="I18" s="100">
        <v>6</v>
      </c>
      <c r="J18" s="223"/>
      <c r="K18" s="206">
        <f>SUM(F18)/4.53</f>
        <v>0.1778268334559725</v>
      </c>
    </row>
    <row r="19" spans="1:11" ht="12.75">
      <c r="A19" s="95">
        <v>17</v>
      </c>
      <c r="B19" s="96" t="s">
        <v>212</v>
      </c>
      <c r="C19" s="97">
        <v>1980</v>
      </c>
      <c r="D19" s="103">
        <v>34</v>
      </c>
      <c r="E19" s="98" t="s">
        <v>66</v>
      </c>
      <c r="F19" s="245">
        <v>0.8152777777777778</v>
      </c>
      <c r="G19" s="170" t="s">
        <v>14</v>
      </c>
      <c r="H19" s="204">
        <v>7</v>
      </c>
      <c r="I19" s="100">
        <v>4</v>
      </c>
      <c r="J19" s="223"/>
      <c r="K19" s="206">
        <f>SUM(F19)/4.53</f>
        <v>0.17997301937699287</v>
      </c>
    </row>
    <row r="20" spans="1:11" ht="12.75">
      <c r="A20" s="95">
        <v>18</v>
      </c>
      <c r="B20" s="96" t="s">
        <v>57</v>
      </c>
      <c r="C20" s="97">
        <v>1965</v>
      </c>
      <c r="D20" s="103">
        <v>49</v>
      </c>
      <c r="E20" s="98" t="s">
        <v>58</v>
      </c>
      <c r="F20" s="245">
        <v>0.8305555555555556</v>
      </c>
      <c r="G20" s="170" t="s">
        <v>22</v>
      </c>
      <c r="H20" s="204">
        <v>6</v>
      </c>
      <c r="I20" s="100">
        <v>5</v>
      </c>
      <c r="J20" s="223"/>
      <c r="K20" s="206">
        <f>SUM(F20)/4.53</f>
        <v>0.18334559725288202</v>
      </c>
    </row>
    <row r="21" spans="1:11" ht="12.75">
      <c r="A21" s="87">
        <v>19</v>
      </c>
      <c r="B21" s="88" t="s">
        <v>59</v>
      </c>
      <c r="C21" s="89">
        <v>1973</v>
      </c>
      <c r="D21" s="90">
        <v>41</v>
      </c>
      <c r="E21" s="114" t="s">
        <v>21</v>
      </c>
      <c r="F21" s="245">
        <v>0.8618055555555556</v>
      </c>
      <c r="G21" s="170" t="s">
        <v>55</v>
      </c>
      <c r="H21" s="204">
        <v>1</v>
      </c>
      <c r="I21" s="173">
        <v>10</v>
      </c>
      <c r="J21" s="223"/>
      <c r="K21" s="206">
        <f>SUM(F21)/4.53</f>
        <v>0.1902440519990189</v>
      </c>
    </row>
    <row r="22" spans="1:11" ht="12.75">
      <c r="A22" s="95">
        <v>20</v>
      </c>
      <c r="B22" s="88" t="s">
        <v>63</v>
      </c>
      <c r="C22" s="89">
        <v>1960</v>
      </c>
      <c r="D22" s="90">
        <v>54</v>
      </c>
      <c r="E22" s="111" t="s">
        <v>64</v>
      </c>
      <c r="F22" s="245">
        <v>0.8895833333333334</v>
      </c>
      <c r="G22" s="170" t="s">
        <v>28</v>
      </c>
      <c r="H22" s="204">
        <v>2</v>
      </c>
      <c r="I22" s="100">
        <v>9</v>
      </c>
      <c r="J22" s="223"/>
      <c r="K22" s="206">
        <f>SUM(F22)/4.53</f>
        <v>0.19637601177336278</v>
      </c>
    </row>
    <row r="23" spans="1:11" ht="12.75">
      <c r="A23" s="95">
        <v>21</v>
      </c>
      <c r="B23" s="108" t="s">
        <v>132</v>
      </c>
      <c r="C23" s="89">
        <v>1968</v>
      </c>
      <c r="D23" s="90">
        <v>46</v>
      </c>
      <c r="E23" s="111" t="s">
        <v>133</v>
      </c>
      <c r="F23" s="245">
        <v>0.8951388888888889</v>
      </c>
      <c r="G23" s="170" t="s">
        <v>22</v>
      </c>
      <c r="H23" s="204">
        <v>7</v>
      </c>
      <c r="I23" s="100">
        <v>4</v>
      </c>
      <c r="J23" s="223"/>
      <c r="K23" s="206">
        <f>SUM(F23)/4.53</f>
        <v>0.19760240372823154</v>
      </c>
    </row>
    <row r="24" spans="1:11" ht="12.75">
      <c r="A24" s="87">
        <v>22</v>
      </c>
      <c r="B24" s="96" t="s">
        <v>74</v>
      </c>
      <c r="C24" s="97">
        <v>1967</v>
      </c>
      <c r="D24" s="90">
        <v>47</v>
      </c>
      <c r="E24" s="120" t="s">
        <v>21</v>
      </c>
      <c r="F24" s="245">
        <v>0.8965277777777777</v>
      </c>
      <c r="G24" s="170" t="s">
        <v>22</v>
      </c>
      <c r="H24" s="204">
        <v>8</v>
      </c>
      <c r="I24" s="112">
        <v>3</v>
      </c>
      <c r="J24" s="223"/>
      <c r="K24" s="206">
        <f>SUM(F24)/4.53</f>
        <v>0.1979090017169487</v>
      </c>
    </row>
    <row r="25" spans="1:11" ht="12.75">
      <c r="A25" s="95">
        <v>23</v>
      </c>
      <c r="B25" s="88" t="s">
        <v>135</v>
      </c>
      <c r="C25" s="89">
        <v>1976</v>
      </c>
      <c r="D25" s="90">
        <v>38</v>
      </c>
      <c r="E25" s="114" t="s">
        <v>21</v>
      </c>
      <c r="F25" s="245">
        <v>0.9006944444444445</v>
      </c>
      <c r="G25" s="170" t="s">
        <v>55</v>
      </c>
      <c r="H25" s="204">
        <v>2</v>
      </c>
      <c r="I25" s="100">
        <v>9</v>
      </c>
      <c r="J25" s="223"/>
      <c r="K25" s="206">
        <f>SUM(F25)/4.53</f>
        <v>0.1988287956831003</v>
      </c>
    </row>
    <row r="26" spans="1:11" ht="12.75">
      <c r="A26" s="95">
        <v>24</v>
      </c>
      <c r="B26" s="88" t="s">
        <v>71</v>
      </c>
      <c r="C26" s="89">
        <v>1969</v>
      </c>
      <c r="D26" s="90">
        <v>45</v>
      </c>
      <c r="E26" s="91" t="s">
        <v>72</v>
      </c>
      <c r="F26" s="245">
        <v>0.9055555555555556</v>
      </c>
      <c r="G26" s="170" t="s">
        <v>55</v>
      </c>
      <c r="H26" s="204">
        <v>3</v>
      </c>
      <c r="I26" s="112">
        <v>8</v>
      </c>
      <c r="J26" s="223"/>
      <c r="K26" s="206">
        <f>SUM(F26/4.53)</f>
        <v>0.1999018886436105</v>
      </c>
    </row>
    <row r="27" spans="1:11" ht="12.75">
      <c r="A27" s="87">
        <v>25</v>
      </c>
      <c r="B27" s="88" t="s">
        <v>76</v>
      </c>
      <c r="C27" s="89">
        <v>1979</v>
      </c>
      <c r="D27" s="90">
        <v>35</v>
      </c>
      <c r="E27" s="121" t="s">
        <v>21</v>
      </c>
      <c r="F27" s="246">
        <v>0.9104166666666668</v>
      </c>
      <c r="G27" s="170" t="s">
        <v>55</v>
      </c>
      <c r="H27" s="204">
        <v>4</v>
      </c>
      <c r="I27" s="112">
        <v>7</v>
      </c>
      <c r="J27" s="223"/>
      <c r="K27" s="206">
        <f>SUM(F27/4.53)</f>
        <v>0.2009749816041207</v>
      </c>
    </row>
    <row r="28" spans="1:11" ht="12.75">
      <c r="A28" s="95">
        <v>26</v>
      </c>
      <c r="B28" s="88" t="s">
        <v>80</v>
      </c>
      <c r="C28" s="89">
        <v>1976</v>
      </c>
      <c r="D28" s="90">
        <v>38</v>
      </c>
      <c r="E28" s="114" t="s">
        <v>21</v>
      </c>
      <c r="F28" s="245">
        <v>0.9215277777777778</v>
      </c>
      <c r="G28" s="170" t="s">
        <v>55</v>
      </c>
      <c r="H28" s="204">
        <v>5</v>
      </c>
      <c r="I28" s="100">
        <v>6</v>
      </c>
      <c r="J28" s="223"/>
      <c r="K28" s="206">
        <f>SUM(F28)/4.53</f>
        <v>0.20342776551385824</v>
      </c>
    </row>
    <row r="29" spans="1:11" ht="12.75">
      <c r="A29" s="95">
        <v>27</v>
      </c>
      <c r="B29" s="96" t="s">
        <v>243</v>
      </c>
      <c r="C29" s="97">
        <v>1986</v>
      </c>
      <c r="D29" s="90">
        <v>28</v>
      </c>
      <c r="E29" s="230" t="s">
        <v>244</v>
      </c>
      <c r="F29" s="245">
        <v>0.9222222222222222</v>
      </c>
      <c r="G29" s="170" t="s">
        <v>19</v>
      </c>
      <c r="H29" s="204">
        <v>3</v>
      </c>
      <c r="I29" s="100">
        <v>8</v>
      </c>
      <c r="J29" s="223"/>
      <c r="K29" s="206">
        <f>SUM(F29)/4.53</f>
        <v>0.2035810645082168</v>
      </c>
    </row>
    <row r="30" spans="1:11" ht="12.75">
      <c r="A30" s="87">
        <v>28</v>
      </c>
      <c r="B30" s="88" t="s">
        <v>81</v>
      </c>
      <c r="C30" s="89">
        <v>1964</v>
      </c>
      <c r="D30" s="90">
        <v>50</v>
      </c>
      <c r="E30" s="111" t="s">
        <v>58</v>
      </c>
      <c r="F30" s="245">
        <v>0.9555555555555556</v>
      </c>
      <c r="G30" s="170" t="s">
        <v>82</v>
      </c>
      <c r="H30" s="204">
        <v>1</v>
      </c>
      <c r="I30" s="173">
        <v>10</v>
      </c>
      <c r="J30" s="223"/>
      <c r="K30" s="206">
        <f>SUM(F30)/4.53</f>
        <v>0.21093941623742948</v>
      </c>
    </row>
    <row r="31" spans="1:11" ht="12.75">
      <c r="A31" s="95">
        <v>29</v>
      </c>
      <c r="B31" s="101" t="s">
        <v>92</v>
      </c>
      <c r="C31" s="102">
        <v>1962</v>
      </c>
      <c r="D31" s="103">
        <v>52</v>
      </c>
      <c r="E31" s="248" t="s">
        <v>21</v>
      </c>
      <c r="F31" s="246">
        <v>0.9555555555555556</v>
      </c>
      <c r="G31" s="164" t="s">
        <v>28</v>
      </c>
      <c r="H31" s="204">
        <v>3</v>
      </c>
      <c r="I31" s="112">
        <v>8</v>
      </c>
      <c r="J31" s="223" t="s">
        <v>201</v>
      </c>
      <c r="K31" s="206">
        <f>SUM(F31)/4.53</f>
        <v>0.21093941623742948</v>
      </c>
    </row>
    <row r="32" spans="1:11" ht="12.75">
      <c r="A32" s="95">
        <v>30</v>
      </c>
      <c r="B32" s="108" t="s">
        <v>96</v>
      </c>
      <c r="C32" s="90">
        <v>1948</v>
      </c>
      <c r="D32" s="103">
        <v>66</v>
      </c>
      <c r="E32" s="109" t="s">
        <v>27</v>
      </c>
      <c r="F32" s="246">
        <v>0.9965277777777778</v>
      </c>
      <c r="G32" s="170" t="s">
        <v>97</v>
      </c>
      <c r="H32" s="204">
        <v>1</v>
      </c>
      <c r="I32" s="173">
        <v>10</v>
      </c>
      <c r="J32" s="223"/>
      <c r="K32" s="206">
        <f>SUM(F32/4.53)</f>
        <v>0.2199840569045867</v>
      </c>
    </row>
    <row r="33" spans="1:11" ht="12.75">
      <c r="A33" s="87">
        <v>31</v>
      </c>
      <c r="B33" s="96" t="s">
        <v>282</v>
      </c>
      <c r="C33" s="97">
        <v>1985</v>
      </c>
      <c r="D33" s="103">
        <v>29</v>
      </c>
      <c r="E33" s="98" t="s">
        <v>244</v>
      </c>
      <c r="F33" s="249" t="s">
        <v>249</v>
      </c>
      <c r="G33" s="170" t="s">
        <v>48</v>
      </c>
      <c r="H33" s="204">
        <v>3</v>
      </c>
      <c r="I33" s="100">
        <v>8</v>
      </c>
      <c r="J33" s="223"/>
      <c r="K33" s="206">
        <f>SUM(F33)/4.53</f>
        <v>0</v>
      </c>
    </row>
    <row r="34" spans="1:11" ht="12.75">
      <c r="A34" s="95">
        <v>32</v>
      </c>
      <c r="B34" s="88" t="s">
        <v>283</v>
      </c>
      <c r="C34" s="89">
        <v>1971</v>
      </c>
      <c r="D34" s="103">
        <v>43</v>
      </c>
      <c r="E34" s="111" t="s">
        <v>64</v>
      </c>
      <c r="F34" s="249" t="s">
        <v>284</v>
      </c>
      <c r="G34" s="170" t="s">
        <v>55</v>
      </c>
      <c r="H34" s="204">
        <v>6</v>
      </c>
      <c r="I34" s="100">
        <v>5</v>
      </c>
      <c r="J34" s="223" t="s">
        <v>206</v>
      </c>
      <c r="K34" s="206">
        <f>SUM(F34/4.53)</f>
        <v>0.2334743684081432</v>
      </c>
    </row>
    <row r="35" spans="1:11" ht="12.75">
      <c r="A35" s="95">
        <v>33</v>
      </c>
      <c r="B35" s="96" t="s">
        <v>101</v>
      </c>
      <c r="C35" s="97">
        <v>1963</v>
      </c>
      <c r="D35" s="103">
        <v>51</v>
      </c>
      <c r="E35" s="120" t="s">
        <v>21</v>
      </c>
      <c r="F35" s="250" t="s">
        <v>285</v>
      </c>
      <c r="G35" s="170" t="s">
        <v>82</v>
      </c>
      <c r="H35" s="204">
        <v>2</v>
      </c>
      <c r="I35" s="100">
        <v>9</v>
      </c>
      <c r="J35" s="231"/>
      <c r="K35" s="206">
        <f>SUM(F35)/4.53</f>
        <v>0</v>
      </c>
    </row>
    <row r="36" spans="1:11" ht="12.75">
      <c r="A36" s="87">
        <v>34</v>
      </c>
      <c r="B36" s="88" t="s">
        <v>152</v>
      </c>
      <c r="C36" s="90">
        <v>1960</v>
      </c>
      <c r="D36" s="103">
        <v>54</v>
      </c>
      <c r="E36" s="113" t="s">
        <v>13</v>
      </c>
      <c r="F36" s="250" t="s">
        <v>286</v>
      </c>
      <c r="G36" s="170" t="s">
        <v>82</v>
      </c>
      <c r="H36" s="204">
        <v>3</v>
      </c>
      <c r="I36" s="100">
        <v>8</v>
      </c>
      <c r="J36" s="223" t="s">
        <v>201</v>
      </c>
      <c r="K36" s="206">
        <f>SUM(F36)/4.53</f>
        <v>0</v>
      </c>
    </row>
    <row r="37" spans="1:11" ht="12.75">
      <c r="A37" s="95">
        <v>35</v>
      </c>
      <c r="B37" s="137" t="s">
        <v>103</v>
      </c>
      <c r="C37" s="138">
        <v>1948</v>
      </c>
      <c r="D37" s="103">
        <v>66</v>
      </c>
      <c r="E37" s="139" t="s">
        <v>21</v>
      </c>
      <c r="F37" s="249" t="s">
        <v>287</v>
      </c>
      <c r="G37" s="170" t="s">
        <v>82</v>
      </c>
      <c r="H37" s="204">
        <v>4</v>
      </c>
      <c r="I37" s="100">
        <v>7</v>
      </c>
      <c r="J37" s="231"/>
      <c r="K37" s="206">
        <f>SUM(F37)/4.53</f>
        <v>0</v>
      </c>
    </row>
    <row r="38" spans="1:11" ht="12.75">
      <c r="A38" s="87">
        <v>36</v>
      </c>
      <c r="B38" s="88" t="s">
        <v>161</v>
      </c>
      <c r="C38" s="89">
        <v>1945</v>
      </c>
      <c r="D38" s="103">
        <v>69</v>
      </c>
      <c r="E38" s="114" t="s">
        <v>27</v>
      </c>
      <c r="F38" s="249" t="s">
        <v>288</v>
      </c>
      <c r="G38" s="170" t="s">
        <v>97</v>
      </c>
      <c r="H38" s="204">
        <v>2</v>
      </c>
      <c r="I38" s="100">
        <v>9</v>
      </c>
      <c r="J38" s="232"/>
      <c r="K38" s="206">
        <f>SUM(F38)/4.53</f>
        <v>0</v>
      </c>
    </row>
    <row r="39" spans="1:11" ht="12.75">
      <c r="A39" s="95">
        <v>37</v>
      </c>
      <c r="B39" s="101" t="s">
        <v>109</v>
      </c>
      <c r="C39" s="102">
        <v>1977</v>
      </c>
      <c r="D39" s="103">
        <v>37</v>
      </c>
      <c r="E39" s="116" t="s">
        <v>21</v>
      </c>
      <c r="F39" s="251" t="s">
        <v>289</v>
      </c>
      <c r="G39" s="164" t="s">
        <v>55</v>
      </c>
      <c r="H39" s="204">
        <v>7</v>
      </c>
      <c r="I39" s="118">
        <v>4</v>
      </c>
      <c r="J39" s="223" t="s">
        <v>201</v>
      </c>
      <c r="K39" s="206">
        <f>SUM(F39/4.53)</f>
        <v>0.25171694873681627</v>
      </c>
    </row>
    <row r="40" spans="1:11" ht="12.75">
      <c r="A40" s="87">
        <v>38</v>
      </c>
      <c r="B40" s="88" t="s">
        <v>159</v>
      </c>
      <c r="C40" s="89">
        <v>1953</v>
      </c>
      <c r="D40" s="103">
        <v>61</v>
      </c>
      <c r="E40" s="114" t="s">
        <v>38</v>
      </c>
      <c r="F40" s="249" t="s">
        <v>158</v>
      </c>
      <c r="G40" s="170" t="s">
        <v>97</v>
      </c>
      <c r="H40" s="204">
        <v>3</v>
      </c>
      <c r="I40" s="112">
        <v>8</v>
      </c>
      <c r="J40" s="223"/>
      <c r="K40" s="206">
        <f>SUM(F40)/4.53</f>
        <v>0</v>
      </c>
    </row>
    <row r="41" spans="1:11" ht="12.75">
      <c r="A41" s="95">
        <v>39</v>
      </c>
      <c r="B41" s="126" t="s">
        <v>113</v>
      </c>
      <c r="C41" s="89">
        <v>1976</v>
      </c>
      <c r="D41" s="103">
        <v>38</v>
      </c>
      <c r="E41" s="143" t="s">
        <v>21</v>
      </c>
      <c r="F41" s="249" t="s">
        <v>290</v>
      </c>
      <c r="G41" s="170" t="s">
        <v>55</v>
      </c>
      <c r="H41" s="204">
        <v>8</v>
      </c>
      <c r="I41" s="112">
        <v>3</v>
      </c>
      <c r="J41" s="231"/>
      <c r="K41" s="206">
        <f>SUM(F41/4.53)</f>
        <v>0.2848295315182732</v>
      </c>
    </row>
    <row r="42" spans="1:11" ht="12.75">
      <c r="A42" s="252">
        <v>40</v>
      </c>
      <c r="B42" s="253" t="s">
        <v>265</v>
      </c>
      <c r="C42" s="254">
        <v>1984</v>
      </c>
      <c r="D42" s="150">
        <v>30</v>
      </c>
      <c r="E42" s="255" t="s">
        <v>244</v>
      </c>
      <c r="F42" s="256" t="s">
        <v>291</v>
      </c>
      <c r="G42" s="186" t="s">
        <v>48</v>
      </c>
      <c r="H42" s="220">
        <v>4</v>
      </c>
      <c r="I42" s="154">
        <v>7</v>
      </c>
      <c r="J42" s="257"/>
      <c r="K42" s="221">
        <f>SUM(F42)/4.53</f>
        <v>0</v>
      </c>
    </row>
    <row r="43" ht="12.75">
      <c r="F43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292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60">
        <v>0.6555555555555556</v>
      </c>
      <c r="G3" s="170" t="s">
        <v>14</v>
      </c>
      <c r="H3" s="198">
        <v>1</v>
      </c>
      <c r="I3" s="261">
        <v>10</v>
      </c>
      <c r="J3" s="223" t="s">
        <v>293</v>
      </c>
      <c r="K3" s="168">
        <f>SUM(F3)/4.53</f>
        <v>0.14471425067451557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62">
        <v>0.6729166666666666</v>
      </c>
      <c r="G4" s="170" t="s">
        <v>14</v>
      </c>
      <c r="H4" s="204">
        <v>2</v>
      </c>
      <c r="I4" s="263">
        <v>9</v>
      </c>
      <c r="J4" s="223"/>
      <c r="K4" s="172">
        <f>SUM(F4)/4.53</f>
        <v>0.14854672553348047</v>
      </c>
    </row>
    <row r="5" spans="1:11" ht="12.75">
      <c r="A5" s="95">
        <v>3</v>
      </c>
      <c r="B5" s="88" t="s">
        <v>167</v>
      </c>
      <c r="C5" s="89">
        <v>1990</v>
      </c>
      <c r="D5" s="90">
        <v>24</v>
      </c>
      <c r="E5" s="121" t="s">
        <v>27</v>
      </c>
      <c r="F5" s="262">
        <v>0.6951388888888889</v>
      </c>
      <c r="G5" s="170" t="s">
        <v>19</v>
      </c>
      <c r="H5" s="204">
        <v>1</v>
      </c>
      <c r="I5" s="261">
        <v>10</v>
      </c>
      <c r="J5" s="226"/>
      <c r="K5" s="172">
        <f>SUM(F5)/4.53</f>
        <v>0.1534522933529556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64">
        <v>0.7013888888888888</v>
      </c>
      <c r="G6" s="164" t="s">
        <v>22</v>
      </c>
      <c r="H6" s="204">
        <v>1</v>
      </c>
      <c r="I6" s="265">
        <v>10</v>
      </c>
      <c r="J6" s="223"/>
      <c r="K6" s="172">
        <f>SUM(F6)/4.53</f>
        <v>0.15483198430218295</v>
      </c>
    </row>
    <row r="7" spans="1:11" ht="12.75">
      <c r="A7" s="95">
        <v>5</v>
      </c>
      <c r="B7" s="88" t="s">
        <v>17</v>
      </c>
      <c r="C7" s="89">
        <v>1995</v>
      </c>
      <c r="D7" s="103">
        <v>19</v>
      </c>
      <c r="E7" s="91" t="s">
        <v>18</v>
      </c>
      <c r="F7" s="262">
        <v>0.7041666666666666</v>
      </c>
      <c r="G7" s="170" t="s">
        <v>19</v>
      </c>
      <c r="H7" s="204">
        <v>2</v>
      </c>
      <c r="I7" s="263">
        <v>9</v>
      </c>
      <c r="J7" s="223"/>
      <c r="K7" s="172">
        <f>SUM(F7)/4.53</f>
        <v>0.15544518027961735</v>
      </c>
    </row>
    <row r="8" spans="1:11" ht="12.75">
      <c r="A8" s="95">
        <v>6</v>
      </c>
      <c r="B8" s="108" t="s">
        <v>20</v>
      </c>
      <c r="C8" s="90">
        <v>1973</v>
      </c>
      <c r="D8" s="103">
        <v>41</v>
      </c>
      <c r="E8" s="109" t="s">
        <v>21</v>
      </c>
      <c r="F8" s="262">
        <v>0.7090277777777777</v>
      </c>
      <c r="G8" s="170" t="s">
        <v>22</v>
      </c>
      <c r="H8" s="204">
        <v>2</v>
      </c>
      <c r="I8" s="263">
        <v>9</v>
      </c>
      <c r="J8" s="223"/>
      <c r="K8" s="172">
        <f>SUM(F8)/4.53</f>
        <v>0.15651827324012751</v>
      </c>
    </row>
    <row r="9" spans="1:11" ht="12.75">
      <c r="A9" s="87">
        <v>7</v>
      </c>
      <c r="B9" s="96" t="s">
        <v>26</v>
      </c>
      <c r="C9" s="97">
        <v>1963</v>
      </c>
      <c r="D9" s="103">
        <v>51</v>
      </c>
      <c r="E9" s="120" t="s">
        <v>27</v>
      </c>
      <c r="F9" s="262">
        <v>0.7256944444444445</v>
      </c>
      <c r="G9" s="170" t="s">
        <v>28</v>
      </c>
      <c r="H9" s="204">
        <v>1</v>
      </c>
      <c r="I9" s="266">
        <v>10</v>
      </c>
      <c r="J9" s="223"/>
      <c r="K9" s="172">
        <f>SUM(F9)/4.53</f>
        <v>0.16019744910473388</v>
      </c>
    </row>
    <row r="10" spans="1:11" ht="12.75">
      <c r="A10" s="95">
        <v>8</v>
      </c>
      <c r="B10" s="108" t="s">
        <v>23</v>
      </c>
      <c r="C10" s="90">
        <v>1972</v>
      </c>
      <c r="D10" s="103">
        <v>42</v>
      </c>
      <c r="E10" s="111" t="s">
        <v>24</v>
      </c>
      <c r="F10" s="262">
        <v>0.7326388888888888</v>
      </c>
      <c r="G10" s="170" t="s">
        <v>22</v>
      </c>
      <c r="H10" s="204">
        <v>3</v>
      </c>
      <c r="I10" s="263">
        <v>8</v>
      </c>
      <c r="J10" s="223"/>
      <c r="K10" s="172">
        <f>SUM(F10)/4.53</f>
        <v>0.16173043904831982</v>
      </c>
    </row>
    <row r="11" spans="1:11" ht="12.75">
      <c r="A11" s="95">
        <v>9</v>
      </c>
      <c r="B11" s="88" t="s">
        <v>119</v>
      </c>
      <c r="C11" s="89">
        <v>1966</v>
      </c>
      <c r="D11" s="103">
        <v>48</v>
      </c>
      <c r="E11" s="111" t="s">
        <v>64</v>
      </c>
      <c r="F11" s="262">
        <v>0.7444444444444445</v>
      </c>
      <c r="G11" s="170" t="s">
        <v>22</v>
      </c>
      <c r="H11" s="204">
        <v>4</v>
      </c>
      <c r="I11" s="263">
        <v>7</v>
      </c>
      <c r="J11" s="223"/>
      <c r="K11" s="172">
        <f>SUM(F11)/4.53</f>
        <v>0.164336521952416</v>
      </c>
    </row>
    <row r="12" spans="1:11" ht="12.75">
      <c r="A12" s="87">
        <v>10</v>
      </c>
      <c r="B12" s="96" t="s">
        <v>294</v>
      </c>
      <c r="C12" s="97">
        <v>1962</v>
      </c>
      <c r="D12" s="103">
        <v>52</v>
      </c>
      <c r="E12" s="120" t="s">
        <v>66</v>
      </c>
      <c r="F12" s="262">
        <v>0.7493055555555556</v>
      </c>
      <c r="G12" s="170" t="s">
        <v>28</v>
      </c>
      <c r="H12" s="204">
        <v>2</v>
      </c>
      <c r="I12" s="267">
        <v>9</v>
      </c>
      <c r="J12" s="223"/>
      <c r="K12" s="172">
        <f>SUM(F12)/4.53</f>
        <v>0.16540961491292616</v>
      </c>
    </row>
    <row r="13" spans="1:11" ht="12.75">
      <c r="A13" s="95">
        <v>11</v>
      </c>
      <c r="B13" s="88" t="s">
        <v>29</v>
      </c>
      <c r="C13" s="142">
        <v>1980</v>
      </c>
      <c r="D13" s="103">
        <v>34</v>
      </c>
      <c r="E13" s="268" t="s">
        <v>30</v>
      </c>
      <c r="F13" s="262">
        <v>0.7583333333333333</v>
      </c>
      <c r="G13" s="170" t="s">
        <v>14</v>
      </c>
      <c r="H13" s="204">
        <v>3</v>
      </c>
      <c r="I13" s="267">
        <v>8</v>
      </c>
      <c r="J13" s="223"/>
      <c r="K13" s="172">
        <f>SUM(F13)/4.53</f>
        <v>0.1674025018395879</v>
      </c>
    </row>
    <row r="14" spans="1:11" ht="12.75">
      <c r="A14" s="95">
        <v>12</v>
      </c>
      <c r="B14" s="131" t="s">
        <v>295</v>
      </c>
      <c r="C14" s="132">
        <v>1982</v>
      </c>
      <c r="D14" s="103">
        <v>32</v>
      </c>
      <c r="E14" s="123" t="s">
        <v>64</v>
      </c>
      <c r="F14" s="264">
        <v>0.7833333333333333</v>
      </c>
      <c r="G14" s="164" t="s">
        <v>14</v>
      </c>
      <c r="H14" s="204">
        <v>4</v>
      </c>
      <c r="I14" s="263">
        <v>7</v>
      </c>
      <c r="J14" s="223"/>
      <c r="K14" s="172">
        <f>SUM(F14)/4.53</f>
        <v>0.1729212656364974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62">
        <v>0.7909722222222223</v>
      </c>
      <c r="G15" s="170" t="s">
        <v>28</v>
      </c>
      <c r="H15" s="204">
        <v>3</v>
      </c>
      <c r="I15" s="263">
        <v>8</v>
      </c>
      <c r="J15" s="223"/>
      <c r="K15" s="172">
        <f>SUM(F15)/4.53</f>
        <v>0.174607554574442</v>
      </c>
    </row>
    <row r="16" spans="1:11" ht="12.75">
      <c r="A16" s="95">
        <v>14</v>
      </c>
      <c r="B16" s="108" t="s">
        <v>39</v>
      </c>
      <c r="C16" s="90">
        <v>1964</v>
      </c>
      <c r="D16" s="103">
        <v>50</v>
      </c>
      <c r="E16" s="114" t="s">
        <v>38</v>
      </c>
      <c r="F16" s="262">
        <v>0.7937500000000001</v>
      </c>
      <c r="G16" s="170" t="s">
        <v>28</v>
      </c>
      <c r="H16" s="204">
        <v>4</v>
      </c>
      <c r="I16" s="263">
        <v>7</v>
      </c>
      <c r="J16" s="226"/>
      <c r="K16" s="172">
        <f>SUM(F16)/4.53</f>
        <v>0.1752207505518764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62">
        <v>0.7958333333333334</v>
      </c>
      <c r="G17" s="170" t="s">
        <v>14</v>
      </c>
      <c r="H17" s="204">
        <v>5</v>
      </c>
      <c r="I17" s="263">
        <v>6</v>
      </c>
      <c r="J17" s="223"/>
      <c r="K17" s="172">
        <f>SUM(F17)/4.53</f>
        <v>0.17568064753495216</v>
      </c>
    </row>
    <row r="18" spans="1:11" ht="12.75">
      <c r="A18" s="87">
        <v>16</v>
      </c>
      <c r="B18" s="108" t="s">
        <v>45</v>
      </c>
      <c r="C18" s="89">
        <v>1972</v>
      </c>
      <c r="D18" s="103">
        <v>42</v>
      </c>
      <c r="E18" s="111" t="s">
        <v>36</v>
      </c>
      <c r="F18" s="262">
        <v>0.7979166666666666</v>
      </c>
      <c r="G18" s="170" t="s">
        <v>22</v>
      </c>
      <c r="H18" s="204">
        <v>5</v>
      </c>
      <c r="I18" s="263">
        <v>6</v>
      </c>
      <c r="J18" s="223"/>
      <c r="K18" s="172">
        <f>SUM(F18)/4.53</f>
        <v>0.17614054451802794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269">
        <v>0.8048611111111111</v>
      </c>
      <c r="G19" s="170" t="s">
        <v>48</v>
      </c>
      <c r="H19" s="204">
        <v>1</v>
      </c>
      <c r="I19" s="266">
        <v>10</v>
      </c>
      <c r="J19" s="223" t="s">
        <v>296</v>
      </c>
      <c r="K19" s="172">
        <f>SUM(F19)/4.53</f>
        <v>0.17767353446161394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62">
        <v>0.80625</v>
      </c>
      <c r="G20" s="170" t="s">
        <v>14</v>
      </c>
      <c r="H20" s="204">
        <v>6</v>
      </c>
      <c r="I20" s="267">
        <v>5</v>
      </c>
      <c r="J20" s="223"/>
      <c r="K20" s="172">
        <f>SUM(F20)/4.53</f>
        <v>0.17798013245033112</v>
      </c>
    </row>
    <row r="21" spans="1:11" ht="12.75">
      <c r="A21" s="87">
        <v>19</v>
      </c>
      <c r="B21" s="96" t="s">
        <v>47</v>
      </c>
      <c r="C21" s="97">
        <v>1983</v>
      </c>
      <c r="D21" s="103">
        <v>31</v>
      </c>
      <c r="E21" s="98" t="s">
        <v>13</v>
      </c>
      <c r="F21" s="269">
        <v>0.8090277777777778</v>
      </c>
      <c r="G21" s="170" t="s">
        <v>48</v>
      </c>
      <c r="H21" s="204">
        <v>2</v>
      </c>
      <c r="I21" s="267">
        <v>9</v>
      </c>
      <c r="J21" s="223"/>
      <c r="K21" s="172">
        <f>SUM(F21)/4.53</f>
        <v>0.1785933284277655</v>
      </c>
    </row>
    <row r="22" spans="1:11" ht="12.75">
      <c r="A22" s="95">
        <v>20</v>
      </c>
      <c r="B22" s="88" t="s">
        <v>42</v>
      </c>
      <c r="C22" s="89">
        <v>1973</v>
      </c>
      <c r="D22" s="103">
        <v>41</v>
      </c>
      <c r="E22" s="114" t="s">
        <v>21</v>
      </c>
      <c r="F22" s="262">
        <v>0.8201388888888889</v>
      </c>
      <c r="G22" s="170" t="s">
        <v>22</v>
      </c>
      <c r="H22" s="204">
        <v>6</v>
      </c>
      <c r="I22" s="267">
        <v>5</v>
      </c>
      <c r="J22" s="223"/>
      <c r="K22" s="172">
        <f>SUM(F22)/4.53</f>
        <v>0.18104611233750306</v>
      </c>
    </row>
    <row r="23" spans="1:11" ht="12.75">
      <c r="A23" s="95">
        <v>21</v>
      </c>
      <c r="B23" s="88" t="s">
        <v>214</v>
      </c>
      <c r="C23" s="89">
        <v>1955</v>
      </c>
      <c r="D23" s="90">
        <v>59</v>
      </c>
      <c r="E23" s="111" t="s">
        <v>199</v>
      </c>
      <c r="F23" s="262">
        <v>0.85</v>
      </c>
      <c r="G23" s="170" t="s">
        <v>28</v>
      </c>
      <c r="H23" s="204">
        <v>5</v>
      </c>
      <c r="I23" s="270">
        <v>6</v>
      </c>
      <c r="J23" s="223"/>
      <c r="K23" s="172">
        <f>SUM(F23)/4.53</f>
        <v>0.18763796909492272</v>
      </c>
    </row>
    <row r="24" spans="1:11" ht="12.75">
      <c r="A24" s="87">
        <v>22</v>
      </c>
      <c r="B24" s="88" t="s">
        <v>59</v>
      </c>
      <c r="C24" s="89">
        <v>1973</v>
      </c>
      <c r="D24" s="90">
        <v>41</v>
      </c>
      <c r="E24" s="114" t="s">
        <v>21</v>
      </c>
      <c r="F24" s="262">
        <v>0.8624999999999999</v>
      </c>
      <c r="G24" s="170" t="s">
        <v>55</v>
      </c>
      <c r="H24" s="204">
        <v>1</v>
      </c>
      <c r="I24" s="266">
        <v>10</v>
      </c>
      <c r="J24" s="223"/>
      <c r="K24" s="172">
        <f>SUM(F24)/4.53</f>
        <v>0.19039735099337746</v>
      </c>
    </row>
    <row r="25" spans="1:11" ht="12.75">
      <c r="A25" s="95">
        <v>23</v>
      </c>
      <c r="B25" s="88" t="s">
        <v>63</v>
      </c>
      <c r="C25" s="89">
        <v>1960</v>
      </c>
      <c r="D25" s="90">
        <v>54</v>
      </c>
      <c r="E25" s="111" t="s">
        <v>64</v>
      </c>
      <c r="F25" s="262">
        <v>0.876388888888889</v>
      </c>
      <c r="G25" s="170" t="s">
        <v>28</v>
      </c>
      <c r="H25" s="204">
        <v>6</v>
      </c>
      <c r="I25" s="263">
        <v>5</v>
      </c>
      <c r="J25" s="223"/>
      <c r="K25" s="172">
        <f>SUM(F25)/4.53</f>
        <v>0.19346333088054943</v>
      </c>
    </row>
    <row r="26" spans="1:11" ht="12.75">
      <c r="A26" s="95">
        <v>24</v>
      </c>
      <c r="B26" s="108" t="s">
        <v>175</v>
      </c>
      <c r="C26" s="90">
        <v>1992</v>
      </c>
      <c r="D26" s="90">
        <v>22</v>
      </c>
      <c r="E26" s="113" t="s">
        <v>88</v>
      </c>
      <c r="F26" s="269">
        <v>0.88125</v>
      </c>
      <c r="G26" s="170" t="s">
        <v>48</v>
      </c>
      <c r="H26" s="204">
        <v>3</v>
      </c>
      <c r="I26" s="263">
        <v>8</v>
      </c>
      <c r="J26" s="223"/>
      <c r="K26" s="172">
        <f>SUM(F26/4.53)</f>
        <v>0.1945364238410596</v>
      </c>
    </row>
    <row r="27" spans="1:11" ht="12.75">
      <c r="A27" s="87">
        <v>25</v>
      </c>
      <c r="B27" s="88" t="s">
        <v>134</v>
      </c>
      <c r="C27" s="89">
        <v>1950</v>
      </c>
      <c r="D27" s="90">
        <v>64</v>
      </c>
      <c r="E27" s="114" t="s">
        <v>27</v>
      </c>
      <c r="F27" s="262">
        <v>0.8840277777777777</v>
      </c>
      <c r="G27" s="170" t="s">
        <v>97</v>
      </c>
      <c r="H27" s="204">
        <v>1</v>
      </c>
      <c r="I27" s="266">
        <v>10</v>
      </c>
      <c r="J27" s="223"/>
      <c r="K27" s="172">
        <f>SUM(F27/4.53)</f>
        <v>0.19514961981849396</v>
      </c>
    </row>
    <row r="28" spans="1:11" ht="12.75">
      <c r="A28" s="95">
        <v>26</v>
      </c>
      <c r="B28" s="96" t="s">
        <v>62</v>
      </c>
      <c r="C28" s="97">
        <v>1979</v>
      </c>
      <c r="D28" s="90">
        <v>35</v>
      </c>
      <c r="E28" s="120" t="s">
        <v>21</v>
      </c>
      <c r="F28" s="262">
        <v>0.8909722222222222</v>
      </c>
      <c r="G28" s="170" t="s">
        <v>14</v>
      </c>
      <c r="H28" s="204">
        <v>7</v>
      </c>
      <c r="I28" s="267">
        <v>4</v>
      </c>
      <c r="J28" s="223"/>
      <c r="K28" s="172">
        <f>SUM(F28)/4.53</f>
        <v>0.19668260976207994</v>
      </c>
    </row>
    <row r="29" spans="1:11" ht="12.75">
      <c r="A29" s="95">
        <v>27</v>
      </c>
      <c r="B29" s="88" t="s">
        <v>54</v>
      </c>
      <c r="C29" s="89">
        <v>1977</v>
      </c>
      <c r="D29" s="90">
        <v>37</v>
      </c>
      <c r="E29" s="114" t="s">
        <v>38</v>
      </c>
      <c r="F29" s="262">
        <v>0.8930555555555556</v>
      </c>
      <c r="G29" s="170" t="s">
        <v>55</v>
      </c>
      <c r="H29" s="204">
        <v>2</v>
      </c>
      <c r="I29" s="267">
        <v>9</v>
      </c>
      <c r="J29" s="223"/>
      <c r="K29" s="172">
        <f>SUM(F29)/4.53</f>
        <v>0.19714250674515574</v>
      </c>
    </row>
    <row r="30" spans="1:11" ht="12.75">
      <c r="A30" s="87">
        <v>28</v>
      </c>
      <c r="B30" s="96" t="s">
        <v>73</v>
      </c>
      <c r="C30" s="97">
        <v>1973</v>
      </c>
      <c r="D30" s="90">
        <v>41</v>
      </c>
      <c r="E30" s="120" t="s">
        <v>27</v>
      </c>
      <c r="F30" s="262">
        <v>0.8972222222222223</v>
      </c>
      <c r="G30" s="170" t="s">
        <v>22</v>
      </c>
      <c r="H30" s="204">
        <v>7</v>
      </c>
      <c r="I30" s="267">
        <v>4</v>
      </c>
      <c r="J30" s="223"/>
      <c r="K30" s="172">
        <f>SUM(F30)/4.53</f>
        <v>0.19806230071130734</v>
      </c>
    </row>
    <row r="31" spans="1:11" ht="12.75">
      <c r="A31" s="95">
        <v>29</v>
      </c>
      <c r="B31" s="96" t="s">
        <v>74</v>
      </c>
      <c r="C31" s="97">
        <v>1967</v>
      </c>
      <c r="D31" s="90">
        <v>47</v>
      </c>
      <c r="E31" s="120" t="s">
        <v>21</v>
      </c>
      <c r="F31" s="262">
        <v>0.9034722222222222</v>
      </c>
      <c r="G31" s="170" t="s">
        <v>22</v>
      </c>
      <c r="H31" s="204">
        <v>8</v>
      </c>
      <c r="I31" s="267">
        <v>3</v>
      </c>
      <c r="J31" s="223"/>
      <c r="K31" s="172">
        <f>SUM(F31)/4.53</f>
        <v>0.1994419916605347</v>
      </c>
    </row>
    <row r="32" spans="1:11" ht="12.75">
      <c r="A32" s="95">
        <v>30</v>
      </c>
      <c r="B32" s="88" t="s">
        <v>135</v>
      </c>
      <c r="C32" s="89">
        <v>1976</v>
      </c>
      <c r="D32" s="90">
        <v>38</v>
      </c>
      <c r="E32" s="114" t="s">
        <v>21</v>
      </c>
      <c r="F32" s="262">
        <v>0.9131944444444445</v>
      </c>
      <c r="G32" s="170" t="s">
        <v>55</v>
      </c>
      <c r="H32" s="204">
        <v>3</v>
      </c>
      <c r="I32" s="267">
        <v>8</v>
      </c>
      <c r="J32" s="223"/>
      <c r="K32" s="172">
        <f>SUM(F32/4.53)</f>
        <v>0.20158817758155506</v>
      </c>
    </row>
    <row r="33" spans="1:11" ht="12.75">
      <c r="A33" s="87">
        <v>31</v>
      </c>
      <c r="B33" s="108" t="s">
        <v>68</v>
      </c>
      <c r="C33" s="90">
        <v>1973</v>
      </c>
      <c r="D33" s="90">
        <v>41</v>
      </c>
      <c r="E33" s="114" t="s">
        <v>38</v>
      </c>
      <c r="F33" s="262">
        <v>0.9159722222222223</v>
      </c>
      <c r="G33" s="170" t="s">
        <v>55</v>
      </c>
      <c r="H33" s="204">
        <v>4</v>
      </c>
      <c r="I33" s="267">
        <v>7</v>
      </c>
      <c r="J33" s="223"/>
      <c r="K33" s="172">
        <f>SUM(F33)/4.53</f>
        <v>0.20220137355898946</v>
      </c>
    </row>
    <row r="34" spans="1:11" ht="12.75">
      <c r="A34" s="87">
        <v>32</v>
      </c>
      <c r="B34" s="96" t="s">
        <v>70</v>
      </c>
      <c r="C34" s="97">
        <v>1989</v>
      </c>
      <c r="D34" s="90">
        <v>25</v>
      </c>
      <c r="E34" s="98" t="s">
        <v>64</v>
      </c>
      <c r="F34" s="269">
        <v>0.9215277777777778</v>
      </c>
      <c r="G34" s="170" t="s">
        <v>48</v>
      </c>
      <c r="H34" s="204">
        <v>4</v>
      </c>
      <c r="I34" s="267">
        <v>7</v>
      </c>
      <c r="J34" s="223"/>
      <c r="K34" s="172">
        <f>SUM(F34)/4.53</f>
        <v>0.20342776551385824</v>
      </c>
    </row>
    <row r="35" spans="1:11" ht="12.75">
      <c r="A35" s="87">
        <v>33</v>
      </c>
      <c r="B35" s="88" t="s">
        <v>79</v>
      </c>
      <c r="C35" s="89">
        <v>1976</v>
      </c>
      <c r="D35" s="90">
        <v>38</v>
      </c>
      <c r="E35" s="114" t="s">
        <v>21</v>
      </c>
      <c r="F35" s="264">
        <v>0.9222222222222222</v>
      </c>
      <c r="G35" s="170" t="s">
        <v>55</v>
      </c>
      <c r="H35" s="204">
        <v>5</v>
      </c>
      <c r="I35" s="263">
        <v>6</v>
      </c>
      <c r="J35" s="223"/>
      <c r="K35" s="172">
        <f>SUM(F35)/4.53</f>
        <v>0.2035810645082168</v>
      </c>
    </row>
    <row r="36" spans="1:11" ht="12.75">
      <c r="A36" s="87">
        <v>34</v>
      </c>
      <c r="B36" s="88" t="s">
        <v>76</v>
      </c>
      <c r="C36" s="89">
        <v>1979</v>
      </c>
      <c r="D36" s="90">
        <v>35</v>
      </c>
      <c r="E36" s="121" t="s">
        <v>21</v>
      </c>
      <c r="F36" s="262">
        <v>0.9395833333333333</v>
      </c>
      <c r="G36" s="170" t="s">
        <v>55</v>
      </c>
      <c r="H36" s="204">
        <v>6</v>
      </c>
      <c r="I36" s="263">
        <v>5</v>
      </c>
      <c r="J36" s="223"/>
      <c r="K36" s="172">
        <f>SUM(F36)/4.53</f>
        <v>0.20741353936718174</v>
      </c>
    </row>
    <row r="37" spans="1:11" ht="12.75">
      <c r="A37" s="87">
        <v>35</v>
      </c>
      <c r="B37" s="88" t="s">
        <v>85</v>
      </c>
      <c r="C37" s="89">
        <v>1965</v>
      </c>
      <c r="D37" s="90">
        <v>49</v>
      </c>
      <c r="E37" s="111" t="s">
        <v>86</v>
      </c>
      <c r="F37" s="262">
        <v>0.9625</v>
      </c>
      <c r="G37" s="170" t="s">
        <v>22</v>
      </c>
      <c r="H37" s="204">
        <v>9</v>
      </c>
      <c r="I37" s="263">
        <v>2</v>
      </c>
      <c r="J37" s="223"/>
      <c r="K37" s="172">
        <f>SUM(F37)/4.53</f>
        <v>0.21247240618101546</v>
      </c>
    </row>
    <row r="38" spans="1:11" ht="12.75">
      <c r="A38" s="87">
        <v>36</v>
      </c>
      <c r="B38" s="88" t="s">
        <v>92</v>
      </c>
      <c r="C38" s="89">
        <v>1962</v>
      </c>
      <c r="D38" s="90">
        <v>52</v>
      </c>
      <c r="E38" s="121" t="s">
        <v>21</v>
      </c>
      <c r="F38" s="262">
        <v>0.9631944444444445</v>
      </c>
      <c r="G38" s="170" t="s">
        <v>28</v>
      </c>
      <c r="H38" s="204">
        <v>7</v>
      </c>
      <c r="I38" s="263">
        <v>4</v>
      </c>
      <c r="J38" s="223"/>
      <c r="K38" s="172">
        <f>SUM(F38)/4.53</f>
        <v>0.21262570517537405</v>
      </c>
    </row>
    <row r="39" spans="1:11" ht="12.75">
      <c r="A39" s="87">
        <v>37</v>
      </c>
      <c r="B39" s="96" t="s">
        <v>181</v>
      </c>
      <c r="C39" s="97">
        <v>1976</v>
      </c>
      <c r="D39" s="90">
        <v>38</v>
      </c>
      <c r="E39" s="98" t="s">
        <v>64</v>
      </c>
      <c r="F39" s="262">
        <v>0.9722222222222222</v>
      </c>
      <c r="G39" s="170" t="s">
        <v>55</v>
      </c>
      <c r="H39" s="204">
        <v>7</v>
      </c>
      <c r="I39" s="263">
        <v>4</v>
      </c>
      <c r="J39" s="223"/>
      <c r="K39" s="172">
        <f>SUM(F39)/4.53</f>
        <v>0.2146185921020358</v>
      </c>
    </row>
    <row r="40" spans="1:11" ht="12.75">
      <c r="A40" s="87">
        <v>38</v>
      </c>
      <c r="B40" s="96" t="s">
        <v>297</v>
      </c>
      <c r="C40" s="97">
        <v>1982</v>
      </c>
      <c r="D40" s="90">
        <v>32</v>
      </c>
      <c r="E40" s="98" t="s">
        <v>244</v>
      </c>
      <c r="F40" s="269">
        <v>0.9944444444444445</v>
      </c>
      <c r="G40" s="170" t="s">
        <v>48</v>
      </c>
      <c r="H40" s="204">
        <v>5</v>
      </c>
      <c r="I40" s="263">
        <v>6</v>
      </c>
      <c r="J40" s="223"/>
      <c r="K40" s="172">
        <f>SUM(F40)/4.53</f>
        <v>0.21952415992151092</v>
      </c>
    </row>
    <row r="41" spans="1:11" ht="12.75">
      <c r="A41" s="87">
        <v>39</v>
      </c>
      <c r="B41" s="88" t="s">
        <v>298</v>
      </c>
      <c r="C41" s="89">
        <v>1977</v>
      </c>
      <c r="D41" s="90">
        <v>37</v>
      </c>
      <c r="E41" s="121" t="s">
        <v>21</v>
      </c>
      <c r="F41" s="262">
        <v>0.9979166666666667</v>
      </c>
      <c r="G41" s="170" t="s">
        <v>14</v>
      </c>
      <c r="H41" s="204">
        <v>8</v>
      </c>
      <c r="I41" s="263">
        <v>3</v>
      </c>
      <c r="J41" s="223"/>
      <c r="K41" s="172">
        <f>SUM(F41)/4.53</f>
        <v>0.22029065489330388</v>
      </c>
    </row>
    <row r="42" spans="1:11" ht="12.75">
      <c r="A42" s="87">
        <v>40</v>
      </c>
      <c r="B42" s="88" t="s">
        <v>98</v>
      </c>
      <c r="C42" s="89">
        <v>1993</v>
      </c>
      <c r="D42" s="90">
        <v>21</v>
      </c>
      <c r="E42" s="111" t="s">
        <v>99</v>
      </c>
      <c r="F42" s="271" t="s">
        <v>299</v>
      </c>
      <c r="G42" s="170" t="s">
        <v>48</v>
      </c>
      <c r="H42" s="204">
        <v>6</v>
      </c>
      <c r="I42" s="267">
        <v>5</v>
      </c>
      <c r="J42" s="223"/>
      <c r="K42" s="172">
        <f>SUM(F42/4.53)</f>
        <v>0.22366323276919303</v>
      </c>
    </row>
    <row r="43" spans="1:11" ht="12.75">
      <c r="A43" s="87">
        <v>41</v>
      </c>
      <c r="B43" s="88" t="s">
        <v>81</v>
      </c>
      <c r="C43" s="89">
        <v>1964</v>
      </c>
      <c r="D43" s="90">
        <v>50</v>
      </c>
      <c r="E43" s="111" t="s">
        <v>58</v>
      </c>
      <c r="F43" s="272" t="s">
        <v>300</v>
      </c>
      <c r="G43" s="170" t="s">
        <v>82</v>
      </c>
      <c r="H43" s="204">
        <v>1</v>
      </c>
      <c r="I43" s="261">
        <v>10</v>
      </c>
      <c r="J43" s="223"/>
      <c r="K43" s="172">
        <f>SUM(F43/4.53)</f>
        <v>0.2258094186902134</v>
      </c>
    </row>
    <row r="44" spans="1:11" ht="12.75">
      <c r="A44" s="87">
        <v>42</v>
      </c>
      <c r="B44" s="96" t="s">
        <v>146</v>
      </c>
      <c r="C44" s="97">
        <v>1987</v>
      </c>
      <c r="D44" s="90">
        <v>27</v>
      </c>
      <c r="E44" s="98" t="s">
        <v>64</v>
      </c>
      <c r="F44" s="271" t="s">
        <v>301</v>
      </c>
      <c r="G44" s="170" t="s">
        <v>48</v>
      </c>
      <c r="H44" s="204">
        <v>7</v>
      </c>
      <c r="I44" s="267">
        <v>4</v>
      </c>
      <c r="J44" s="223"/>
      <c r="K44" s="172">
        <f>SUM(F44/4.53)</f>
        <v>0.22626931567328915</v>
      </c>
    </row>
    <row r="45" spans="1:11" ht="12.75">
      <c r="A45" s="87">
        <v>43</v>
      </c>
      <c r="B45" s="101" t="s">
        <v>283</v>
      </c>
      <c r="C45" s="102">
        <v>1971</v>
      </c>
      <c r="D45" s="103">
        <v>43</v>
      </c>
      <c r="E45" s="116" t="s">
        <v>64</v>
      </c>
      <c r="F45" s="273" t="s">
        <v>302</v>
      </c>
      <c r="G45" s="164" t="s">
        <v>55</v>
      </c>
      <c r="H45" s="204">
        <v>8</v>
      </c>
      <c r="I45" s="263">
        <v>3</v>
      </c>
      <c r="J45" s="223"/>
      <c r="K45" s="172">
        <f>SUM(F45/4.53)</f>
        <v>0.23194137846455726</v>
      </c>
    </row>
    <row r="46" spans="1:11" ht="12.75">
      <c r="A46" s="87">
        <v>44</v>
      </c>
      <c r="B46" s="96" t="s">
        <v>282</v>
      </c>
      <c r="C46" s="97">
        <v>1985</v>
      </c>
      <c r="D46" s="103">
        <v>29</v>
      </c>
      <c r="E46" s="98" t="s">
        <v>244</v>
      </c>
      <c r="F46" s="271" t="s">
        <v>303</v>
      </c>
      <c r="G46" s="170" t="s">
        <v>48</v>
      </c>
      <c r="H46" s="204">
        <v>8</v>
      </c>
      <c r="I46" s="263">
        <v>3</v>
      </c>
      <c r="J46" s="223"/>
      <c r="K46" s="172">
        <f>SUM(F46/4.53)</f>
        <v>0.23424086337993621</v>
      </c>
    </row>
    <row r="47" spans="1:11" ht="12.75">
      <c r="A47" s="87">
        <v>45</v>
      </c>
      <c r="B47" s="96" t="s">
        <v>101</v>
      </c>
      <c r="C47" s="97">
        <v>1963</v>
      </c>
      <c r="D47" s="103">
        <v>51</v>
      </c>
      <c r="E47" s="121" t="s">
        <v>21</v>
      </c>
      <c r="F47" s="272" t="s">
        <v>148</v>
      </c>
      <c r="G47" s="170" t="s">
        <v>82</v>
      </c>
      <c r="H47" s="204">
        <v>2</v>
      </c>
      <c r="I47" s="263">
        <v>9</v>
      </c>
      <c r="J47" s="223"/>
      <c r="K47" s="172">
        <f>SUM(F47/4.53)</f>
        <v>0.2353139563404464</v>
      </c>
    </row>
    <row r="48" spans="1:11" ht="12.75">
      <c r="A48" s="87">
        <v>46</v>
      </c>
      <c r="B48" s="88" t="s">
        <v>304</v>
      </c>
      <c r="C48" s="89">
        <v>1984</v>
      </c>
      <c r="D48" s="103">
        <v>30</v>
      </c>
      <c r="E48" s="111" t="s">
        <v>244</v>
      </c>
      <c r="F48" s="271" t="s">
        <v>305</v>
      </c>
      <c r="G48" s="170" t="s">
        <v>48</v>
      </c>
      <c r="H48" s="204">
        <v>9</v>
      </c>
      <c r="I48" s="263">
        <v>2</v>
      </c>
      <c r="J48" s="223"/>
      <c r="K48" s="172">
        <f>SUM(F48/4.53)</f>
        <v>0.23960632818248712</v>
      </c>
    </row>
    <row r="49" spans="1:11" ht="12.75">
      <c r="A49" s="87">
        <v>47</v>
      </c>
      <c r="B49" s="108" t="s">
        <v>96</v>
      </c>
      <c r="C49" s="90">
        <v>1948</v>
      </c>
      <c r="D49" s="103">
        <v>66</v>
      </c>
      <c r="E49" s="109" t="s">
        <v>27</v>
      </c>
      <c r="F49" s="271" t="s">
        <v>306</v>
      </c>
      <c r="G49" s="170" t="s">
        <v>97</v>
      </c>
      <c r="H49" s="204">
        <v>2</v>
      </c>
      <c r="I49" s="263">
        <v>9</v>
      </c>
      <c r="J49" s="223"/>
      <c r="K49" s="172">
        <f>SUM(F49/4.53)</f>
        <v>0.24129261712043165</v>
      </c>
    </row>
    <row r="50" spans="1:11" ht="12.75">
      <c r="A50" s="87">
        <v>48</v>
      </c>
      <c r="B50" s="88" t="s">
        <v>152</v>
      </c>
      <c r="C50" s="90">
        <v>1960</v>
      </c>
      <c r="D50" s="103">
        <v>54</v>
      </c>
      <c r="E50" s="113" t="s">
        <v>13</v>
      </c>
      <c r="F50" s="272" t="s">
        <v>188</v>
      </c>
      <c r="G50" s="170" t="s">
        <v>82</v>
      </c>
      <c r="H50" s="204">
        <v>3</v>
      </c>
      <c r="I50" s="263">
        <v>8</v>
      </c>
      <c r="J50" s="223"/>
      <c r="K50" s="172">
        <f>SUM(F50/4.53)</f>
        <v>0.24359210203581064</v>
      </c>
    </row>
    <row r="51" spans="1:11" ht="12.75">
      <c r="A51" s="87">
        <v>49</v>
      </c>
      <c r="B51" s="88" t="s">
        <v>161</v>
      </c>
      <c r="C51" s="89">
        <v>1945</v>
      </c>
      <c r="D51" s="103">
        <v>69</v>
      </c>
      <c r="E51" s="114" t="s">
        <v>27</v>
      </c>
      <c r="F51" s="271" t="s">
        <v>307</v>
      </c>
      <c r="G51" s="170" t="s">
        <v>97</v>
      </c>
      <c r="H51" s="204">
        <v>3</v>
      </c>
      <c r="I51" s="263">
        <v>8</v>
      </c>
      <c r="J51" s="223"/>
      <c r="K51" s="172">
        <f>SUM(F51/4.53)</f>
        <v>0.24834437086092714</v>
      </c>
    </row>
    <row r="52" spans="1:11" ht="12.75">
      <c r="A52" s="87">
        <v>50</v>
      </c>
      <c r="B52" s="137" t="s">
        <v>94</v>
      </c>
      <c r="C52" s="138">
        <v>1976</v>
      </c>
      <c r="D52" s="103">
        <v>38</v>
      </c>
      <c r="E52" s="139" t="s">
        <v>27</v>
      </c>
      <c r="F52" s="271" t="s">
        <v>308</v>
      </c>
      <c r="G52" s="170" t="s">
        <v>55</v>
      </c>
      <c r="H52" s="204">
        <v>9</v>
      </c>
      <c r="I52" s="263">
        <v>2</v>
      </c>
      <c r="J52" s="223"/>
      <c r="K52" s="172">
        <f>SUM(F52/4.53)</f>
        <v>0.24941746382143734</v>
      </c>
    </row>
    <row r="53" spans="1:11" ht="12.75">
      <c r="A53" s="87">
        <v>51</v>
      </c>
      <c r="B53" s="88" t="s">
        <v>159</v>
      </c>
      <c r="C53" s="89">
        <v>1953</v>
      </c>
      <c r="D53" s="103">
        <v>61</v>
      </c>
      <c r="E53" s="114" t="s">
        <v>38</v>
      </c>
      <c r="F53" s="271" t="s">
        <v>309</v>
      </c>
      <c r="G53" s="170" t="s">
        <v>97</v>
      </c>
      <c r="H53" s="204">
        <v>4</v>
      </c>
      <c r="I53" s="263">
        <v>7</v>
      </c>
      <c r="J53" s="223"/>
      <c r="K53" s="172">
        <f>SUM(F53/4.53)</f>
        <v>0.2504905567819475</v>
      </c>
    </row>
    <row r="54" spans="1:11" ht="12.75">
      <c r="A54" s="87">
        <v>52</v>
      </c>
      <c r="B54" s="274" t="s">
        <v>310</v>
      </c>
      <c r="C54" s="275">
        <v>1992</v>
      </c>
      <c r="D54" s="276">
        <v>22</v>
      </c>
      <c r="E54" s="120" t="s">
        <v>88</v>
      </c>
      <c r="F54" s="271" t="s">
        <v>311</v>
      </c>
      <c r="G54" s="170" t="s">
        <v>19</v>
      </c>
      <c r="H54" s="204">
        <v>3</v>
      </c>
      <c r="I54" s="267">
        <v>8</v>
      </c>
      <c r="J54" s="223"/>
      <c r="K54" s="172">
        <f>SUM(F54/4.53)</f>
        <v>0.255242825607064</v>
      </c>
    </row>
    <row r="55" spans="1:11" ht="12.75">
      <c r="A55" s="87">
        <v>53</v>
      </c>
      <c r="B55" s="88" t="s">
        <v>156</v>
      </c>
      <c r="C55" s="89">
        <v>1945</v>
      </c>
      <c r="D55" s="103">
        <v>69</v>
      </c>
      <c r="E55" s="114" t="s">
        <v>38</v>
      </c>
      <c r="F55" s="271" t="s">
        <v>312</v>
      </c>
      <c r="G55" s="170" t="s">
        <v>97</v>
      </c>
      <c r="H55" s="204">
        <v>5</v>
      </c>
      <c r="I55" s="267">
        <v>6</v>
      </c>
      <c r="J55" s="223"/>
      <c r="K55" s="172">
        <f>SUM(F55/4.53)</f>
        <v>0.2563159185675742</v>
      </c>
    </row>
    <row r="56" spans="1:11" ht="12.75">
      <c r="A56" s="87">
        <v>54</v>
      </c>
      <c r="B56" s="101" t="s">
        <v>113</v>
      </c>
      <c r="C56" s="102">
        <v>1976</v>
      </c>
      <c r="D56" s="103">
        <v>38</v>
      </c>
      <c r="E56" s="121" t="s">
        <v>21</v>
      </c>
      <c r="F56" s="271" t="s">
        <v>313</v>
      </c>
      <c r="G56" s="164" t="s">
        <v>55</v>
      </c>
      <c r="H56" s="204">
        <v>10</v>
      </c>
      <c r="I56" s="270">
        <v>1</v>
      </c>
      <c r="J56" s="223"/>
      <c r="K56" s="172">
        <f>SUM(F56/4.53)</f>
        <v>0.25830880549423596</v>
      </c>
    </row>
    <row r="57" spans="1:11" ht="12.75">
      <c r="A57" s="87">
        <v>55</v>
      </c>
      <c r="B57" s="88" t="s">
        <v>109</v>
      </c>
      <c r="C57" s="89">
        <v>1977</v>
      </c>
      <c r="D57" s="103">
        <v>37</v>
      </c>
      <c r="E57" s="121" t="s">
        <v>21</v>
      </c>
      <c r="F57" s="271" t="s">
        <v>314</v>
      </c>
      <c r="G57" s="170" t="s">
        <v>55</v>
      </c>
      <c r="H57" s="204">
        <v>11</v>
      </c>
      <c r="I57" s="263">
        <v>1</v>
      </c>
      <c r="J57" s="223"/>
      <c r="K57" s="172">
        <f>SUM(F57/4.53)</f>
        <v>0.2621412803532009</v>
      </c>
    </row>
    <row r="58" spans="1:11" ht="12.75">
      <c r="A58" s="87">
        <v>56</v>
      </c>
      <c r="B58" s="277" t="s">
        <v>103</v>
      </c>
      <c r="C58" s="228">
        <v>1948</v>
      </c>
      <c r="D58" s="103">
        <v>66</v>
      </c>
      <c r="E58" s="121" t="s">
        <v>21</v>
      </c>
      <c r="F58" s="271" t="s">
        <v>315</v>
      </c>
      <c r="G58" s="170" t="s">
        <v>82</v>
      </c>
      <c r="H58" s="204">
        <v>4</v>
      </c>
      <c r="I58" s="263">
        <v>7</v>
      </c>
      <c r="J58" s="223"/>
      <c r="K58" s="172">
        <f>SUM(F58/4.53)</f>
        <v>0.26735344616139317</v>
      </c>
    </row>
    <row r="59" spans="1:11" ht="12.75">
      <c r="A59" s="87">
        <v>57</v>
      </c>
      <c r="B59" s="140" t="s">
        <v>265</v>
      </c>
      <c r="C59" s="141">
        <v>1984</v>
      </c>
      <c r="D59" s="103">
        <v>30</v>
      </c>
      <c r="E59" s="278" t="s">
        <v>244</v>
      </c>
      <c r="F59" s="279" t="s">
        <v>316</v>
      </c>
      <c r="G59" s="170" t="s">
        <v>48</v>
      </c>
      <c r="H59" s="204">
        <v>10</v>
      </c>
      <c r="I59" s="263">
        <v>1</v>
      </c>
      <c r="J59" s="223"/>
      <c r="K59" s="172">
        <f>SUM(F59/4.53)</f>
        <v>0.2797706647044395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317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280" t="s">
        <v>12</v>
      </c>
      <c r="C3" s="18">
        <v>1975</v>
      </c>
      <c r="D3" s="19">
        <v>39</v>
      </c>
      <c r="E3" s="20" t="s">
        <v>13</v>
      </c>
      <c r="F3" s="281">
        <v>0.6645833333333333</v>
      </c>
      <c r="G3" s="203" t="s">
        <v>14</v>
      </c>
      <c r="H3" s="198">
        <v>1</v>
      </c>
      <c r="I3" s="282">
        <v>10</v>
      </c>
      <c r="J3" s="283" t="s">
        <v>293</v>
      </c>
      <c r="K3" s="168">
        <f>SUM(F3)/4.53</f>
        <v>0.14670713760117732</v>
      </c>
    </row>
    <row r="4" spans="1:11" ht="12.75">
      <c r="A4" s="95">
        <v>2</v>
      </c>
      <c r="B4" s="280" t="s">
        <v>318</v>
      </c>
      <c r="C4" s="18">
        <v>1971</v>
      </c>
      <c r="D4" s="19">
        <v>43</v>
      </c>
      <c r="E4" s="40" t="s">
        <v>319</v>
      </c>
      <c r="F4" s="281">
        <v>0.6729166666666666</v>
      </c>
      <c r="G4" s="203" t="s">
        <v>22</v>
      </c>
      <c r="H4" s="204">
        <v>1</v>
      </c>
      <c r="I4" s="284">
        <v>10</v>
      </c>
      <c r="J4" s="283" t="s">
        <v>320</v>
      </c>
      <c r="K4" s="172">
        <f>SUM(F4)/4.53</f>
        <v>0.14854672553348047</v>
      </c>
    </row>
    <row r="5" spans="1:11" ht="12.75">
      <c r="A5" s="95">
        <v>3</v>
      </c>
      <c r="B5" s="285" t="s">
        <v>15</v>
      </c>
      <c r="C5" s="29">
        <v>1976</v>
      </c>
      <c r="D5" s="30">
        <v>38</v>
      </c>
      <c r="E5" s="31" t="s">
        <v>118</v>
      </c>
      <c r="F5" s="286">
        <v>0.6756944444444444</v>
      </c>
      <c r="G5" s="197" t="s">
        <v>14</v>
      </c>
      <c r="H5" s="204">
        <v>2</v>
      </c>
      <c r="I5" s="287">
        <v>9</v>
      </c>
      <c r="J5" s="288"/>
      <c r="K5" s="172">
        <f>SUM(F5)/4.53</f>
        <v>0.14915992151091487</v>
      </c>
    </row>
    <row r="6" spans="1:11" ht="12.75">
      <c r="A6" s="87">
        <v>4</v>
      </c>
      <c r="B6" s="280" t="s">
        <v>167</v>
      </c>
      <c r="C6" s="18">
        <v>1990</v>
      </c>
      <c r="D6" s="30">
        <v>24</v>
      </c>
      <c r="E6" s="47" t="s">
        <v>27</v>
      </c>
      <c r="F6" s="281">
        <v>0.6993055555555556</v>
      </c>
      <c r="G6" s="203" t="s">
        <v>19</v>
      </c>
      <c r="H6" s="204">
        <v>1</v>
      </c>
      <c r="I6" s="284">
        <v>10</v>
      </c>
      <c r="J6" s="283"/>
      <c r="K6" s="172">
        <f>SUM(F6)/4.53</f>
        <v>0.1543720873191072</v>
      </c>
    </row>
    <row r="7" spans="1:11" ht="12.75">
      <c r="A7" s="95">
        <v>5</v>
      </c>
      <c r="B7" s="280" t="s">
        <v>17</v>
      </c>
      <c r="C7" s="18">
        <v>1995</v>
      </c>
      <c r="D7" s="30">
        <v>19</v>
      </c>
      <c r="E7" s="20" t="s">
        <v>18</v>
      </c>
      <c r="F7" s="281">
        <v>0.7034722222222222</v>
      </c>
      <c r="G7" s="203" t="s">
        <v>19</v>
      </c>
      <c r="H7" s="204">
        <v>2</v>
      </c>
      <c r="I7" s="289">
        <v>9</v>
      </c>
      <c r="J7" s="283"/>
      <c r="K7" s="172">
        <f>SUM(F7)/4.53</f>
        <v>0.15529188128525875</v>
      </c>
    </row>
    <row r="8" spans="1:11" ht="12.75">
      <c r="A8" s="95">
        <v>6</v>
      </c>
      <c r="B8" s="280" t="s">
        <v>172</v>
      </c>
      <c r="C8" s="18">
        <v>1971</v>
      </c>
      <c r="D8" s="30">
        <v>43</v>
      </c>
      <c r="E8" s="40" t="s">
        <v>173</v>
      </c>
      <c r="F8" s="281">
        <v>0.7243055555555555</v>
      </c>
      <c r="G8" s="203" t="s">
        <v>22</v>
      </c>
      <c r="H8" s="204">
        <v>2</v>
      </c>
      <c r="I8" s="289">
        <v>9</v>
      </c>
      <c r="J8" s="283"/>
      <c r="K8" s="172">
        <f>SUM(F8)/4.53</f>
        <v>0.15989085111601667</v>
      </c>
    </row>
    <row r="9" spans="1:11" ht="12.75">
      <c r="A9" s="87">
        <v>7</v>
      </c>
      <c r="B9" s="290" t="s">
        <v>23</v>
      </c>
      <c r="C9" s="19">
        <v>1972</v>
      </c>
      <c r="D9" s="30">
        <v>42</v>
      </c>
      <c r="E9" s="40" t="s">
        <v>24</v>
      </c>
      <c r="F9" s="281">
        <v>0.7333333333333334</v>
      </c>
      <c r="G9" s="203" t="s">
        <v>22</v>
      </c>
      <c r="H9" s="204">
        <v>3</v>
      </c>
      <c r="I9" s="289">
        <v>8</v>
      </c>
      <c r="J9" s="283"/>
      <c r="K9" s="172">
        <f>SUM(F9)/4.53</f>
        <v>0.16188373804267844</v>
      </c>
    </row>
    <row r="10" spans="1:11" ht="12.75">
      <c r="A10" s="95">
        <v>8</v>
      </c>
      <c r="B10" s="291" t="s">
        <v>26</v>
      </c>
      <c r="C10" s="43">
        <v>1963</v>
      </c>
      <c r="D10" s="30">
        <v>51</v>
      </c>
      <c r="E10" s="44" t="s">
        <v>27</v>
      </c>
      <c r="F10" s="281">
        <v>0.7416666666666667</v>
      </c>
      <c r="G10" s="203" t="s">
        <v>28</v>
      </c>
      <c r="H10" s="204">
        <v>1</v>
      </c>
      <c r="I10" s="284">
        <v>10</v>
      </c>
      <c r="J10" s="283"/>
      <c r="K10" s="172">
        <f>SUM(F10)/4.53</f>
        <v>0.1637233259749816</v>
      </c>
    </row>
    <row r="11" spans="1:11" ht="12.75">
      <c r="A11" s="95">
        <v>9</v>
      </c>
      <c r="B11" s="290" t="s">
        <v>20</v>
      </c>
      <c r="C11" s="19">
        <v>1973</v>
      </c>
      <c r="D11" s="30">
        <v>41</v>
      </c>
      <c r="E11" s="39" t="s">
        <v>21</v>
      </c>
      <c r="F11" s="281">
        <v>0.7465277777777778</v>
      </c>
      <c r="G11" s="203" t="s">
        <v>22</v>
      </c>
      <c r="H11" s="204">
        <v>4</v>
      </c>
      <c r="I11" s="292">
        <v>7</v>
      </c>
      <c r="J11" s="283"/>
      <c r="K11" s="172">
        <f>SUM(F11)/4.53</f>
        <v>0.16479641893549177</v>
      </c>
    </row>
    <row r="12" spans="1:11" ht="12.75">
      <c r="A12" s="87">
        <v>10</v>
      </c>
      <c r="B12" s="291" t="s">
        <v>294</v>
      </c>
      <c r="C12" s="293">
        <v>1962</v>
      </c>
      <c r="D12" s="30">
        <v>52</v>
      </c>
      <c r="E12" s="294" t="s">
        <v>66</v>
      </c>
      <c r="F12" s="281">
        <v>0.7493055555555556</v>
      </c>
      <c r="G12" s="203" t="s">
        <v>28</v>
      </c>
      <c r="H12" s="204">
        <v>2</v>
      </c>
      <c r="I12" s="292">
        <v>9</v>
      </c>
      <c r="J12" s="283"/>
      <c r="K12" s="172">
        <f>SUM(F12)/4.53</f>
        <v>0.16540961491292616</v>
      </c>
    </row>
    <row r="13" spans="1:11" ht="12.75">
      <c r="A13" s="95">
        <v>11</v>
      </c>
      <c r="B13" s="295" t="s">
        <v>29</v>
      </c>
      <c r="C13" s="23">
        <v>1980</v>
      </c>
      <c r="D13" s="30">
        <v>34</v>
      </c>
      <c r="E13" s="296" t="s">
        <v>30</v>
      </c>
      <c r="F13" s="286">
        <v>0.751388888888889</v>
      </c>
      <c r="G13" s="197" t="s">
        <v>14</v>
      </c>
      <c r="H13" s="204">
        <v>3</v>
      </c>
      <c r="I13" s="289">
        <v>8</v>
      </c>
      <c r="J13" s="283"/>
      <c r="K13" s="172">
        <f>SUM(F13)/4.53</f>
        <v>0.16586951189600196</v>
      </c>
    </row>
    <row r="14" spans="1:11" ht="12.75">
      <c r="A14" s="95">
        <v>12</v>
      </c>
      <c r="B14" s="280" t="s">
        <v>37</v>
      </c>
      <c r="C14" s="18">
        <v>1964</v>
      </c>
      <c r="D14" s="30">
        <v>50</v>
      </c>
      <c r="E14" s="46" t="s">
        <v>38</v>
      </c>
      <c r="F14" s="281">
        <v>0.7895833333333333</v>
      </c>
      <c r="G14" s="203" t="s">
        <v>28</v>
      </c>
      <c r="H14" s="204">
        <v>3</v>
      </c>
      <c r="I14" s="289">
        <v>8</v>
      </c>
      <c r="J14" s="283"/>
      <c r="K14" s="172">
        <f>SUM(F14)/4.53</f>
        <v>0.17430095658572478</v>
      </c>
    </row>
    <row r="15" spans="1:11" ht="12.75">
      <c r="A15" s="87">
        <v>13</v>
      </c>
      <c r="B15" s="280" t="s">
        <v>321</v>
      </c>
      <c r="C15" s="18">
        <v>1956</v>
      </c>
      <c r="D15" s="30">
        <v>58</v>
      </c>
      <c r="E15" s="40" t="s">
        <v>319</v>
      </c>
      <c r="F15" s="281">
        <v>0.7993055555555556</v>
      </c>
      <c r="G15" s="203" t="s">
        <v>28</v>
      </c>
      <c r="H15" s="204">
        <v>4</v>
      </c>
      <c r="I15" s="289">
        <v>7</v>
      </c>
      <c r="J15" s="283"/>
      <c r="K15" s="172">
        <f>SUM(F15)/4.53</f>
        <v>0.17644714250674515</v>
      </c>
    </row>
    <row r="16" spans="1:11" ht="12.75">
      <c r="A16" s="95">
        <v>14</v>
      </c>
      <c r="B16" s="280" t="s">
        <v>35</v>
      </c>
      <c r="C16" s="18">
        <v>1973</v>
      </c>
      <c r="D16" s="30">
        <v>41</v>
      </c>
      <c r="E16" s="45" t="s">
        <v>36</v>
      </c>
      <c r="F16" s="281">
        <v>0.8034722222222223</v>
      </c>
      <c r="G16" s="203" t="s">
        <v>22</v>
      </c>
      <c r="H16" s="204">
        <v>5</v>
      </c>
      <c r="I16" s="289">
        <v>6</v>
      </c>
      <c r="J16" s="288"/>
      <c r="K16" s="172">
        <f>SUM(F16)/4.53</f>
        <v>0.17736693647289672</v>
      </c>
    </row>
    <row r="17" spans="1:11" ht="12.75">
      <c r="A17" s="95">
        <v>15</v>
      </c>
      <c r="B17" s="291" t="s">
        <v>47</v>
      </c>
      <c r="C17" s="43">
        <v>1983</v>
      </c>
      <c r="D17" s="30">
        <v>31</v>
      </c>
      <c r="E17" s="51" t="s">
        <v>13</v>
      </c>
      <c r="F17" s="297">
        <v>0.8048611111111111</v>
      </c>
      <c r="G17" s="203" t="s">
        <v>48</v>
      </c>
      <c r="H17" s="204">
        <v>1</v>
      </c>
      <c r="I17" s="284">
        <v>10</v>
      </c>
      <c r="J17" s="283" t="s">
        <v>322</v>
      </c>
      <c r="K17" s="172">
        <f>SUM(F17)/4.53</f>
        <v>0.17767353446161394</v>
      </c>
    </row>
    <row r="18" spans="1:11" ht="12.75">
      <c r="A18" s="87">
        <v>16</v>
      </c>
      <c r="B18" s="280" t="s">
        <v>51</v>
      </c>
      <c r="C18" s="18">
        <v>1981</v>
      </c>
      <c r="D18" s="30">
        <v>33</v>
      </c>
      <c r="E18" s="46" t="s">
        <v>21</v>
      </c>
      <c r="F18" s="281">
        <v>0.8131944444444444</v>
      </c>
      <c r="G18" s="203" t="s">
        <v>14</v>
      </c>
      <c r="H18" s="204">
        <v>4</v>
      </c>
      <c r="I18" s="289">
        <v>7</v>
      </c>
      <c r="J18" s="283"/>
      <c r="K18" s="172">
        <f>SUM(F18)/4.53</f>
        <v>0.1795131223939171</v>
      </c>
    </row>
    <row r="19" spans="1:11" ht="12.75">
      <c r="A19" s="95">
        <v>17</v>
      </c>
      <c r="B19" s="290" t="s">
        <v>39</v>
      </c>
      <c r="C19" s="19">
        <v>1964</v>
      </c>
      <c r="D19" s="30">
        <v>50</v>
      </c>
      <c r="E19" s="46" t="s">
        <v>38</v>
      </c>
      <c r="F19" s="281">
        <v>0.8298611111111112</v>
      </c>
      <c r="G19" s="203" t="s">
        <v>28</v>
      </c>
      <c r="H19" s="204">
        <v>5</v>
      </c>
      <c r="I19" s="289">
        <v>6</v>
      </c>
      <c r="J19" s="283"/>
      <c r="K19" s="172">
        <f>SUM(F19)/4.53</f>
        <v>0.18319229825852343</v>
      </c>
    </row>
    <row r="20" spans="1:11" ht="12.75">
      <c r="A20" s="95">
        <v>18</v>
      </c>
      <c r="B20" s="290" t="s">
        <v>45</v>
      </c>
      <c r="C20" s="18">
        <v>1972</v>
      </c>
      <c r="D20" s="30">
        <v>42</v>
      </c>
      <c r="E20" s="40" t="s">
        <v>36</v>
      </c>
      <c r="F20" s="281">
        <v>0.8381944444444445</v>
      </c>
      <c r="G20" s="203" t="s">
        <v>22</v>
      </c>
      <c r="H20" s="204">
        <v>6</v>
      </c>
      <c r="I20" s="292">
        <v>5</v>
      </c>
      <c r="J20" s="283"/>
      <c r="K20" s="172">
        <f>SUM(F20)/4.53</f>
        <v>0.18503188619082658</v>
      </c>
    </row>
    <row r="21" spans="1:11" ht="12.75">
      <c r="A21" s="87">
        <v>19</v>
      </c>
      <c r="B21" s="291" t="s">
        <v>126</v>
      </c>
      <c r="C21" s="43">
        <v>1960</v>
      </c>
      <c r="D21" s="30">
        <v>54</v>
      </c>
      <c r="E21" s="20" t="s">
        <v>13</v>
      </c>
      <c r="F21" s="281">
        <v>0.8486111111111111</v>
      </c>
      <c r="G21" s="203" t="s">
        <v>28</v>
      </c>
      <c r="H21" s="204">
        <v>6</v>
      </c>
      <c r="I21" s="292">
        <v>5</v>
      </c>
      <c r="J21" s="283"/>
      <c r="K21" s="172">
        <f>SUM(F21)/4.53</f>
        <v>0.18733137110620554</v>
      </c>
    </row>
    <row r="22" spans="1:11" ht="12.75">
      <c r="A22" s="95">
        <v>20</v>
      </c>
      <c r="B22" s="291" t="s">
        <v>323</v>
      </c>
      <c r="C22" s="43">
        <v>1975</v>
      </c>
      <c r="D22" s="19">
        <v>39</v>
      </c>
      <c r="E22" s="51" t="s">
        <v>33</v>
      </c>
      <c r="F22" s="281">
        <v>0.8506944444444445</v>
      </c>
      <c r="G22" s="203" t="s">
        <v>14</v>
      </c>
      <c r="H22" s="204">
        <v>5</v>
      </c>
      <c r="I22" s="287">
        <v>6</v>
      </c>
      <c r="J22" s="283" t="s">
        <v>206</v>
      </c>
      <c r="K22" s="172">
        <f>SUM(F22)/4.53</f>
        <v>0.18779126808928134</v>
      </c>
    </row>
    <row r="23" spans="1:11" ht="12.75">
      <c r="A23" s="95">
        <v>21</v>
      </c>
      <c r="B23" s="291" t="s">
        <v>57</v>
      </c>
      <c r="C23" s="43">
        <v>1965</v>
      </c>
      <c r="D23" s="19">
        <v>49</v>
      </c>
      <c r="E23" s="51" t="s">
        <v>58</v>
      </c>
      <c r="F23" s="281">
        <v>0.8513888888888889</v>
      </c>
      <c r="G23" s="203" t="s">
        <v>22</v>
      </c>
      <c r="H23" s="204">
        <v>7</v>
      </c>
      <c r="I23" s="289">
        <v>4</v>
      </c>
      <c r="J23" s="283"/>
      <c r="K23" s="172">
        <f>SUM(F23)/4.53</f>
        <v>0.1879445670836399</v>
      </c>
    </row>
    <row r="24" spans="1:11" ht="12.75">
      <c r="A24" s="87">
        <v>22</v>
      </c>
      <c r="B24" s="280" t="s">
        <v>42</v>
      </c>
      <c r="C24" s="18">
        <v>1973</v>
      </c>
      <c r="D24" s="19">
        <v>41</v>
      </c>
      <c r="E24" s="46" t="s">
        <v>21</v>
      </c>
      <c r="F24" s="281">
        <v>0.8569444444444444</v>
      </c>
      <c r="G24" s="203" t="s">
        <v>22</v>
      </c>
      <c r="H24" s="204">
        <v>8</v>
      </c>
      <c r="I24" s="289">
        <v>3</v>
      </c>
      <c r="J24" s="283"/>
      <c r="K24" s="172">
        <f>SUM(F24)/4.53</f>
        <v>0.1891709590385087</v>
      </c>
    </row>
    <row r="25" spans="1:11" ht="12.75">
      <c r="A25" s="95">
        <v>23</v>
      </c>
      <c r="B25" s="280" t="s">
        <v>59</v>
      </c>
      <c r="C25" s="18">
        <v>1973</v>
      </c>
      <c r="D25" s="19">
        <v>41</v>
      </c>
      <c r="E25" s="46" t="s">
        <v>21</v>
      </c>
      <c r="F25" s="281">
        <v>0.8576388888888888</v>
      </c>
      <c r="G25" s="203" t="s">
        <v>55</v>
      </c>
      <c r="H25" s="204">
        <v>1</v>
      </c>
      <c r="I25" s="284">
        <v>10</v>
      </c>
      <c r="J25" s="283"/>
      <c r="K25" s="172">
        <f>SUM(F25)/4.53</f>
        <v>0.1893242580328673</v>
      </c>
    </row>
    <row r="26" spans="1:11" ht="12.75">
      <c r="A26" s="95">
        <v>24</v>
      </c>
      <c r="B26" s="280" t="s">
        <v>214</v>
      </c>
      <c r="C26" s="18">
        <v>1955</v>
      </c>
      <c r="D26" s="19">
        <v>59</v>
      </c>
      <c r="E26" s="40" t="s">
        <v>199</v>
      </c>
      <c r="F26" s="281">
        <v>0.8590277777777778</v>
      </c>
      <c r="G26" s="203" t="s">
        <v>28</v>
      </c>
      <c r="H26" s="204">
        <v>7</v>
      </c>
      <c r="I26" s="289">
        <v>4</v>
      </c>
      <c r="J26" s="283"/>
      <c r="K26" s="172">
        <f>SUM(F26/4.53)</f>
        <v>0.1896308560215845</v>
      </c>
    </row>
    <row r="27" spans="1:11" ht="12.75">
      <c r="A27" s="87">
        <v>25</v>
      </c>
      <c r="B27" s="280" t="s">
        <v>54</v>
      </c>
      <c r="C27" s="18">
        <v>1977</v>
      </c>
      <c r="D27" s="19">
        <v>37</v>
      </c>
      <c r="E27" s="46" t="s">
        <v>38</v>
      </c>
      <c r="F27" s="281">
        <v>0.8833333333333333</v>
      </c>
      <c r="G27" s="203" t="s">
        <v>55</v>
      </c>
      <c r="H27" s="204">
        <v>2</v>
      </c>
      <c r="I27" s="289">
        <v>9</v>
      </c>
      <c r="J27" s="283"/>
      <c r="K27" s="172">
        <f>SUM(F27/4.53)</f>
        <v>0.19499632082413537</v>
      </c>
    </row>
    <row r="28" spans="1:11" ht="12.75">
      <c r="A28" s="95">
        <v>26</v>
      </c>
      <c r="B28" s="280" t="s">
        <v>79</v>
      </c>
      <c r="C28" s="18">
        <v>1976</v>
      </c>
      <c r="D28" s="19">
        <v>38</v>
      </c>
      <c r="E28" s="46" t="s">
        <v>21</v>
      </c>
      <c r="F28" s="281">
        <v>0.8902777777777778</v>
      </c>
      <c r="G28" s="203" t="s">
        <v>55</v>
      </c>
      <c r="H28" s="204">
        <v>3</v>
      </c>
      <c r="I28" s="289">
        <v>8</v>
      </c>
      <c r="J28" s="283" t="s">
        <v>120</v>
      </c>
      <c r="K28" s="172">
        <f>SUM(F28)/4.53</f>
        <v>0.19652931076772137</v>
      </c>
    </row>
    <row r="29" spans="1:11" ht="12.75">
      <c r="A29" s="95">
        <v>27</v>
      </c>
      <c r="B29" s="280" t="s">
        <v>134</v>
      </c>
      <c r="C29" s="18">
        <v>1950</v>
      </c>
      <c r="D29" s="19">
        <v>64</v>
      </c>
      <c r="E29" s="46" t="s">
        <v>27</v>
      </c>
      <c r="F29" s="281">
        <v>0.9090277777777778</v>
      </c>
      <c r="G29" s="203" t="s">
        <v>97</v>
      </c>
      <c r="H29" s="204">
        <v>1</v>
      </c>
      <c r="I29" s="282">
        <v>10</v>
      </c>
      <c r="J29" s="283"/>
      <c r="K29" s="172">
        <f>SUM(F29)/4.53</f>
        <v>0.20066838361540346</v>
      </c>
    </row>
    <row r="30" spans="1:11" ht="12.75">
      <c r="A30" s="87">
        <v>28</v>
      </c>
      <c r="B30" s="291" t="s">
        <v>295</v>
      </c>
      <c r="C30" s="43">
        <v>1982</v>
      </c>
      <c r="D30" s="19">
        <v>32</v>
      </c>
      <c r="E30" s="46" t="s">
        <v>64</v>
      </c>
      <c r="F30" s="281">
        <v>0.9173611111111111</v>
      </c>
      <c r="G30" s="203" t="s">
        <v>14</v>
      </c>
      <c r="H30" s="204">
        <v>6</v>
      </c>
      <c r="I30" s="292">
        <v>5</v>
      </c>
      <c r="J30" s="283"/>
      <c r="K30" s="172">
        <f>SUM(F30)/4.53</f>
        <v>0.20250797154770664</v>
      </c>
    </row>
    <row r="31" spans="1:11" ht="12.75">
      <c r="A31" s="95">
        <v>29</v>
      </c>
      <c r="B31" s="291" t="s">
        <v>70</v>
      </c>
      <c r="C31" s="43">
        <v>1989</v>
      </c>
      <c r="D31" s="19">
        <v>25</v>
      </c>
      <c r="E31" s="51" t="s">
        <v>64</v>
      </c>
      <c r="F31" s="297">
        <v>0.9180555555555556</v>
      </c>
      <c r="G31" s="203" t="s">
        <v>48</v>
      </c>
      <c r="H31" s="204">
        <v>2</v>
      </c>
      <c r="I31" s="292">
        <v>9</v>
      </c>
      <c r="J31" s="283"/>
      <c r="K31" s="172">
        <f>SUM(F31)/4.53</f>
        <v>0.20266127054206526</v>
      </c>
    </row>
    <row r="32" spans="1:11" ht="12.75">
      <c r="A32" s="95">
        <v>30</v>
      </c>
      <c r="B32" s="290" t="s">
        <v>68</v>
      </c>
      <c r="C32" s="19">
        <v>1973</v>
      </c>
      <c r="D32" s="19">
        <v>41</v>
      </c>
      <c r="E32" s="46" t="s">
        <v>38</v>
      </c>
      <c r="F32" s="286">
        <v>0.9194444444444444</v>
      </c>
      <c r="G32" s="203" t="s">
        <v>55</v>
      </c>
      <c r="H32" s="204">
        <v>4</v>
      </c>
      <c r="I32" s="289">
        <v>7</v>
      </c>
      <c r="J32" s="283"/>
      <c r="K32" s="172">
        <f>SUM(F32/4.53)</f>
        <v>0.2029678685307824</v>
      </c>
    </row>
    <row r="33" spans="1:11" ht="12.75">
      <c r="A33" s="87">
        <v>31</v>
      </c>
      <c r="B33" s="280" t="s">
        <v>71</v>
      </c>
      <c r="C33" s="18">
        <v>1969</v>
      </c>
      <c r="D33" s="19">
        <v>45</v>
      </c>
      <c r="E33" s="20" t="s">
        <v>72</v>
      </c>
      <c r="F33" s="281">
        <v>0.9319444444444445</v>
      </c>
      <c r="G33" s="203" t="s">
        <v>55</v>
      </c>
      <c r="H33" s="204">
        <v>5</v>
      </c>
      <c r="I33" s="289">
        <v>6</v>
      </c>
      <c r="J33" s="283"/>
      <c r="K33" s="172">
        <f>SUM(F33)/4.53</f>
        <v>0.20572725042923717</v>
      </c>
    </row>
    <row r="34" spans="1:11" ht="12.75">
      <c r="A34" s="87">
        <v>32</v>
      </c>
      <c r="B34" s="291" t="s">
        <v>67</v>
      </c>
      <c r="C34" s="43">
        <v>1979</v>
      </c>
      <c r="D34" s="19">
        <v>35</v>
      </c>
      <c r="E34" s="51" t="s">
        <v>66</v>
      </c>
      <c r="F34" s="281">
        <v>0.9354166666666667</v>
      </c>
      <c r="G34" s="203" t="s">
        <v>14</v>
      </c>
      <c r="H34" s="204">
        <v>7</v>
      </c>
      <c r="I34" s="289">
        <v>4</v>
      </c>
      <c r="J34" s="283"/>
      <c r="K34" s="172">
        <f>SUM(F34)/4.53</f>
        <v>0.20649374540103016</v>
      </c>
    </row>
    <row r="35" spans="1:11" ht="12.75">
      <c r="A35" s="87">
        <v>33</v>
      </c>
      <c r="B35" s="280" t="s">
        <v>76</v>
      </c>
      <c r="C35" s="18">
        <v>1979</v>
      </c>
      <c r="D35" s="19">
        <v>35</v>
      </c>
      <c r="E35" s="47" t="s">
        <v>21</v>
      </c>
      <c r="F35" s="281">
        <v>0.9409722222222222</v>
      </c>
      <c r="G35" s="203" t="s">
        <v>55</v>
      </c>
      <c r="H35" s="204">
        <v>6</v>
      </c>
      <c r="I35" s="292">
        <v>5</v>
      </c>
      <c r="J35" s="283"/>
      <c r="K35" s="172">
        <f>SUM(F35)/4.53</f>
        <v>0.20772013735589892</v>
      </c>
    </row>
    <row r="36" spans="1:11" ht="12.75">
      <c r="A36" s="87">
        <v>34</v>
      </c>
      <c r="B36" s="285" t="s">
        <v>74</v>
      </c>
      <c r="C36" s="29">
        <v>1967</v>
      </c>
      <c r="D36" s="30">
        <v>47</v>
      </c>
      <c r="E36" s="298" t="s">
        <v>21</v>
      </c>
      <c r="F36" s="286">
        <v>0.9451388888888889</v>
      </c>
      <c r="G36" s="197" t="s">
        <v>22</v>
      </c>
      <c r="H36" s="204">
        <v>9</v>
      </c>
      <c r="I36" s="289">
        <v>2</v>
      </c>
      <c r="J36" s="283"/>
      <c r="K36" s="172">
        <f>SUM(F36)/4.53</f>
        <v>0.2086399313220505</v>
      </c>
    </row>
    <row r="37" spans="1:11" ht="12.75">
      <c r="A37" s="87">
        <v>35</v>
      </c>
      <c r="B37" s="291" t="s">
        <v>324</v>
      </c>
      <c r="C37" s="43">
        <v>1979</v>
      </c>
      <c r="D37" s="30">
        <v>35</v>
      </c>
      <c r="E37" s="51" t="s">
        <v>64</v>
      </c>
      <c r="F37" s="281">
        <v>0.9777777777777777</v>
      </c>
      <c r="G37" s="203" t="s">
        <v>14</v>
      </c>
      <c r="H37" s="204">
        <v>8</v>
      </c>
      <c r="I37" s="289">
        <v>3</v>
      </c>
      <c r="J37" s="283" t="s">
        <v>206</v>
      </c>
      <c r="K37" s="172">
        <f>SUM(F37)/4.53</f>
        <v>0.21584498405690455</v>
      </c>
    </row>
    <row r="38" spans="1:11" ht="12.75">
      <c r="A38" s="87">
        <v>36</v>
      </c>
      <c r="B38" s="290" t="s">
        <v>96</v>
      </c>
      <c r="C38" s="19">
        <v>1948</v>
      </c>
      <c r="D38" s="30">
        <v>66</v>
      </c>
      <c r="E38" s="39" t="s">
        <v>27</v>
      </c>
      <c r="F38" s="281">
        <v>0.9798611111111111</v>
      </c>
      <c r="G38" s="203" t="s">
        <v>97</v>
      </c>
      <c r="H38" s="204">
        <v>2</v>
      </c>
      <c r="I38" s="289">
        <v>9</v>
      </c>
      <c r="J38" s="283"/>
      <c r="K38" s="172">
        <f>SUM(F38)/4.53</f>
        <v>0.21630488103998036</v>
      </c>
    </row>
    <row r="39" spans="1:11" ht="12.75">
      <c r="A39" s="87">
        <v>37</v>
      </c>
      <c r="B39" s="280" t="s">
        <v>81</v>
      </c>
      <c r="C39" s="18">
        <v>1964</v>
      </c>
      <c r="D39" s="30">
        <v>50</v>
      </c>
      <c r="E39" s="40" t="s">
        <v>58</v>
      </c>
      <c r="F39" s="299" t="s">
        <v>325</v>
      </c>
      <c r="G39" s="203" t="s">
        <v>82</v>
      </c>
      <c r="H39" s="204">
        <v>1</v>
      </c>
      <c r="I39" s="284">
        <v>10</v>
      </c>
      <c r="J39" s="283"/>
      <c r="K39" s="172">
        <f>SUM(F39)/4.53</f>
        <v>0</v>
      </c>
    </row>
    <row r="40" spans="1:11" ht="12.75">
      <c r="A40" s="87">
        <v>38</v>
      </c>
      <c r="B40" s="280" t="s">
        <v>98</v>
      </c>
      <c r="C40" s="18">
        <v>1993</v>
      </c>
      <c r="D40" s="30">
        <v>21</v>
      </c>
      <c r="E40" s="40" t="s">
        <v>99</v>
      </c>
      <c r="F40" s="299" t="s">
        <v>326</v>
      </c>
      <c r="G40" s="203" t="s">
        <v>48</v>
      </c>
      <c r="H40" s="204">
        <v>3</v>
      </c>
      <c r="I40" s="289">
        <v>8</v>
      </c>
      <c r="J40" s="283" t="s">
        <v>201</v>
      </c>
      <c r="K40" s="172">
        <f>SUM(F40)/4.53</f>
        <v>0</v>
      </c>
    </row>
    <row r="41" spans="1:11" ht="12.75">
      <c r="A41" s="87">
        <v>39</v>
      </c>
      <c r="B41" s="280" t="s">
        <v>283</v>
      </c>
      <c r="C41" s="18">
        <v>1971</v>
      </c>
      <c r="D41" s="30">
        <v>43</v>
      </c>
      <c r="E41" s="40" t="s">
        <v>64</v>
      </c>
      <c r="F41" s="299" t="s">
        <v>327</v>
      </c>
      <c r="G41" s="203" t="s">
        <v>55</v>
      </c>
      <c r="H41" s="204">
        <v>7</v>
      </c>
      <c r="I41" s="289">
        <v>4</v>
      </c>
      <c r="J41" s="283"/>
      <c r="K41" s="172">
        <f>SUM(F41)/4.53</f>
        <v>0</v>
      </c>
    </row>
    <row r="42" spans="1:11" ht="12.75">
      <c r="A42" s="87">
        <v>40</v>
      </c>
      <c r="B42" s="280" t="s">
        <v>152</v>
      </c>
      <c r="C42" s="19">
        <v>1960</v>
      </c>
      <c r="D42" s="30">
        <v>54</v>
      </c>
      <c r="E42" s="45" t="s">
        <v>13</v>
      </c>
      <c r="F42" s="300" t="s">
        <v>108</v>
      </c>
      <c r="G42" s="203" t="s">
        <v>82</v>
      </c>
      <c r="H42" s="204">
        <v>2</v>
      </c>
      <c r="I42" s="289">
        <v>9</v>
      </c>
      <c r="J42" s="283"/>
      <c r="K42" s="172">
        <f>SUM(F42/4.53)</f>
        <v>0.2558560215844984</v>
      </c>
    </row>
    <row r="43" spans="1:11" ht="12.75">
      <c r="A43" s="87">
        <v>41</v>
      </c>
      <c r="B43" s="301" t="s">
        <v>275</v>
      </c>
      <c r="C43" s="302">
        <v>1988</v>
      </c>
      <c r="D43" s="30">
        <v>26</v>
      </c>
      <c r="E43" s="303" t="s">
        <v>273</v>
      </c>
      <c r="F43" s="299" t="s">
        <v>328</v>
      </c>
      <c r="G43" s="203" t="s">
        <v>48</v>
      </c>
      <c r="H43" s="204">
        <v>4</v>
      </c>
      <c r="I43" s="289">
        <v>7</v>
      </c>
      <c r="J43" s="283"/>
      <c r="K43" s="172">
        <f>SUM(F43/4.53)</f>
        <v>0.2595351974491047</v>
      </c>
    </row>
    <row r="44" spans="1:11" ht="12.75">
      <c r="A44" s="87">
        <v>42</v>
      </c>
      <c r="B44" s="280" t="s">
        <v>272</v>
      </c>
      <c r="C44" s="18">
        <v>1972</v>
      </c>
      <c r="D44" s="30">
        <v>42</v>
      </c>
      <c r="E44" s="46" t="s">
        <v>273</v>
      </c>
      <c r="F44" s="299" t="s">
        <v>329</v>
      </c>
      <c r="G44" s="203" t="s">
        <v>55</v>
      </c>
      <c r="H44" s="204">
        <v>8</v>
      </c>
      <c r="I44" s="292">
        <v>3</v>
      </c>
      <c r="J44" s="283"/>
      <c r="K44" s="172">
        <f>SUM(F44/4.53)</f>
        <v>0.2596884964434633</v>
      </c>
    </row>
    <row r="45" spans="1:11" ht="12.75">
      <c r="A45" s="87">
        <v>43</v>
      </c>
      <c r="B45" s="280" t="s">
        <v>161</v>
      </c>
      <c r="C45" s="18">
        <v>1945</v>
      </c>
      <c r="D45" s="30">
        <v>69</v>
      </c>
      <c r="E45" s="46" t="s">
        <v>27</v>
      </c>
      <c r="F45" s="299" t="s">
        <v>330</v>
      </c>
      <c r="G45" s="203" t="s">
        <v>97</v>
      </c>
      <c r="H45" s="204">
        <v>3</v>
      </c>
      <c r="I45" s="292">
        <v>8</v>
      </c>
      <c r="J45" s="283"/>
      <c r="K45" s="172">
        <f>SUM(F45/4.53)</f>
        <v>0.26198798135884227</v>
      </c>
    </row>
    <row r="46" spans="1:11" ht="12.75">
      <c r="A46" s="87">
        <v>44</v>
      </c>
      <c r="B46" s="295" t="s">
        <v>109</v>
      </c>
      <c r="C46" s="23">
        <v>1977</v>
      </c>
      <c r="D46" s="30">
        <v>37</v>
      </c>
      <c r="E46" s="304" t="s">
        <v>21</v>
      </c>
      <c r="F46" s="305" t="s">
        <v>331</v>
      </c>
      <c r="G46" s="197" t="s">
        <v>55</v>
      </c>
      <c r="H46" s="204">
        <v>9</v>
      </c>
      <c r="I46" s="287">
        <v>2</v>
      </c>
      <c r="J46" s="283"/>
      <c r="K46" s="172">
        <f>SUM(F46/4.53)</f>
        <v>0.26934633308805495</v>
      </c>
    </row>
    <row r="47" spans="1:11" ht="12.75">
      <c r="A47" s="252">
        <v>45</v>
      </c>
      <c r="B47" s="306" t="s">
        <v>113</v>
      </c>
      <c r="C47" s="63">
        <v>1976</v>
      </c>
      <c r="D47" s="64">
        <v>38</v>
      </c>
      <c r="E47" s="65" t="s">
        <v>21</v>
      </c>
      <c r="F47" s="307" t="s">
        <v>332</v>
      </c>
      <c r="G47" s="217" t="s">
        <v>55</v>
      </c>
      <c r="H47" s="220">
        <v>10</v>
      </c>
      <c r="I47" s="308">
        <v>1</v>
      </c>
      <c r="J47" s="309"/>
      <c r="K47" s="189">
        <f>SUM(F47/4.53)</f>
        <v>0.2714925190090753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7.00390625" style="155" customWidth="1"/>
  </cols>
  <sheetData>
    <row r="1" spans="1:11" ht="12.75">
      <c r="A1" s="191" t="s">
        <v>333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81">
        <v>0.6652777777777777</v>
      </c>
      <c r="G3" s="310" t="s">
        <v>14</v>
      </c>
      <c r="H3" s="198"/>
      <c r="I3" s="94">
        <v>10</v>
      </c>
      <c r="J3" s="283" t="s">
        <v>334</v>
      </c>
      <c r="K3" s="168">
        <f>SUM(F3)/4.53</f>
        <v>0.1468604365955359</v>
      </c>
    </row>
    <row r="4" spans="1:11" ht="12.75">
      <c r="A4" s="95">
        <v>2</v>
      </c>
      <c r="B4" s="131" t="s">
        <v>15</v>
      </c>
      <c r="C4" s="132">
        <v>1976</v>
      </c>
      <c r="D4" s="103">
        <v>38</v>
      </c>
      <c r="E4" s="311" t="s">
        <v>118</v>
      </c>
      <c r="F4" s="281">
        <v>0.6708333333333334</v>
      </c>
      <c r="G4" s="312" t="s">
        <v>14</v>
      </c>
      <c r="H4" s="204"/>
      <c r="I4" s="118">
        <v>9</v>
      </c>
      <c r="J4" s="283"/>
      <c r="K4" s="172">
        <f>SUM(F4)/4.53</f>
        <v>0.14808682855040473</v>
      </c>
    </row>
    <row r="5" spans="1:11" ht="12.75">
      <c r="A5" s="95">
        <v>3</v>
      </c>
      <c r="B5" s="88" t="s">
        <v>172</v>
      </c>
      <c r="C5" s="89">
        <v>1971</v>
      </c>
      <c r="D5" s="103">
        <v>43</v>
      </c>
      <c r="E5" s="111" t="s">
        <v>173</v>
      </c>
      <c r="F5" s="286">
        <v>0.7027777777777778</v>
      </c>
      <c r="G5" s="310" t="s">
        <v>22</v>
      </c>
      <c r="H5" s="204"/>
      <c r="I5" s="94">
        <v>10</v>
      </c>
      <c r="J5" s="288"/>
      <c r="K5" s="172">
        <f>SUM(F5)/4.53</f>
        <v>0.15513858229090016</v>
      </c>
    </row>
    <row r="6" spans="1:11" ht="12.75">
      <c r="A6" s="87">
        <v>4</v>
      </c>
      <c r="B6" s="108" t="s">
        <v>23</v>
      </c>
      <c r="C6" s="90">
        <v>1972</v>
      </c>
      <c r="D6" s="103">
        <v>42</v>
      </c>
      <c r="E6" s="111" t="s">
        <v>24</v>
      </c>
      <c r="F6" s="281">
        <v>0.7208333333333333</v>
      </c>
      <c r="G6" s="310" t="s">
        <v>22</v>
      </c>
      <c r="H6" s="204"/>
      <c r="I6" s="112">
        <v>9</v>
      </c>
      <c r="J6" s="283" t="s">
        <v>201</v>
      </c>
      <c r="K6" s="172">
        <f>SUM(F6)/4.53</f>
        <v>0.15912435614422368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81">
        <v>0.7305555555555556</v>
      </c>
      <c r="G7" s="310" t="s">
        <v>19</v>
      </c>
      <c r="H7" s="204"/>
      <c r="I7" s="94">
        <v>10</v>
      </c>
      <c r="J7" s="283"/>
      <c r="K7" s="172">
        <f>SUM(F7)/4.53</f>
        <v>0.16127054206524405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81">
        <v>0.7312500000000001</v>
      </c>
      <c r="G8" s="310" t="s">
        <v>28</v>
      </c>
      <c r="H8" s="204"/>
      <c r="I8" s="94">
        <v>10</v>
      </c>
      <c r="J8" s="283"/>
      <c r="K8" s="172">
        <f>SUM(F8)/4.53</f>
        <v>0.16142384105960267</v>
      </c>
    </row>
    <row r="9" spans="1:11" ht="12.75">
      <c r="A9" s="87">
        <v>7</v>
      </c>
      <c r="B9" s="96" t="s">
        <v>335</v>
      </c>
      <c r="C9" s="97">
        <v>1976</v>
      </c>
      <c r="D9" s="103">
        <v>38</v>
      </c>
      <c r="E9" s="98" t="s">
        <v>336</v>
      </c>
      <c r="F9" s="281">
        <v>0.7340277777777778</v>
      </c>
      <c r="G9" s="310" t="s">
        <v>14</v>
      </c>
      <c r="H9" s="204"/>
      <c r="I9" s="112">
        <v>8</v>
      </c>
      <c r="J9" s="283"/>
      <c r="K9" s="172">
        <f>SUM(F9)/4.53</f>
        <v>0.16203703703703703</v>
      </c>
    </row>
    <row r="10" spans="1:11" ht="12.75">
      <c r="A10" s="95">
        <v>8</v>
      </c>
      <c r="B10" s="88" t="s">
        <v>29</v>
      </c>
      <c r="C10" s="89">
        <v>1980</v>
      </c>
      <c r="D10" s="103">
        <v>34</v>
      </c>
      <c r="E10" s="113" t="s">
        <v>30</v>
      </c>
      <c r="F10" s="281">
        <v>0.7423611111111111</v>
      </c>
      <c r="G10" s="310" t="s">
        <v>14</v>
      </c>
      <c r="H10" s="204"/>
      <c r="I10" s="100">
        <v>7</v>
      </c>
      <c r="J10" s="283" t="s">
        <v>201</v>
      </c>
      <c r="K10" s="172">
        <f>SUM(F10)/4.53</f>
        <v>0.1638766249693402</v>
      </c>
    </row>
    <row r="11" spans="1:11" ht="12.75">
      <c r="A11" s="95">
        <v>9</v>
      </c>
      <c r="B11" s="96" t="s">
        <v>295</v>
      </c>
      <c r="C11" s="228">
        <v>1982</v>
      </c>
      <c r="D11" s="103">
        <v>32</v>
      </c>
      <c r="E11" s="143" t="s">
        <v>64</v>
      </c>
      <c r="F11" s="281">
        <v>0.7736111111111111</v>
      </c>
      <c r="G11" s="310" t="s">
        <v>14</v>
      </c>
      <c r="H11" s="204"/>
      <c r="I11" s="100">
        <v>6</v>
      </c>
      <c r="J11" s="283"/>
      <c r="K11" s="172">
        <f>SUM(F11)/4.53</f>
        <v>0.17077507971547706</v>
      </c>
    </row>
    <row r="12" spans="1:11" ht="12.75">
      <c r="A12" s="87">
        <v>10</v>
      </c>
      <c r="B12" s="88" t="s">
        <v>50</v>
      </c>
      <c r="C12" s="142">
        <v>1971</v>
      </c>
      <c r="D12" s="103">
        <v>43</v>
      </c>
      <c r="E12" s="313" t="s">
        <v>21</v>
      </c>
      <c r="F12" s="281">
        <v>0.7833333333333333</v>
      </c>
      <c r="G12" s="310" t="s">
        <v>22</v>
      </c>
      <c r="H12" s="204"/>
      <c r="I12" s="100">
        <v>8</v>
      </c>
      <c r="J12" s="283"/>
      <c r="K12" s="172">
        <f>SUM(F12)/4.53</f>
        <v>0.1729212656364974</v>
      </c>
    </row>
    <row r="13" spans="1:11" ht="12.75">
      <c r="A13" s="95">
        <v>11</v>
      </c>
      <c r="B13" s="115" t="s">
        <v>122</v>
      </c>
      <c r="C13" s="103">
        <v>1992</v>
      </c>
      <c r="D13" s="103">
        <v>22</v>
      </c>
      <c r="E13" s="314" t="s">
        <v>123</v>
      </c>
      <c r="F13" s="286">
        <v>0.7833333333333333</v>
      </c>
      <c r="G13" s="312" t="s">
        <v>48</v>
      </c>
      <c r="H13" s="204"/>
      <c r="I13" s="94">
        <v>10</v>
      </c>
      <c r="J13" s="283" t="s">
        <v>281</v>
      </c>
      <c r="K13" s="172">
        <f>SUM(F13)/4.53</f>
        <v>0.1729212656364974</v>
      </c>
    </row>
    <row r="14" spans="1:11" ht="12.75">
      <c r="A14" s="95">
        <v>12</v>
      </c>
      <c r="B14" s="108" t="s">
        <v>45</v>
      </c>
      <c r="C14" s="89">
        <v>1972</v>
      </c>
      <c r="D14" s="103">
        <v>42</v>
      </c>
      <c r="E14" s="111" t="s">
        <v>36</v>
      </c>
      <c r="F14" s="281">
        <v>0.7840277777777778</v>
      </c>
      <c r="G14" s="310" t="s">
        <v>22</v>
      </c>
      <c r="H14" s="204"/>
      <c r="I14" s="112">
        <v>7</v>
      </c>
      <c r="J14" s="283"/>
      <c r="K14" s="172">
        <f>SUM(F14)/4.53</f>
        <v>0.17307456463085602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81">
        <v>0.7875</v>
      </c>
      <c r="G15" s="310" t="s">
        <v>28</v>
      </c>
      <c r="H15" s="204"/>
      <c r="I15" s="112">
        <v>9</v>
      </c>
      <c r="J15" s="283"/>
      <c r="K15" s="172">
        <f>SUM(F15)/4.53</f>
        <v>0.17384105960264898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281">
        <v>0.7888888888888889</v>
      </c>
      <c r="G16" s="310" t="s">
        <v>22</v>
      </c>
      <c r="H16" s="204"/>
      <c r="I16" s="112">
        <v>6</v>
      </c>
      <c r="J16" s="288"/>
      <c r="K16" s="172">
        <f>SUM(F16)/4.53</f>
        <v>0.1741476575913662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81">
        <v>0.7902777777777777</v>
      </c>
      <c r="G17" s="310" t="s">
        <v>14</v>
      </c>
      <c r="H17" s="204"/>
      <c r="I17" s="112">
        <v>5</v>
      </c>
      <c r="J17" s="283"/>
      <c r="K17" s="172">
        <f>SUM(F17)/4.53</f>
        <v>0.17445425558008337</v>
      </c>
    </row>
    <row r="18" spans="1:11" ht="12.75">
      <c r="A18" s="87">
        <v>16</v>
      </c>
      <c r="B18" s="96" t="s">
        <v>47</v>
      </c>
      <c r="C18" s="97">
        <v>1983</v>
      </c>
      <c r="D18" s="103">
        <v>31</v>
      </c>
      <c r="E18" s="98" t="s">
        <v>13</v>
      </c>
      <c r="F18" s="281">
        <v>0.7986111111111112</v>
      </c>
      <c r="G18" s="310" t="s">
        <v>48</v>
      </c>
      <c r="H18" s="204"/>
      <c r="I18" s="100">
        <v>9</v>
      </c>
      <c r="J18" s="283"/>
      <c r="K18" s="172">
        <f>SUM(F18)/4.53</f>
        <v>0.17629384351238656</v>
      </c>
    </row>
    <row r="19" spans="1:11" ht="12.75">
      <c r="A19" s="95">
        <v>17</v>
      </c>
      <c r="B19" s="108" t="s">
        <v>39</v>
      </c>
      <c r="C19" s="90">
        <v>1964</v>
      </c>
      <c r="D19" s="103">
        <v>50</v>
      </c>
      <c r="E19" s="114" t="s">
        <v>38</v>
      </c>
      <c r="F19" s="281">
        <v>0.80625</v>
      </c>
      <c r="G19" s="310" t="s">
        <v>28</v>
      </c>
      <c r="H19" s="204"/>
      <c r="I19" s="100">
        <v>8</v>
      </c>
      <c r="J19" s="283"/>
      <c r="K19" s="172">
        <f>SUM(F19)/4.53</f>
        <v>0.17798013245033112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81">
        <v>0.8152777777777778</v>
      </c>
      <c r="G20" s="310" t="s">
        <v>14</v>
      </c>
      <c r="H20" s="204"/>
      <c r="I20" s="100">
        <v>4</v>
      </c>
      <c r="J20" s="283"/>
      <c r="K20" s="172">
        <f>SUM(F20)/4.53</f>
        <v>0.17997301937699287</v>
      </c>
    </row>
    <row r="21" spans="1:11" ht="12.75">
      <c r="A21" s="87">
        <v>19</v>
      </c>
      <c r="B21" s="96" t="s">
        <v>126</v>
      </c>
      <c r="C21" s="97">
        <v>1960</v>
      </c>
      <c r="D21" s="90">
        <v>54</v>
      </c>
      <c r="E21" s="91" t="s">
        <v>13</v>
      </c>
      <c r="F21" s="281">
        <v>0.8298611111111112</v>
      </c>
      <c r="G21" s="310" t="s">
        <v>28</v>
      </c>
      <c r="H21" s="204"/>
      <c r="I21" s="118">
        <v>7</v>
      </c>
      <c r="J21" s="283"/>
      <c r="K21" s="172">
        <f>SUM(F21)/4.53</f>
        <v>0.18319229825852343</v>
      </c>
    </row>
    <row r="22" spans="1:11" ht="12.75">
      <c r="A22" s="95">
        <v>20</v>
      </c>
      <c r="B22" s="96" t="s">
        <v>57</v>
      </c>
      <c r="C22" s="97">
        <v>1965</v>
      </c>
      <c r="D22" s="90">
        <v>49</v>
      </c>
      <c r="E22" s="98" t="s">
        <v>58</v>
      </c>
      <c r="F22" s="297">
        <v>0.8388888888888889</v>
      </c>
      <c r="G22" s="310" t="s">
        <v>22</v>
      </c>
      <c r="H22" s="204"/>
      <c r="I22" s="112">
        <v>5</v>
      </c>
      <c r="J22" s="283"/>
      <c r="K22" s="172">
        <f>SUM(F22)/4.53</f>
        <v>0.18518518518518517</v>
      </c>
    </row>
    <row r="23" spans="1:11" ht="12.75">
      <c r="A23" s="95">
        <v>21</v>
      </c>
      <c r="B23" s="108" t="s">
        <v>337</v>
      </c>
      <c r="C23" s="89">
        <v>1981</v>
      </c>
      <c r="D23" s="90">
        <v>33</v>
      </c>
      <c r="E23" s="98" t="s">
        <v>44</v>
      </c>
      <c r="F23" s="281">
        <v>0.8479166666666668</v>
      </c>
      <c r="G23" s="310" t="s">
        <v>14</v>
      </c>
      <c r="H23" s="204"/>
      <c r="I23" s="112">
        <v>3</v>
      </c>
      <c r="J23" s="283"/>
      <c r="K23" s="172">
        <f>SUM(F23)/4.53</f>
        <v>0.18717807211184695</v>
      </c>
    </row>
    <row r="24" spans="1:11" ht="12.75">
      <c r="A24" s="87">
        <v>22</v>
      </c>
      <c r="B24" s="88" t="s">
        <v>54</v>
      </c>
      <c r="C24" s="89">
        <v>1977</v>
      </c>
      <c r="D24" s="90">
        <v>37</v>
      </c>
      <c r="E24" s="114" t="s">
        <v>38</v>
      </c>
      <c r="F24" s="281">
        <v>0.8493055555555555</v>
      </c>
      <c r="G24" s="310" t="s">
        <v>55</v>
      </c>
      <c r="H24" s="204"/>
      <c r="I24" s="94">
        <v>10</v>
      </c>
      <c r="J24" s="283"/>
      <c r="K24" s="172">
        <f>SUM(F24)/4.53</f>
        <v>0.18748467010056413</v>
      </c>
    </row>
    <row r="25" spans="1:11" ht="12.75">
      <c r="A25" s="95">
        <v>23</v>
      </c>
      <c r="B25" s="88" t="s">
        <v>59</v>
      </c>
      <c r="C25" s="89">
        <v>1973</v>
      </c>
      <c r="D25" s="90">
        <v>41</v>
      </c>
      <c r="E25" s="114" t="s">
        <v>21</v>
      </c>
      <c r="F25" s="281">
        <v>0.8854166666666666</v>
      </c>
      <c r="G25" s="310" t="s">
        <v>55</v>
      </c>
      <c r="H25" s="204"/>
      <c r="I25" s="100">
        <v>9</v>
      </c>
      <c r="J25" s="283"/>
      <c r="K25" s="172">
        <f>SUM(F25)/4.53</f>
        <v>0.19545621780721117</v>
      </c>
    </row>
    <row r="26" spans="1:11" ht="12.75">
      <c r="A26" s="95">
        <v>24</v>
      </c>
      <c r="B26" s="96" t="s">
        <v>324</v>
      </c>
      <c r="C26" s="97">
        <v>1979</v>
      </c>
      <c r="D26" s="90">
        <v>35</v>
      </c>
      <c r="E26" s="98" t="s">
        <v>64</v>
      </c>
      <c r="F26" s="281">
        <v>0.8868055555555556</v>
      </c>
      <c r="G26" s="310" t="s">
        <v>14</v>
      </c>
      <c r="H26" s="204"/>
      <c r="I26" s="112">
        <v>2</v>
      </c>
      <c r="J26" s="283"/>
      <c r="K26" s="172">
        <f>SUM(F26)/4.53</f>
        <v>0.19576281579592839</v>
      </c>
    </row>
    <row r="27" spans="1:11" ht="12.75">
      <c r="A27" s="87">
        <v>25</v>
      </c>
      <c r="B27" s="108" t="s">
        <v>68</v>
      </c>
      <c r="C27" s="90">
        <v>1973</v>
      </c>
      <c r="D27" s="90">
        <v>41</v>
      </c>
      <c r="E27" s="114" t="s">
        <v>38</v>
      </c>
      <c r="F27" s="281">
        <v>0.8895833333333334</v>
      </c>
      <c r="G27" s="310" t="s">
        <v>55</v>
      </c>
      <c r="H27" s="204"/>
      <c r="I27" s="100">
        <v>8</v>
      </c>
      <c r="J27" s="283" t="s">
        <v>201</v>
      </c>
      <c r="K27" s="172">
        <f>SUM(F27)/4.53</f>
        <v>0.19637601177336278</v>
      </c>
    </row>
    <row r="28" spans="1:11" ht="12.75">
      <c r="A28" s="95">
        <v>26</v>
      </c>
      <c r="B28" s="88" t="s">
        <v>135</v>
      </c>
      <c r="C28" s="89">
        <v>1976</v>
      </c>
      <c r="D28" s="90">
        <v>38</v>
      </c>
      <c r="E28" s="114" t="s">
        <v>21</v>
      </c>
      <c r="F28" s="281">
        <v>0.9027777777777778</v>
      </c>
      <c r="G28" s="310" t="s">
        <v>55</v>
      </c>
      <c r="H28" s="204"/>
      <c r="I28" s="100">
        <v>7</v>
      </c>
      <c r="J28" s="283"/>
      <c r="K28" s="172">
        <f>SUM(F28)/4.53</f>
        <v>0.1992886926661761</v>
      </c>
    </row>
    <row r="29" spans="1:11" ht="12.75">
      <c r="A29" s="95">
        <v>27</v>
      </c>
      <c r="B29" s="96" t="s">
        <v>74</v>
      </c>
      <c r="C29" s="97">
        <v>1967</v>
      </c>
      <c r="D29" s="90">
        <v>47</v>
      </c>
      <c r="E29" s="315" t="s">
        <v>21</v>
      </c>
      <c r="F29" s="281">
        <v>0.9090277777777778</v>
      </c>
      <c r="G29" s="310" t="s">
        <v>22</v>
      </c>
      <c r="H29" s="204"/>
      <c r="I29" s="100">
        <v>4</v>
      </c>
      <c r="J29" s="283"/>
      <c r="K29" s="172">
        <f>SUM(F29)/4.53</f>
        <v>0.20066838361540346</v>
      </c>
    </row>
    <row r="30" spans="1:11" ht="12.75">
      <c r="A30" s="87">
        <v>28</v>
      </c>
      <c r="B30" s="88" t="s">
        <v>79</v>
      </c>
      <c r="C30" s="89">
        <v>1976</v>
      </c>
      <c r="D30" s="90">
        <v>38</v>
      </c>
      <c r="E30" s="316" t="s">
        <v>21</v>
      </c>
      <c r="F30" s="281">
        <v>0.9131944444444445</v>
      </c>
      <c r="G30" s="310" t="s">
        <v>55</v>
      </c>
      <c r="H30" s="204"/>
      <c r="I30" s="112">
        <v>6</v>
      </c>
      <c r="J30" s="283"/>
      <c r="K30" s="172">
        <f>SUM(F30)/4.53</f>
        <v>0.20158817758155506</v>
      </c>
    </row>
    <row r="31" spans="1:11" ht="12.75">
      <c r="A31" s="95">
        <v>29</v>
      </c>
      <c r="B31" s="96" t="s">
        <v>70</v>
      </c>
      <c r="C31" s="97">
        <v>1989</v>
      </c>
      <c r="D31" s="90">
        <v>25</v>
      </c>
      <c r="E31" s="317" t="s">
        <v>64</v>
      </c>
      <c r="F31" s="297">
        <v>0.9152777777777777</v>
      </c>
      <c r="G31" s="310" t="s">
        <v>48</v>
      </c>
      <c r="H31" s="204"/>
      <c r="I31" s="112">
        <v>8</v>
      </c>
      <c r="J31" s="283"/>
      <c r="K31" s="172">
        <f>SUM(F31)/4.53</f>
        <v>0.20204807456463084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318" t="s">
        <v>21</v>
      </c>
      <c r="F32" s="286">
        <v>0.9222222222222222</v>
      </c>
      <c r="G32" s="310" t="s">
        <v>55</v>
      </c>
      <c r="H32" s="204"/>
      <c r="I32" s="100">
        <v>5</v>
      </c>
      <c r="J32" s="283"/>
      <c r="K32" s="172">
        <f>SUM(F32)/4.53</f>
        <v>0.2035810645082168</v>
      </c>
    </row>
    <row r="33" spans="1:11" ht="12.75">
      <c r="A33" s="87">
        <v>31</v>
      </c>
      <c r="B33" s="131" t="s">
        <v>338</v>
      </c>
      <c r="C33" s="132">
        <v>1970</v>
      </c>
      <c r="D33" s="103">
        <v>44</v>
      </c>
      <c r="E33" s="311" t="s">
        <v>339</v>
      </c>
      <c r="F33" s="281">
        <v>0.9409722222222222</v>
      </c>
      <c r="G33" s="312" t="s">
        <v>22</v>
      </c>
      <c r="H33" s="204"/>
      <c r="I33" s="118">
        <v>3</v>
      </c>
      <c r="J33" s="283"/>
      <c r="K33" s="172">
        <f>SUM(F33)/4.53</f>
        <v>0.20772013735589892</v>
      </c>
    </row>
    <row r="34" spans="1:11" ht="12.75">
      <c r="A34" s="87">
        <v>32</v>
      </c>
      <c r="B34" s="88" t="s">
        <v>92</v>
      </c>
      <c r="C34" s="89">
        <v>1962</v>
      </c>
      <c r="D34" s="103">
        <v>52</v>
      </c>
      <c r="E34" s="121" t="s">
        <v>21</v>
      </c>
      <c r="F34" s="281">
        <v>0.9416666666666668</v>
      </c>
      <c r="G34" s="310" t="s">
        <v>28</v>
      </c>
      <c r="H34" s="204"/>
      <c r="I34" s="112">
        <v>6</v>
      </c>
      <c r="J34" s="283" t="s">
        <v>201</v>
      </c>
      <c r="K34" s="172">
        <f>SUM(F34)/4.53</f>
        <v>0.20787343635025754</v>
      </c>
    </row>
    <row r="35" spans="1:11" ht="12.75">
      <c r="A35" s="87">
        <v>33</v>
      </c>
      <c r="B35" s="88" t="s">
        <v>80</v>
      </c>
      <c r="C35" s="89">
        <v>1976</v>
      </c>
      <c r="D35" s="103">
        <v>38</v>
      </c>
      <c r="E35" s="114" t="s">
        <v>21</v>
      </c>
      <c r="F35" s="281">
        <v>0.9479166666666666</v>
      </c>
      <c r="G35" s="310" t="s">
        <v>55</v>
      </c>
      <c r="H35" s="204"/>
      <c r="I35" s="112">
        <v>4</v>
      </c>
      <c r="J35" s="283"/>
      <c r="K35" s="172">
        <f>SUM(F35)/4.53</f>
        <v>0.2092531272994849</v>
      </c>
    </row>
    <row r="36" spans="1:11" ht="12.75">
      <c r="A36" s="87">
        <v>34</v>
      </c>
      <c r="B36" s="88" t="s">
        <v>81</v>
      </c>
      <c r="C36" s="89">
        <v>1964</v>
      </c>
      <c r="D36" s="103">
        <v>50</v>
      </c>
      <c r="E36" s="111" t="s">
        <v>58</v>
      </c>
      <c r="F36" s="281">
        <v>0.9888888888888889</v>
      </c>
      <c r="G36" s="310" t="s">
        <v>82</v>
      </c>
      <c r="H36" s="204"/>
      <c r="I36" s="94">
        <v>10</v>
      </c>
      <c r="J36" s="283"/>
      <c r="K36" s="172">
        <f>SUM(F36)/4.53</f>
        <v>0.21829776796664213</v>
      </c>
    </row>
    <row r="37" spans="1:11" ht="12.75">
      <c r="A37" s="87">
        <v>35</v>
      </c>
      <c r="B37" s="108" t="s">
        <v>96</v>
      </c>
      <c r="C37" s="90">
        <v>1948</v>
      </c>
      <c r="D37" s="103">
        <v>66</v>
      </c>
      <c r="E37" s="109" t="s">
        <v>27</v>
      </c>
      <c r="F37" s="281">
        <v>0.9916666666666667</v>
      </c>
      <c r="G37" s="310" t="s">
        <v>97</v>
      </c>
      <c r="H37" s="204"/>
      <c r="I37" s="94">
        <v>10</v>
      </c>
      <c r="J37" s="283"/>
      <c r="K37" s="172">
        <f>SUM(F37/4.53)</f>
        <v>0.21891096394407653</v>
      </c>
    </row>
    <row r="38" spans="1:11" ht="12.75">
      <c r="A38" s="87">
        <v>36</v>
      </c>
      <c r="B38" s="88" t="s">
        <v>283</v>
      </c>
      <c r="C38" s="89">
        <v>1971</v>
      </c>
      <c r="D38" s="103">
        <v>43</v>
      </c>
      <c r="E38" s="111" t="s">
        <v>64</v>
      </c>
      <c r="F38" s="281">
        <v>0.99375</v>
      </c>
      <c r="G38" s="310" t="s">
        <v>55</v>
      </c>
      <c r="H38" s="204"/>
      <c r="I38" s="112">
        <v>3</v>
      </c>
      <c r="J38" s="283" t="s">
        <v>201</v>
      </c>
      <c r="K38" s="172">
        <f>SUM(F38)/4.53</f>
        <v>0.2193708609271523</v>
      </c>
    </row>
    <row r="39" spans="1:11" ht="12.75">
      <c r="A39" s="87">
        <v>37</v>
      </c>
      <c r="B39" s="88" t="s">
        <v>152</v>
      </c>
      <c r="C39" s="90">
        <v>1960</v>
      </c>
      <c r="D39" s="103">
        <v>54</v>
      </c>
      <c r="E39" s="113" t="s">
        <v>13</v>
      </c>
      <c r="F39" s="299" t="s">
        <v>340</v>
      </c>
      <c r="G39" s="310" t="s">
        <v>82</v>
      </c>
      <c r="H39" s="204"/>
      <c r="I39" s="112">
        <v>9</v>
      </c>
      <c r="J39" s="283" t="s">
        <v>201</v>
      </c>
      <c r="K39" s="172">
        <f>SUM(F39/4.53)</f>
        <v>0.23929973019376993</v>
      </c>
    </row>
    <row r="40" spans="1:11" ht="12.75">
      <c r="A40" s="87">
        <v>38</v>
      </c>
      <c r="B40" s="88" t="s">
        <v>161</v>
      </c>
      <c r="C40" s="89">
        <v>1945</v>
      </c>
      <c r="D40" s="103">
        <v>69</v>
      </c>
      <c r="E40" s="114" t="s">
        <v>27</v>
      </c>
      <c r="F40" s="281" t="s">
        <v>341</v>
      </c>
      <c r="G40" s="310" t="s">
        <v>97</v>
      </c>
      <c r="H40" s="204"/>
      <c r="I40" s="112">
        <v>9</v>
      </c>
      <c r="J40" s="283" t="s">
        <v>201</v>
      </c>
      <c r="K40" s="172">
        <f>SUM(F40/4.53)</f>
        <v>0.24727127790041695</v>
      </c>
    </row>
    <row r="41" spans="1:11" ht="12.75">
      <c r="A41" s="87">
        <v>39</v>
      </c>
      <c r="B41" s="236" t="s">
        <v>156</v>
      </c>
      <c r="C41" s="237">
        <v>1945</v>
      </c>
      <c r="D41" s="103">
        <v>69</v>
      </c>
      <c r="E41" s="238" t="s">
        <v>38</v>
      </c>
      <c r="F41" s="281" t="s">
        <v>342</v>
      </c>
      <c r="G41" s="310" t="s">
        <v>97</v>
      </c>
      <c r="H41" s="204"/>
      <c r="I41" s="112">
        <v>8</v>
      </c>
      <c r="J41" s="283"/>
      <c r="K41" s="172">
        <f>SUM(F41/4.53)</f>
        <v>0.24895756683836154</v>
      </c>
    </row>
    <row r="42" spans="1:11" ht="12.75">
      <c r="A42" s="87">
        <v>40</v>
      </c>
      <c r="B42" s="88" t="s">
        <v>272</v>
      </c>
      <c r="C42" s="89">
        <v>1972</v>
      </c>
      <c r="D42" s="103">
        <v>42</v>
      </c>
      <c r="E42" s="114" t="s">
        <v>273</v>
      </c>
      <c r="F42" s="299" t="s">
        <v>343</v>
      </c>
      <c r="G42" s="310" t="s">
        <v>55</v>
      </c>
      <c r="H42" s="204"/>
      <c r="I42" s="112">
        <v>2</v>
      </c>
      <c r="J42" s="283"/>
      <c r="K42" s="172">
        <f>SUM(F42/4.53)</f>
        <v>0.25677581555065</v>
      </c>
    </row>
    <row r="43" spans="1:11" ht="12.75">
      <c r="A43" s="87">
        <v>41</v>
      </c>
      <c r="B43" s="88" t="s">
        <v>275</v>
      </c>
      <c r="C43" s="89">
        <v>1988</v>
      </c>
      <c r="D43" s="103">
        <v>26</v>
      </c>
      <c r="E43" s="111" t="s">
        <v>273</v>
      </c>
      <c r="F43" s="281" t="s">
        <v>344</v>
      </c>
      <c r="G43" s="310" t="s">
        <v>48</v>
      </c>
      <c r="H43" s="204"/>
      <c r="I43" s="100">
        <v>7</v>
      </c>
      <c r="J43" s="283"/>
      <c r="K43" s="172">
        <f>SUM(F43/4.53)</f>
        <v>0.2580022075055187</v>
      </c>
    </row>
    <row r="44" spans="1:11" ht="12.75">
      <c r="A44" s="87">
        <v>42</v>
      </c>
      <c r="B44" s="101" t="s">
        <v>109</v>
      </c>
      <c r="C44" s="102">
        <v>1977</v>
      </c>
      <c r="D44" s="103">
        <v>37</v>
      </c>
      <c r="E44" s="116" t="s">
        <v>21</v>
      </c>
      <c r="F44" s="299" t="s">
        <v>276</v>
      </c>
      <c r="G44" s="312" t="s">
        <v>55</v>
      </c>
      <c r="H44" s="204"/>
      <c r="I44" s="118">
        <v>1</v>
      </c>
      <c r="J44" s="283"/>
      <c r="K44" s="172">
        <f>SUM(F44/4.53)</f>
        <v>0.2599950944321805</v>
      </c>
    </row>
    <row r="45" spans="1:11" ht="12.75">
      <c r="A45" s="87">
        <v>43</v>
      </c>
      <c r="B45" s="88" t="s">
        <v>113</v>
      </c>
      <c r="C45" s="89">
        <v>1976</v>
      </c>
      <c r="D45" s="103">
        <v>38</v>
      </c>
      <c r="E45" s="114" t="s">
        <v>21</v>
      </c>
      <c r="F45" s="300" t="s">
        <v>345</v>
      </c>
      <c r="G45" s="310" t="s">
        <v>55</v>
      </c>
      <c r="H45" s="204"/>
      <c r="I45" s="100">
        <v>1</v>
      </c>
      <c r="J45" s="283"/>
      <c r="K45" s="172">
        <f>SUM(F45/4.53)</f>
        <v>0.2863625214618592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Yvona Rubášová</cp:lastModifiedBy>
  <dcterms:modified xsi:type="dcterms:W3CDTF">2014-09-08T08:32:55Z</dcterms:modified>
  <cp:category/>
  <cp:version/>
  <cp:contentType/>
  <cp:contentStatus/>
  <cp:revision>1</cp:revision>
</cp:coreProperties>
</file>