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Z091429\Desktop\Yvona\Lyže\WEB LOKO\"/>
    </mc:Choice>
  </mc:AlternateContent>
  <bookViews>
    <workbookView xWindow="0" yWindow="0" windowWidth="23040" windowHeight="8952" activeTab="3"/>
  </bookViews>
  <sheets>
    <sheet name="bodový stav" sheetId="8" r:id="rId1"/>
    <sheet name="1. kolo" sheetId="1" r:id="rId2"/>
    <sheet name="2. kolo" sheetId="2" r:id="rId3"/>
    <sheet name="3. kolo" sheetId="7" r:id="rId4"/>
    <sheet name="TOP historie" sheetId="3" r:id="rId5"/>
    <sheet name="Vítěz" sheetId="5" r:id="rId6"/>
    <sheet name="běžci pod 17 min" sheetId="6" r:id="rId7"/>
  </sheets>
  <definedNames>
    <definedName name="_xlnm._FilterDatabase" localSheetId="2" hidden="1">'2. kolo'!$A$2:$K$46</definedName>
    <definedName name="_xlnm._FilterDatabase" localSheetId="6" hidden="1">'běžci pod 17 min'!$A$1:$N$56</definedName>
    <definedName name="_xlnm._FilterDatabase" localSheetId="5" hidden="1">Vítěz!$A$1:$BM$59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00" i="8" l="1"/>
  <c r="AL100" i="8"/>
  <c r="AK100" i="8"/>
  <c r="AO100" i="8" s="1"/>
  <c r="AJ100" i="8"/>
  <c r="AI100" i="8"/>
  <c r="AH100" i="8"/>
  <c r="AG100" i="8"/>
  <c r="AF100" i="8"/>
  <c r="AN100" i="8" s="1"/>
  <c r="AP100" i="8" s="1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 s="1"/>
  <c r="L96" i="8"/>
  <c r="K96" i="8"/>
  <c r="J96" i="8"/>
  <c r="E96" i="8"/>
  <c r="L95" i="8"/>
  <c r="K95" i="8"/>
  <c r="J95" i="8"/>
  <c r="E95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 s="1"/>
  <c r="L92" i="8"/>
  <c r="K92" i="8"/>
  <c r="J92" i="8"/>
  <c r="E92" i="8"/>
  <c r="L91" i="8"/>
  <c r="K91" i="8"/>
  <c r="J91" i="8"/>
  <c r="E91" i="8"/>
  <c r="L90" i="8"/>
  <c r="K90" i="8"/>
  <c r="J90" i="8"/>
  <c r="E90" i="8"/>
  <c r="L89" i="8"/>
  <c r="K89" i="8"/>
  <c r="J89" i="8"/>
  <c r="E89" i="8"/>
  <c r="L88" i="8"/>
  <c r="K88" i="8"/>
  <c r="J88" i="8"/>
  <c r="E88" i="8"/>
  <c r="L87" i="8"/>
  <c r="K87" i="8"/>
  <c r="J87" i="8"/>
  <c r="E87" i="8"/>
  <c r="L86" i="8"/>
  <c r="K86" i="8"/>
  <c r="J86" i="8"/>
  <c r="E86" i="8"/>
  <c r="L85" i="8"/>
  <c r="K85" i="8"/>
  <c r="J85" i="8"/>
  <c r="I85" i="8"/>
  <c r="E85" i="8"/>
  <c r="L84" i="8"/>
  <c r="K84" i="8"/>
  <c r="J84" i="8"/>
  <c r="I84" i="8"/>
  <c r="E84" i="8"/>
  <c r="L83" i="8"/>
  <c r="K83" i="8"/>
  <c r="J83" i="8"/>
  <c r="E83" i="8"/>
  <c r="L82" i="8"/>
  <c r="K82" i="8"/>
  <c r="J82" i="8"/>
  <c r="I82" i="8"/>
  <c r="E82" i="8"/>
  <c r="L81" i="8"/>
  <c r="K81" i="8"/>
  <c r="J81" i="8"/>
  <c r="E81" i="8"/>
  <c r="L80" i="8"/>
  <c r="K80" i="8"/>
  <c r="J80" i="8"/>
  <c r="I80" i="8"/>
  <c r="E80" i="8"/>
  <c r="L79" i="8"/>
  <c r="K79" i="8"/>
  <c r="J79" i="8"/>
  <c r="I79" i="8"/>
  <c r="E79" i="8"/>
  <c r="AA77" i="8"/>
  <c r="AA101" i="8" s="1"/>
  <c r="Z77" i="8"/>
  <c r="Z101" i="8" s="1"/>
  <c r="Y77" i="8"/>
  <c r="Y101" i="8" s="1"/>
  <c r="X77" i="8"/>
  <c r="X101" i="8" s="1"/>
  <c r="W77" i="8"/>
  <c r="W101" i="8" s="1"/>
  <c r="V77" i="8"/>
  <c r="V101" i="8" s="1"/>
  <c r="U77" i="8"/>
  <c r="U101" i="8" s="1"/>
  <c r="T77" i="8"/>
  <c r="T101" i="8" s="1"/>
  <c r="S77" i="8"/>
  <c r="S101" i="8" s="1"/>
  <c r="R77" i="8"/>
  <c r="R101" i="8" s="1"/>
  <c r="Q77" i="8"/>
  <c r="Q101" i="8" s="1"/>
  <c r="P77" i="8"/>
  <c r="P101" i="8" s="1"/>
  <c r="O77" i="8"/>
  <c r="O101" i="8" s="1"/>
  <c r="N77" i="8"/>
  <c r="N101" i="8" s="1"/>
  <c r="M77" i="8"/>
  <c r="M101" i="8" s="1"/>
  <c r="L77" i="8"/>
  <c r="L76" i="8"/>
  <c r="K76" i="8"/>
  <c r="J76" i="8"/>
  <c r="I76" i="8"/>
  <c r="E76" i="8"/>
  <c r="L75" i="8"/>
  <c r="K75" i="8"/>
  <c r="J75" i="8"/>
  <c r="E75" i="8"/>
  <c r="L74" i="8"/>
  <c r="K74" i="8"/>
  <c r="J74" i="8"/>
  <c r="E74" i="8"/>
  <c r="L73" i="8"/>
  <c r="K73" i="8"/>
  <c r="J73" i="8"/>
  <c r="I73" i="8"/>
  <c r="E73" i="8"/>
  <c r="L72" i="8"/>
  <c r="K72" i="8"/>
  <c r="J72" i="8"/>
  <c r="E72" i="8"/>
  <c r="L71" i="8"/>
  <c r="K71" i="8"/>
  <c r="J71" i="8"/>
  <c r="I71" i="8"/>
  <c r="E71" i="8"/>
  <c r="L70" i="8"/>
  <c r="K70" i="8"/>
  <c r="J70" i="8"/>
  <c r="I70" i="8"/>
  <c r="E70" i="8"/>
  <c r="L69" i="8"/>
  <c r="K69" i="8"/>
  <c r="J69" i="8"/>
  <c r="I69" i="8"/>
  <c r="E69" i="8"/>
  <c r="L68" i="8"/>
  <c r="K68" i="8"/>
  <c r="J68" i="8"/>
  <c r="I68" i="8"/>
  <c r="E68" i="8"/>
  <c r="L67" i="8"/>
  <c r="K67" i="8"/>
  <c r="J67" i="8"/>
  <c r="I67" i="8"/>
  <c r="E67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 s="1"/>
  <c r="L64" i="8"/>
  <c r="K64" i="8"/>
  <c r="J64" i="8"/>
  <c r="E64" i="8"/>
  <c r="L63" i="8"/>
  <c r="K63" i="8"/>
  <c r="J63" i="8"/>
  <c r="E63" i="8"/>
  <c r="L62" i="8"/>
  <c r="K62" i="8"/>
  <c r="J62" i="8"/>
  <c r="E62" i="8"/>
  <c r="L61" i="8"/>
  <c r="K61" i="8"/>
  <c r="J61" i="8"/>
  <c r="E61" i="8"/>
  <c r="L60" i="8"/>
  <c r="K60" i="8"/>
  <c r="J60" i="8"/>
  <c r="E60" i="8"/>
  <c r="L59" i="8"/>
  <c r="K59" i="8"/>
  <c r="J59" i="8"/>
  <c r="I59" i="8"/>
  <c r="E59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L56" i="8"/>
  <c r="K56" i="8"/>
  <c r="J56" i="8"/>
  <c r="E56" i="8"/>
  <c r="L55" i="8"/>
  <c r="K55" i="8"/>
  <c r="J55" i="8"/>
  <c r="E55" i="8"/>
  <c r="L54" i="8"/>
  <c r="K54" i="8"/>
  <c r="J54" i="8"/>
  <c r="I54" i="8"/>
  <c r="E54" i="8"/>
  <c r="L53" i="8"/>
  <c r="K53" i="8"/>
  <c r="J53" i="8"/>
  <c r="I53" i="8"/>
  <c r="E53" i="8"/>
  <c r="L52" i="8"/>
  <c r="K52" i="8"/>
  <c r="J52" i="8"/>
  <c r="I52" i="8"/>
  <c r="E52" i="8"/>
  <c r="L51" i="8"/>
  <c r="K51" i="8"/>
  <c r="J51" i="8"/>
  <c r="I51" i="8"/>
  <c r="E51" i="8"/>
  <c r="L50" i="8"/>
  <c r="K50" i="8"/>
  <c r="J50" i="8"/>
  <c r="I50" i="8"/>
  <c r="E50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 s="1"/>
  <c r="L47" i="8"/>
  <c r="K47" i="8"/>
  <c r="J47" i="8"/>
  <c r="I47" i="8"/>
  <c r="E47" i="8"/>
  <c r="L46" i="8"/>
  <c r="K46" i="8"/>
  <c r="J46" i="8"/>
  <c r="I46" i="8"/>
  <c r="E46" i="8"/>
  <c r="L45" i="8"/>
  <c r="K45" i="8"/>
  <c r="J45" i="8"/>
  <c r="I45" i="8"/>
  <c r="E45" i="8"/>
  <c r="L44" i="8"/>
  <c r="K44" i="8"/>
  <c r="J44" i="8"/>
  <c r="I44" i="8"/>
  <c r="E44" i="8"/>
  <c r="L43" i="8"/>
  <c r="K43" i="8"/>
  <c r="J43" i="8"/>
  <c r="I43" i="8"/>
  <c r="E43" i="8"/>
  <c r="L42" i="8"/>
  <c r="K42" i="8"/>
  <c r="J42" i="8"/>
  <c r="I42" i="8"/>
  <c r="E42" i="8"/>
  <c r="L41" i="8"/>
  <c r="K41" i="8"/>
  <c r="J41" i="8"/>
  <c r="I41" i="8"/>
  <c r="E41" i="8"/>
  <c r="L40" i="8"/>
  <c r="K40" i="8"/>
  <c r="J40" i="8"/>
  <c r="I40" i="8"/>
  <c r="E40" i="8"/>
  <c r="L39" i="8"/>
  <c r="K39" i="8"/>
  <c r="J39" i="8"/>
  <c r="I39" i="8"/>
  <c r="E39" i="8"/>
  <c r="L38" i="8"/>
  <c r="K38" i="8"/>
  <c r="J38" i="8"/>
  <c r="I38" i="8"/>
  <c r="E38" i="8"/>
  <c r="L37" i="8"/>
  <c r="K37" i="8"/>
  <c r="J37" i="8"/>
  <c r="I37" i="8"/>
  <c r="E37" i="8"/>
  <c r="L36" i="8"/>
  <c r="K36" i="8"/>
  <c r="J36" i="8"/>
  <c r="I36" i="8"/>
  <c r="E36" i="8"/>
  <c r="L35" i="8"/>
  <c r="K35" i="8"/>
  <c r="J35" i="8"/>
  <c r="I35" i="8"/>
  <c r="E35" i="8"/>
  <c r="L34" i="8"/>
  <c r="K34" i="8"/>
  <c r="J34" i="8"/>
  <c r="I34" i="8"/>
  <c r="E34" i="8"/>
  <c r="L33" i="8"/>
  <c r="K33" i="8"/>
  <c r="J33" i="8"/>
  <c r="I33" i="8"/>
  <c r="E33" i="8"/>
  <c r="L32" i="8"/>
  <c r="K32" i="8"/>
  <c r="J32" i="8"/>
  <c r="I32" i="8"/>
  <c r="E32" i="8"/>
  <c r="L31" i="8"/>
  <c r="K31" i="8"/>
  <c r="J31" i="8"/>
  <c r="I31" i="8"/>
  <c r="E31" i="8"/>
  <c r="L30" i="8"/>
  <c r="K30" i="8"/>
  <c r="J30" i="8"/>
  <c r="I30" i="8"/>
  <c r="E30" i="8"/>
  <c r="L29" i="8"/>
  <c r="K29" i="8"/>
  <c r="J29" i="8"/>
  <c r="I29" i="8"/>
  <c r="E29" i="8"/>
  <c r="L28" i="8"/>
  <c r="K28" i="8"/>
  <c r="J28" i="8"/>
  <c r="I28" i="8"/>
  <c r="E28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 s="1"/>
  <c r="L25" i="8"/>
  <c r="K25" i="8"/>
  <c r="J25" i="8"/>
  <c r="E25" i="8"/>
  <c r="L24" i="8"/>
  <c r="K24" i="8"/>
  <c r="J24" i="8"/>
  <c r="I24" i="8"/>
  <c r="E24" i="8"/>
  <c r="L23" i="8"/>
  <c r="K23" i="8"/>
  <c r="J23" i="8"/>
  <c r="I23" i="8"/>
  <c r="E23" i="8"/>
  <c r="L22" i="8"/>
  <c r="K22" i="8"/>
  <c r="J22" i="8"/>
  <c r="I22" i="8"/>
  <c r="E22" i="8"/>
  <c r="L21" i="8"/>
  <c r="K21" i="8"/>
  <c r="J21" i="8"/>
  <c r="I21" i="8"/>
  <c r="E21" i="8"/>
  <c r="L20" i="8"/>
  <c r="K20" i="8"/>
  <c r="J20" i="8"/>
  <c r="I20" i="8"/>
  <c r="E20" i="8"/>
  <c r="L19" i="8"/>
  <c r="K19" i="8"/>
  <c r="J19" i="8"/>
  <c r="I19" i="8"/>
  <c r="E19" i="8"/>
  <c r="L18" i="8"/>
  <c r="K18" i="8"/>
  <c r="J18" i="8"/>
  <c r="I18" i="8"/>
  <c r="E18" i="8"/>
  <c r="L17" i="8"/>
  <c r="K17" i="8"/>
  <c r="J17" i="8"/>
  <c r="I17" i="8"/>
  <c r="E17" i="8"/>
  <c r="L16" i="8"/>
  <c r="K16" i="8"/>
  <c r="J16" i="8"/>
  <c r="I16" i="8"/>
  <c r="E16" i="8"/>
  <c r="L15" i="8"/>
  <c r="K15" i="8"/>
  <c r="J15" i="8"/>
  <c r="I15" i="8"/>
  <c r="E15" i="8"/>
  <c r="L14" i="8"/>
  <c r="K14" i="8"/>
  <c r="J14" i="8"/>
  <c r="I14" i="8"/>
  <c r="E14" i="8"/>
  <c r="L13" i="8"/>
  <c r="K13" i="8"/>
  <c r="J13" i="8"/>
  <c r="I13" i="8"/>
  <c r="E13" i="8"/>
  <c r="L12" i="8"/>
  <c r="K12" i="8"/>
  <c r="J12" i="8"/>
  <c r="I12" i="8"/>
  <c r="E12" i="8"/>
  <c r="AA10" i="8"/>
  <c r="AA100" i="8" s="1"/>
  <c r="AA102" i="8" s="1"/>
  <c r="Z10" i="8"/>
  <c r="Z100" i="8" s="1"/>
  <c r="Z102" i="8" s="1"/>
  <c r="Y10" i="8"/>
  <c r="Y100" i="8" s="1"/>
  <c r="Y102" i="8" s="1"/>
  <c r="X10" i="8"/>
  <c r="X100" i="8" s="1"/>
  <c r="X102" i="8" s="1"/>
  <c r="W10" i="8"/>
  <c r="W100" i="8" s="1"/>
  <c r="W102" i="8" s="1"/>
  <c r="V10" i="8"/>
  <c r="V100" i="8" s="1"/>
  <c r="V102" i="8" s="1"/>
  <c r="U10" i="8"/>
  <c r="U100" i="8" s="1"/>
  <c r="U102" i="8" s="1"/>
  <c r="T10" i="8"/>
  <c r="T100" i="8" s="1"/>
  <c r="T102" i="8" s="1"/>
  <c r="S10" i="8"/>
  <c r="S100" i="8" s="1"/>
  <c r="S102" i="8" s="1"/>
  <c r="R10" i="8"/>
  <c r="R100" i="8" s="1"/>
  <c r="R102" i="8" s="1"/>
  <c r="Q10" i="8"/>
  <c r="Q100" i="8" s="1"/>
  <c r="Q102" i="8" s="1"/>
  <c r="P10" i="8"/>
  <c r="P100" i="8" s="1"/>
  <c r="P102" i="8" s="1"/>
  <c r="O10" i="8"/>
  <c r="O100" i="8" s="1"/>
  <c r="O102" i="8" s="1"/>
  <c r="N10" i="8"/>
  <c r="L10" i="8" s="1"/>
  <c r="M10" i="8"/>
  <c r="M100" i="8" s="1"/>
  <c r="L9" i="8"/>
  <c r="K9" i="8"/>
  <c r="J9" i="8"/>
  <c r="I9" i="8"/>
  <c r="E9" i="8"/>
  <c r="L8" i="8"/>
  <c r="K8" i="8"/>
  <c r="J8" i="8"/>
  <c r="I8" i="8"/>
  <c r="E8" i="8"/>
  <c r="L7" i="8"/>
  <c r="K7" i="8"/>
  <c r="J7" i="8"/>
  <c r="I7" i="8"/>
  <c r="E7" i="8"/>
  <c r="L6" i="8"/>
  <c r="K6" i="8"/>
  <c r="J6" i="8"/>
  <c r="I6" i="8"/>
  <c r="E6" i="8"/>
  <c r="L5" i="8"/>
  <c r="K5" i="8"/>
  <c r="J5" i="8"/>
  <c r="I5" i="8"/>
  <c r="E5" i="8"/>
  <c r="L4" i="8"/>
  <c r="K4" i="8"/>
  <c r="J4" i="8"/>
  <c r="I4" i="8"/>
  <c r="E4" i="8"/>
  <c r="L3" i="8"/>
  <c r="K3" i="8"/>
  <c r="J3" i="8"/>
  <c r="I3" i="8"/>
  <c r="E3" i="8"/>
  <c r="L2" i="8"/>
  <c r="K2" i="8"/>
  <c r="J2" i="8"/>
  <c r="I2" i="8"/>
  <c r="E2" i="8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L101" i="8" l="1"/>
  <c r="K101" i="8"/>
  <c r="K100" i="8"/>
  <c r="M102" i="8"/>
  <c r="N100" i="8"/>
  <c r="N102" i="8" s="1"/>
  <c r="L100" i="8" l="1"/>
  <c r="K102" i="8"/>
  <c r="L102" i="8"/>
  <c r="N56" i="6" l="1"/>
  <c r="L56" i="6"/>
  <c r="N55" i="6"/>
  <c r="L55" i="6"/>
  <c r="N54" i="6"/>
  <c r="L54" i="6"/>
  <c r="N53" i="6"/>
  <c r="L53" i="6"/>
  <c r="N52" i="6"/>
  <c r="L52" i="6"/>
  <c r="N51" i="6"/>
  <c r="L51" i="6"/>
  <c r="G51" i="6"/>
  <c r="E51" i="6"/>
  <c r="N50" i="6"/>
  <c r="L50" i="6"/>
  <c r="G50" i="6"/>
  <c r="E50" i="6"/>
  <c r="N49" i="6"/>
  <c r="L49" i="6"/>
  <c r="G49" i="6"/>
  <c r="E49" i="6"/>
  <c r="N48" i="6"/>
  <c r="L48" i="6"/>
  <c r="G48" i="6"/>
  <c r="E48" i="6"/>
  <c r="N47" i="6"/>
  <c r="L47" i="6"/>
  <c r="G47" i="6"/>
  <c r="E47" i="6"/>
  <c r="N46" i="6"/>
  <c r="L46" i="6"/>
  <c r="G46" i="6"/>
  <c r="E46" i="6"/>
  <c r="N45" i="6"/>
  <c r="L45" i="6"/>
  <c r="G45" i="6"/>
  <c r="E45" i="6"/>
  <c r="N44" i="6"/>
  <c r="L44" i="6"/>
  <c r="G44" i="6"/>
  <c r="E44" i="6"/>
  <c r="N43" i="6"/>
  <c r="L43" i="6"/>
  <c r="G43" i="6"/>
  <c r="E43" i="6"/>
  <c r="N42" i="6"/>
  <c r="L42" i="6"/>
  <c r="G42" i="6"/>
  <c r="E42" i="6"/>
  <c r="N41" i="6"/>
  <c r="L41" i="6"/>
  <c r="G41" i="6"/>
  <c r="E41" i="6"/>
  <c r="N40" i="6"/>
  <c r="L40" i="6"/>
  <c r="G40" i="6"/>
  <c r="E40" i="6"/>
  <c r="N39" i="6"/>
  <c r="L39" i="6"/>
  <c r="G39" i="6"/>
  <c r="E39" i="6"/>
  <c r="N38" i="6"/>
  <c r="L38" i="6"/>
  <c r="G38" i="6"/>
  <c r="E38" i="6"/>
  <c r="N37" i="6"/>
  <c r="L37" i="6"/>
  <c r="G37" i="6"/>
  <c r="E37" i="6"/>
  <c r="N36" i="6"/>
  <c r="L36" i="6"/>
  <c r="G36" i="6"/>
  <c r="E36" i="6"/>
  <c r="N35" i="6"/>
  <c r="L35" i="6"/>
  <c r="G35" i="6"/>
  <c r="E35" i="6"/>
  <c r="N34" i="6"/>
  <c r="L34" i="6"/>
  <c r="G34" i="6"/>
  <c r="E34" i="6"/>
  <c r="N33" i="6"/>
  <c r="L33" i="6"/>
  <c r="G33" i="6"/>
  <c r="E33" i="6"/>
  <c r="N32" i="6"/>
  <c r="L32" i="6"/>
  <c r="G32" i="6"/>
  <c r="E32" i="6"/>
  <c r="N31" i="6"/>
  <c r="L31" i="6"/>
  <c r="G31" i="6"/>
  <c r="E31" i="6"/>
  <c r="N30" i="6"/>
  <c r="L30" i="6"/>
  <c r="G30" i="6"/>
  <c r="E30" i="6"/>
  <c r="N29" i="6"/>
  <c r="L29" i="6"/>
  <c r="G29" i="6"/>
  <c r="E29" i="6"/>
  <c r="N28" i="6"/>
  <c r="L28" i="6"/>
  <c r="G28" i="6"/>
  <c r="E28" i="6"/>
  <c r="N27" i="6"/>
  <c r="L27" i="6"/>
  <c r="G27" i="6"/>
  <c r="E27" i="6"/>
  <c r="N26" i="6"/>
  <c r="L26" i="6"/>
  <c r="G26" i="6"/>
  <c r="E26" i="6"/>
  <c r="N25" i="6"/>
  <c r="L25" i="6"/>
  <c r="G25" i="6"/>
  <c r="E25" i="6"/>
  <c r="N24" i="6"/>
  <c r="L24" i="6"/>
  <c r="G24" i="6"/>
  <c r="E24" i="6"/>
  <c r="N23" i="6"/>
  <c r="L23" i="6"/>
  <c r="G23" i="6"/>
  <c r="E23" i="6"/>
  <c r="L22" i="6"/>
  <c r="G22" i="6"/>
  <c r="E22" i="6"/>
  <c r="N21" i="6"/>
  <c r="L21" i="6"/>
  <c r="G21" i="6"/>
  <c r="E21" i="6"/>
  <c r="N20" i="6"/>
  <c r="L20" i="6"/>
  <c r="G20" i="6"/>
  <c r="E20" i="6"/>
  <c r="N19" i="6"/>
  <c r="L19" i="6"/>
  <c r="G19" i="6"/>
  <c r="E19" i="6"/>
  <c r="N18" i="6"/>
  <c r="L18" i="6"/>
  <c r="G18" i="6"/>
  <c r="E18" i="6"/>
  <c r="L17" i="6"/>
  <c r="G17" i="6"/>
  <c r="E17" i="6"/>
  <c r="N16" i="6"/>
  <c r="L16" i="6"/>
  <c r="G16" i="6"/>
  <c r="E16" i="6"/>
  <c r="N15" i="6"/>
  <c r="L15" i="6"/>
  <c r="G15" i="6"/>
  <c r="E15" i="6"/>
  <c r="N14" i="6"/>
  <c r="L14" i="6"/>
  <c r="G14" i="6"/>
  <c r="E14" i="6"/>
  <c r="N13" i="6"/>
  <c r="L13" i="6"/>
  <c r="G13" i="6"/>
  <c r="E13" i="6"/>
  <c r="N12" i="6"/>
  <c r="L12" i="6"/>
  <c r="G12" i="6"/>
  <c r="E12" i="6"/>
  <c r="N11" i="6"/>
  <c r="L11" i="6"/>
  <c r="G11" i="6"/>
  <c r="E11" i="6"/>
  <c r="N10" i="6"/>
  <c r="L10" i="6"/>
  <c r="G10" i="6"/>
  <c r="E10" i="6"/>
  <c r="N9" i="6"/>
  <c r="L9" i="6"/>
  <c r="G9" i="6"/>
  <c r="E9" i="6"/>
  <c r="N8" i="6"/>
  <c r="L8" i="6"/>
  <c r="G8" i="6"/>
  <c r="E8" i="6"/>
  <c r="N7" i="6"/>
  <c r="L7" i="6"/>
  <c r="G7" i="6"/>
  <c r="E7" i="6"/>
  <c r="N6" i="6"/>
  <c r="L6" i="6"/>
  <c r="G6" i="6"/>
  <c r="E6" i="6"/>
  <c r="N5" i="6"/>
  <c r="L5" i="6"/>
  <c r="G5" i="6"/>
  <c r="E5" i="6"/>
  <c r="N4" i="6"/>
  <c r="L4" i="6"/>
  <c r="G4" i="6"/>
  <c r="E4" i="6"/>
  <c r="N3" i="6"/>
  <c r="L3" i="6"/>
  <c r="G3" i="6"/>
  <c r="E3" i="6"/>
  <c r="N2" i="6"/>
  <c r="G2" i="6"/>
  <c r="E2" i="6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AE59" i="5" s="1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BL57" i="5"/>
  <c r="BM56" i="5"/>
  <c r="BL56" i="5"/>
  <c r="BM55" i="5"/>
  <c r="BL55" i="5"/>
  <c r="BM54" i="5"/>
  <c r="BL54" i="5"/>
  <c r="BM53" i="5"/>
  <c r="BL53" i="5"/>
  <c r="BM52" i="5"/>
  <c r="BL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M51" i="5"/>
  <c r="BL51" i="5"/>
  <c r="AF51" i="5"/>
  <c r="AE51" i="5"/>
  <c r="BM50" i="5"/>
  <c r="BL50" i="5"/>
  <c r="AF50" i="5"/>
  <c r="AE50" i="5"/>
  <c r="BM49" i="5"/>
  <c r="BL49" i="5"/>
  <c r="AF49" i="5"/>
  <c r="AE49" i="5"/>
  <c r="BM48" i="5"/>
  <c r="BL48" i="5"/>
  <c r="AF48" i="5"/>
  <c r="AE48" i="5"/>
  <c r="BM47" i="5"/>
  <c r="BL47" i="5"/>
  <c r="AF47" i="5"/>
  <c r="AE47" i="5"/>
  <c r="BM46" i="5"/>
  <c r="BL46" i="5"/>
  <c r="AF46" i="5"/>
  <c r="AE46" i="5"/>
  <c r="BM45" i="5"/>
  <c r="BL45" i="5"/>
  <c r="AF45" i="5"/>
  <c r="AE45" i="5"/>
  <c r="BM44" i="5"/>
  <c r="BL44" i="5"/>
  <c r="AF44" i="5"/>
  <c r="AE44" i="5"/>
  <c r="BM43" i="5"/>
  <c r="BL43" i="5"/>
  <c r="AF43" i="5"/>
  <c r="AE43" i="5"/>
  <c r="BM42" i="5"/>
  <c r="BL42" i="5"/>
  <c r="AF42" i="5"/>
  <c r="AE42" i="5"/>
  <c r="BM41" i="5"/>
  <c r="BL41" i="5"/>
  <c r="AF41" i="5"/>
  <c r="AE41" i="5"/>
  <c r="BM40" i="5"/>
  <c r="BL40" i="5"/>
  <c r="AF40" i="5"/>
  <c r="AE40" i="5"/>
  <c r="BM39" i="5"/>
  <c r="BL39" i="5"/>
  <c r="AF39" i="5"/>
  <c r="AE39" i="5"/>
  <c r="BM38" i="5"/>
  <c r="BL38" i="5"/>
  <c r="AF38" i="5"/>
  <c r="AE38" i="5"/>
  <c r="BM37" i="5"/>
  <c r="BL37" i="5"/>
  <c r="AF37" i="5"/>
  <c r="AE37" i="5"/>
  <c r="BM36" i="5"/>
  <c r="BL36" i="5"/>
  <c r="AF36" i="5"/>
  <c r="AE36" i="5"/>
  <c r="BM35" i="5"/>
  <c r="BL35" i="5"/>
  <c r="AF35" i="5"/>
  <c r="AE35" i="5"/>
  <c r="BM34" i="5"/>
  <c r="BL34" i="5"/>
  <c r="AF34" i="5"/>
  <c r="AE34" i="5"/>
  <c r="BM33" i="5"/>
  <c r="BL33" i="5"/>
  <c r="AF33" i="5"/>
  <c r="AE33" i="5"/>
  <c r="BM32" i="5"/>
  <c r="BL32" i="5"/>
  <c r="AF32" i="5"/>
  <c r="AE32" i="5"/>
  <c r="BM31" i="5"/>
  <c r="BL31" i="5"/>
  <c r="AF31" i="5"/>
  <c r="AE31" i="5"/>
  <c r="BM30" i="5"/>
  <c r="BL30" i="5"/>
  <c r="AF30" i="5"/>
  <c r="AE30" i="5"/>
  <c r="BM29" i="5"/>
  <c r="BL29" i="5"/>
  <c r="AF29" i="5"/>
  <c r="AE29" i="5"/>
  <c r="BM28" i="5"/>
  <c r="BL28" i="5"/>
  <c r="AF28" i="5"/>
  <c r="AE28" i="5"/>
  <c r="BM27" i="5"/>
  <c r="BL27" i="5"/>
  <c r="AF27" i="5"/>
  <c r="AE27" i="5"/>
  <c r="BM26" i="5"/>
  <c r="BL26" i="5"/>
  <c r="AF26" i="5"/>
  <c r="AE26" i="5"/>
  <c r="BM25" i="5"/>
  <c r="BL25" i="5"/>
  <c r="AF25" i="5"/>
  <c r="AE25" i="5"/>
  <c r="BM24" i="5"/>
  <c r="BL24" i="5"/>
  <c r="AF24" i="5"/>
  <c r="AE24" i="5"/>
  <c r="BM23" i="5"/>
  <c r="BL23" i="5"/>
  <c r="AF23" i="5"/>
  <c r="AE23" i="5"/>
  <c r="BM22" i="5"/>
  <c r="BL22" i="5"/>
  <c r="AF22" i="5"/>
  <c r="AE22" i="5"/>
  <c r="BM21" i="5"/>
  <c r="BL21" i="5"/>
  <c r="AF21" i="5"/>
  <c r="AE21" i="5"/>
  <c r="BM20" i="5"/>
  <c r="BL20" i="5"/>
  <c r="AF20" i="5"/>
  <c r="AE20" i="5"/>
  <c r="BM19" i="5"/>
  <c r="BL19" i="5"/>
  <c r="AF19" i="5"/>
  <c r="AE19" i="5"/>
  <c r="BM18" i="5"/>
  <c r="BL18" i="5"/>
  <c r="AF18" i="5"/>
  <c r="AE18" i="5"/>
  <c r="BM17" i="5"/>
  <c r="BL17" i="5"/>
  <c r="AF17" i="5"/>
  <c r="AE17" i="5"/>
  <c r="BM16" i="5"/>
  <c r="BL16" i="5"/>
  <c r="AF16" i="5"/>
  <c r="AE16" i="5"/>
  <c r="BM15" i="5"/>
  <c r="BL15" i="5"/>
  <c r="AF15" i="5"/>
  <c r="AE15" i="5"/>
  <c r="BM14" i="5"/>
  <c r="BL14" i="5"/>
  <c r="AF14" i="5"/>
  <c r="AE14" i="5"/>
  <c r="BM13" i="5"/>
  <c r="BL13" i="5"/>
  <c r="AF13" i="5"/>
  <c r="AE13" i="5"/>
  <c r="BM12" i="5"/>
  <c r="BL12" i="5"/>
  <c r="AF12" i="5"/>
  <c r="AE12" i="5"/>
  <c r="BM11" i="5"/>
  <c r="BL11" i="5"/>
  <c r="AF11" i="5"/>
  <c r="AE11" i="5"/>
  <c r="BM10" i="5"/>
  <c r="BL10" i="5"/>
  <c r="AF10" i="5"/>
  <c r="AE10" i="5"/>
  <c r="BM9" i="5"/>
  <c r="BL9" i="5"/>
  <c r="AF9" i="5"/>
  <c r="AE9" i="5"/>
  <c r="BM8" i="5"/>
  <c r="BL8" i="5"/>
  <c r="AF8" i="5"/>
  <c r="AE8" i="5"/>
  <c r="BM7" i="5"/>
  <c r="BL7" i="5"/>
  <c r="AF7" i="5"/>
  <c r="AE7" i="5"/>
  <c r="BM6" i="5"/>
  <c r="BL6" i="5"/>
  <c r="AF6" i="5"/>
  <c r="AE6" i="5"/>
  <c r="BM5" i="5"/>
  <c r="BL5" i="5"/>
  <c r="AF5" i="5"/>
  <c r="AE5" i="5"/>
  <c r="BM4" i="5"/>
  <c r="BL4" i="5"/>
  <c r="AF4" i="5"/>
  <c r="AE4" i="5"/>
  <c r="BM3" i="5"/>
  <c r="BL3" i="5"/>
  <c r="AF3" i="5"/>
  <c r="AE3" i="5"/>
  <c r="BM2" i="5"/>
  <c r="BL2" i="5"/>
  <c r="BL58" i="5" s="1"/>
  <c r="AF2" i="5"/>
  <c r="AE2" i="5"/>
  <c r="AE52" i="5" s="1"/>
  <c r="P85" i="3"/>
  <c r="M85" i="3"/>
  <c r="H85" i="3"/>
  <c r="E85" i="3"/>
  <c r="O84" i="3"/>
  <c r="K84" i="3"/>
  <c r="G84" i="3"/>
  <c r="C84" i="3"/>
  <c r="O83" i="3"/>
  <c r="K83" i="3"/>
  <c r="G83" i="3"/>
  <c r="C83" i="3"/>
  <c r="O82" i="3"/>
  <c r="K82" i="3"/>
  <c r="G82" i="3"/>
  <c r="C82" i="3"/>
  <c r="O81" i="3"/>
  <c r="K81" i="3"/>
  <c r="G81" i="3"/>
  <c r="C81" i="3"/>
  <c r="O80" i="3"/>
  <c r="K80" i="3"/>
  <c r="G80" i="3"/>
  <c r="C80" i="3"/>
  <c r="O79" i="3"/>
  <c r="K79" i="3"/>
  <c r="G79" i="3"/>
  <c r="C79" i="3"/>
  <c r="W78" i="3"/>
  <c r="S78" i="3"/>
  <c r="O78" i="3"/>
  <c r="K78" i="3"/>
  <c r="G78" i="3"/>
  <c r="C78" i="3"/>
  <c r="W77" i="3"/>
  <c r="S77" i="3"/>
  <c r="O77" i="3"/>
  <c r="K77" i="3"/>
  <c r="G77" i="3"/>
  <c r="C77" i="3"/>
  <c r="W76" i="3"/>
  <c r="S76" i="3"/>
  <c r="O76" i="3"/>
  <c r="K76" i="3"/>
  <c r="G76" i="3"/>
  <c r="C76" i="3"/>
  <c r="W75" i="3"/>
  <c r="S75" i="3"/>
  <c r="O75" i="3"/>
  <c r="K75" i="3"/>
  <c r="G75" i="3"/>
  <c r="C75" i="3"/>
  <c r="W74" i="3"/>
  <c r="S74" i="3"/>
  <c r="O74" i="3"/>
  <c r="K74" i="3"/>
  <c r="G74" i="3"/>
  <c r="C74" i="3"/>
  <c r="W73" i="3"/>
  <c r="S73" i="3"/>
  <c r="O73" i="3"/>
  <c r="K73" i="3"/>
  <c r="G73" i="3"/>
  <c r="C73" i="3"/>
  <c r="W72" i="3"/>
  <c r="S72" i="3"/>
  <c r="O72" i="3"/>
  <c r="K72" i="3"/>
  <c r="G72" i="3"/>
  <c r="C72" i="3"/>
  <c r="W71" i="3"/>
  <c r="S71" i="3"/>
  <c r="O71" i="3"/>
  <c r="K71" i="3"/>
  <c r="G71" i="3"/>
  <c r="C71" i="3"/>
  <c r="W70" i="3"/>
  <c r="S70" i="3"/>
  <c r="O70" i="3"/>
  <c r="K70" i="3"/>
  <c r="G70" i="3"/>
  <c r="C70" i="3"/>
  <c r="W69" i="3"/>
  <c r="S69" i="3"/>
  <c r="O69" i="3"/>
  <c r="K69" i="3"/>
  <c r="G69" i="3"/>
  <c r="C69" i="3"/>
  <c r="W68" i="3"/>
  <c r="S68" i="3"/>
  <c r="O68" i="3"/>
  <c r="K68" i="3"/>
  <c r="G68" i="3"/>
  <c r="C68" i="3"/>
  <c r="W67" i="3"/>
  <c r="S67" i="3"/>
  <c r="O67" i="3"/>
  <c r="K67" i="3"/>
  <c r="G67" i="3"/>
  <c r="C67" i="3"/>
  <c r="W66" i="3"/>
  <c r="S66" i="3"/>
  <c r="O66" i="3"/>
  <c r="K66" i="3"/>
  <c r="G66" i="3"/>
  <c r="C66" i="3"/>
  <c r="W65" i="3"/>
  <c r="S65" i="3"/>
  <c r="O65" i="3"/>
  <c r="K65" i="3"/>
  <c r="G65" i="3"/>
  <c r="C65" i="3"/>
  <c r="W64" i="3"/>
  <c r="S64" i="3"/>
  <c r="O64" i="3"/>
  <c r="K64" i="3"/>
  <c r="G64" i="3"/>
  <c r="C64" i="3"/>
  <c r="W63" i="3"/>
  <c r="S63" i="3"/>
  <c r="O63" i="3"/>
  <c r="K63" i="3"/>
  <c r="G63" i="3"/>
  <c r="C63" i="3"/>
  <c r="W62" i="3"/>
  <c r="S62" i="3"/>
  <c r="O62" i="3"/>
  <c r="K62" i="3"/>
  <c r="G62" i="3"/>
  <c r="C62" i="3"/>
  <c r="W61" i="3"/>
  <c r="S61" i="3"/>
  <c r="O61" i="3"/>
  <c r="K61" i="3"/>
  <c r="G61" i="3"/>
  <c r="C61" i="3"/>
  <c r="W60" i="3"/>
  <c r="S60" i="3"/>
  <c r="O60" i="3"/>
  <c r="K60" i="3"/>
  <c r="G60" i="3"/>
  <c r="C60" i="3"/>
  <c r="P57" i="3"/>
  <c r="M57" i="3"/>
  <c r="H57" i="3"/>
  <c r="E57" i="3"/>
  <c r="O56" i="3"/>
  <c r="K56" i="3"/>
  <c r="G56" i="3"/>
  <c r="C56" i="3"/>
  <c r="O55" i="3"/>
  <c r="G55" i="3"/>
  <c r="C55" i="3"/>
  <c r="O54" i="3"/>
  <c r="K54" i="3"/>
  <c r="G54" i="3"/>
  <c r="C54" i="3"/>
  <c r="O53" i="3"/>
  <c r="K53" i="3"/>
  <c r="G53" i="3"/>
  <c r="C53" i="3"/>
  <c r="O52" i="3"/>
  <c r="K52" i="3"/>
  <c r="G52" i="3"/>
  <c r="C52" i="3"/>
  <c r="O51" i="3"/>
  <c r="K51" i="3"/>
  <c r="G51" i="3"/>
  <c r="C51" i="3"/>
  <c r="O50" i="3"/>
  <c r="K50" i="3"/>
  <c r="G50" i="3"/>
  <c r="C50" i="3"/>
  <c r="O49" i="3"/>
  <c r="K49" i="3"/>
  <c r="G49" i="3"/>
  <c r="C49" i="3"/>
  <c r="O48" i="3"/>
  <c r="K48" i="3"/>
  <c r="G48" i="3"/>
  <c r="C48" i="3"/>
  <c r="O47" i="3"/>
  <c r="G47" i="3"/>
  <c r="C47" i="3"/>
  <c r="O46" i="3"/>
  <c r="K46" i="3"/>
  <c r="G46" i="3"/>
  <c r="C46" i="3"/>
  <c r="O45" i="3"/>
  <c r="K45" i="3"/>
  <c r="G45" i="3"/>
  <c r="C45" i="3"/>
  <c r="O44" i="3"/>
  <c r="K44" i="3"/>
  <c r="G44" i="3"/>
  <c r="C44" i="3"/>
  <c r="O43" i="3"/>
  <c r="K43" i="3"/>
  <c r="G43" i="3"/>
  <c r="C43" i="3"/>
  <c r="O42" i="3"/>
  <c r="K42" i="3"/>
  <c r="G42" i="3"/>
  <c r="C42" i="3"/>
  <c r="O41" i="3"/>
  <c r="K41" i="3"/>
  <c r="G41" i="3"/>
  <c r="C41" i="3"/>
  <c r="O40" i="3"/>
  <c r="K40" i="3"/>
  <c r="G40" i="3"/>
  <c r="C40" i="3"/>
  <c r="O39" i="3"/>
  <c r="K39" i="3"/>
  <c r="G39" i="3"/>
  <c r="C39" i="3"/>
  <c r="O38" i="3"/>
  <c r="K38" i="3"/>
  <c r="G38" i="3"/>
  <c r="C38" i="3"/>
  <c r="O37" i="3"/>
  <c r="G37" i="3"/>
  <c r="C37" i="3"/>
  <c r="O36" i="3"/>
  <c r="K36" i="3"/>
  <c r="G36" i="3"/>
  <c r="O35" i="3"/>
  <c r="K35" i="3"/>
  <c r="G35" i="3"/>
  <c r="C35" i="3"/>
  <c r="O34" i="3"/>
  <c r="G34" i="3"/>
  <c r="C34" i="3"/>
  <c r="O33" i="3"/>
  <c r="K33" i="3"/>
  <c r="G33" i="3"/>
  <c r="C33" i="3"/>
  <c r="O32" i="3"/>
  <c r="K32" i="3"/>
  <c r="G32" i="3"/>
  <c r="C32" i="3"/>
  <c r="X29" i="3"/>
  <c r="U29" i="3"/>
  <c r="P29" i="3"/>
  <c r="M29" i="3"/>
  <c r="H29" i="3"/>
  <c r="E29" i="3"/>
  <c r="W28" i="3"/>
  <c r="S28" i="3"/>
  <c r="O28" i="3"/>
  <c r="K28" i="3"/>
  <c r="G28" i="3"/>
  <c r="C28" i="3"/>
  <c r="W27" i="3"/>
  <c r="S27" i="3"/>
  <c r="O27" i="3"/>
  <c r="K27" i="3"/>
  <c r="G27" i="3"/>
  <c r="C27" i="3"/>
  <c r="W26" i="3"/>
  <c r="S26" i="3"/>
  <c r="O26" i="3"/>
  <c r="K26" i="3"/>
  <c r="G26" i="3"/>
  <c r="C26" i="3"/>
  <c r="W25" i="3"/>
  <c r="S25" i="3"/>
  <c r="O25" i="3"/>
  <c r="K25" i="3"/>
  <c r="G25" i="3"/>
  <c r="C25" i="3"/>
  <c r="W24" i="3"/>
  <c r="S24" i="3"/>
  <c r="O24" i="3"/>
  <c r="K24" i="3"/>
  <c r="G24" i="3"/>
  <c r="C24" i="3"/>
  <c r="W23" i="3"/>
  <c r="S23" i="3"/>
  <c r="O23" i="3"/>
  <c r="K23" i="3"/>
  <c r="G23" i="3"/>
  <c r="C23" i="3"/>
  <c r="W22" i="3"/>
  <c r="S22" i="3"/>
  <c r="O22" i="3"/>
  <c r="K22" i="3"/>
  <c r="G22" i="3"/>
  <c r="C22" i="3"/>
  <c r="W21" i="3"/>
  <c r="S21" i="3"/>
  <c r="O21" i="3"/>
  <c r="K21" i="3"/>
  <c r="G21" i="3"/>
  <c r="C21" i="3"/>
  <c r="W20" i="3"/>
  <c r="S20" i="3"/>
  <c r="O20" i="3"/>
  <c r="K20" i="3"/>
  <c r="G20" i="3"/>
  <c r="C20" i="3"/>
  <c r="W19" i="3"/>
  <c r="S19" i="3"/>
  <c r="O19" i="3"/>
  <c r="K19" i="3"/>
  <c r="G19" i="3"/>
  <c r="C19" i="3"/>
  <c r="W18" i="3"/>
  <c r="S18" i="3"/>
  <c r="O18" i="3"/>
  <c r="K18" i="3"/>
  <c r="G18" i="3"/>
  <c r="C18" i="3"/>
  <c r="W17" i="3"/>
  <c r="S17" i="3"/>
  <c r="O17" i="3"/>
  <c r="K17" i="3"/>
  <c r="G17" i="3"/>
  <c r="C17" i="3"/>
  <c r="W16" i="3"/>
  <c r="S16" i="3"/>
  <c r="O16" i="3"/>
  <c r="K16" i="3"/>
  <c r="G16" i="3"/>
  <c r="C16" i="3"/>
  <c r="W15" i="3"/>
  <c r="S15" i="3"/>
  <c r="O15" i="3"/>
  <c r="K15" i="3"/>
  <c r="G15" i="3"/>
  <c r="C15" i="3"/>
  <c r="W14" i="3"/>
  <c r="S14" i="3"/>
  <c r="O14" i="3"/>
  <c r="K14" i="3"/>
  <c r="G14" i="3"/>
  <c r="C14" i="3"/>
  <c r="W13" i="3"/>
  <c r="S13" i="3"/>
  <c r="O13" i="3"/>
  <c r="K13" i="3"/>
  <c r="G13" i="3"/>
  <c r="C13" i="3"/>
  <c r="W12" i="3"/>
  <c r="S12" i="3"/>
  <c r="O12" i="3"/>
  <c r="K12" i="3"/>
  <c r="G12" i="3"/>
  <c r="C12" i="3"/>
  <c r="W11" i="3"/>
  <c r="S11" i="3"/>
  <c r="O11" i="3"/>
  <c r="K11" i="3"/>
  <c r="G11" i="3"/>
  <c r="C11" i="3"/>
  <c r="W10" i="3"/>
  <c r="S10" i="3"/>
  <c r="O10" i="3"/>
  <c r="K10" i="3"/>
  <c r="G10" i="3"/>
  <c r="C10" i="3"/>
  <c r="W9" i="3"/>
  <c r="S9" i="3"/>
  <c r="O9" i="3"/>
  <c r="K9" i="3"/>
  <c r="G9" i="3"/>
  <c r="C9" i="3"/>
  <c r="W8" i="3"/>
  <c r="S8" i="3"/>
  <c r="O8" i="3"/>
  <c r="K8" i="3"/>
  <c r="G8" i="3"/>
  <c r="C8" i="3"/>
  <c r="W7" i="3"/>
  <c r="S7" i="3"/>
  <c r="O7" i="3"/>
  <c r="K7" i="3"/>
  <c r="G7" i="3"/>
  <c r="C7" i="3"/>
  <c r="W6" i="3"/>
  <c r="S6" i="3"/>
  <c r="O6" i="3"/>
  <c r="K6" i="3"/>
  <c r="G6" i="3"/>
  <c r="C6" i="3"/>
  <c r="W5" i="3"/>
  <c r="S5" i="3"/>
  <c r="O5" i="3"/>
  <c r="K5" i="3"/>
  <c r="G5" i="3"/>
  <c r="C5" i="3"/>
  <c r="W4" i="3"/>
  <c r="S4" i="3"/>
  <c r="O4" i="3"/>
  <c r="K4" i="3"/>
  <c r="G4" i="3"/>
  <c r="C4" i="3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58" i="1" l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<sst xmlns="http://schemas.openxmlformats.org/spreadsheetml/2006/main" count="1943" uniqueCount="580">
  <si>
    <t xml:space="preserve">32. ročník BĚKODO -1. kolo  14.03.2018 – 434. start historie </t>
  </si>
  <si>
    <t>CP</t>
  </si>
  <si>
    <t>příjmení</t>
  </si>
  <si>
    <t>RN</t>
  </si>
  <si>
    <t>V18</t>
  </si>
  <si>
    <t>oddíl</t>
  </si>
  <si>
    <t>čas</t>
  </si>
  <si>
    <t>kat</t>
  </si>
  <si>
    <t>PVK</t>
  </si>
  <si>
    <t>PB</t>
  </si>
  <si>
    <t>pozn.</t>
  </si>
  <si>
    <t>Pr 1 km</t>
  </si>
  <si>
    <t>Vilk Kryštof</t>
  </si>
  <si>
    <t>USK PROVOD ÚL</t>
  </si>
  <si>
    <t>M1</t>
  </si>
  <si>
    <t>Drážďanský Radim Filip</t>
  </si>
  <si>
    <t>BK BĚKODO Teplice</t>
  </si>
  <si>
    <t>M2</t>
  </si>
  <si>
    <t>Rež Zdeněk</t>
  </si>
  <si>
    <t>SPONA Teplice</t>
  </si>
  <si>
    <t>M3</t>
  </si>
  <si>
    <t>Holub Stanislav</t>
  </si>
  <si>
    <t>Sobědruhy</t>
  </si>
  <si>
    <t>Žák Martin</t>
  </si>
  <si>
    <t>Teplice</t>
  </si>
  <si>
    <t>nováček</t>
  </si>
  <si>
    <t>Eliáš Lukáš</t>
  </si>
  <si>
    <t>Rauer Robert</t>
  </si>
  <si>
    <t>Feix Ivo</t>
  </si>
  <si>
    <t>Horváth Pavel</t>
  </si>
  <si>
    <t>Jahoda Zdeněk</t>
  </si>
  <si>
    <t>TJ Baník Osek</t>
  </si>
  <si>
    <t>Lang Jaroslav</t>
  </si>
  <si>
    <t>Farda Petr</t>
  </si>
  <si>
    <t>Lácha František</t>
  </si>
  <si>
    <t>Molcar Míra</t>
  </si>
  <si>
    <t>M4</t>
  </si>
  <si>
    <t>Kantová Olga</t>
  </si>
  <si>
    <t>Ž2</t>
  </si>
  <si>
    <t>Sauer Jan</t>
  </si>
  <si>
    <t>Olšer Tomáš</t>
  </si>
  <si>
    <t>AK Duchcov</t>
  </si>
  <si>
    <t>Bašek Václav</t>
  </si>
  <si>
    <t>Fanklub Milešovka</t>
  </si>
  <si>
    <t>Havel Miroslav</t>
  </si>
  <si>
    <t>TJ Sokol D. Mísečky</t>
  </si>
  <si>
    <t>Hrušková Sabina</t>
  </si>
  <si>
    <t>Biatlon Jílové</t>
  </si>
  <si>
    <t>Ž1</t>
  </si>
  <si>
    <t>Karešová Světla</t>
  </si>
  <si>
    <t>Fílova Jana</t>
  </si>
  <si>
    <t>Novák Petr</t>
  </si>
  <si>
    <t>OOP Trnovany</t>
  </si>
  <si>
    <t>Ševčíková Viktorie</t>
  </si>
  <si>
    <t>LOKO Teplice - OB</t>
  </si>
  <si>
    <t>Lang Karel</t>
  </si>
  <si>
    <t>Bak Most</t>
  </si>
  <si>
    <t>Hruška Miloš</t>
  </si>
  <si>
    <t>Větruše UL</t>
  </si>
  <si>
    <t xml:space="preserve">Korec Martin </t>
  </si>
  <si>
    <t>Hampl Ondřej</t>
  </si>
  <si>
    <t>Glassman TT Teplice</t>
  </si>
  <si>
    <t>Vacek Pavel</t>
  </si>
  <si>
    <t>Leitermann David</t>
  </si>
  <si>
    <t>Hampl Michal</t>
  </si>
  <si>
    <t>Hradský Josef</t>
  </si>
  <si>
    <t>Havlová Zlata</t>
  </si>
  <si>
    <t>Procházka Ondřej</t>
  </si>
  <si>
    <t>Krupka</t>
  </si>
  <si>
    <t>Tručková Lenka</t>
  </si>
  <si>
    <t>Novosedlice</t>
  </si>
  <si>
    <t>Ernest Miroslav</t>
  </si>
  <si>
    <t>Bečka Miroslav</t>
  </si>
  <si>
    <t>Ústí nad Labem</t>
  </si>
  <si>
    <t>24:27</t>
  </si>
  <si>
    <t>M5</t>
  </si>
  <si>
    <t>Burkhartová Marie</t>
  </si>
  <si>
    <t>Proboštov</t>
  </si>
  <si>
    <t>24:32</t>
  </si>
  <si>
    <t>Vorlíček Rudolf</t>
  </si>
  <si>
    <t>24:50</t>
  </si>
  <si>
    <t>Molcarová Jana</t>
  </si>
  <si>
    <t>24:54</t>
  </si>
  <si>
    <t>Matěcha Miroslav</t>
  </si>
  <si>
    <t>TJ Hvězda Trnovany</t>
  </si>
  <si>
    <t>25:29</t>
  </si>
  <si>
    <t>Láchová Lenka</t>
  </si>
  <si>
    <t>25:48</t>
  </si>
  <si>
    <t>Vojtěchovský Ladislav</t>
  </si>
  <si>
    <t>VitaSport.cz</t>
  </si>
  <si>
    <t>25:51</t>
  </si>
  <si>
    <t>Marvanová Martina</t>
  </si>
  <si>
    <t>Drábková Hana</t>
  </si>
  <si>
    <t>Jiskra Nový Bor</t>
  </si>
  <si>
    <t>26:19</t>
  </si>
  <si>
    <t>Vorlíček Petr</t>
  </si>
  <si>
    <t>27:01</t>
  </si>
  <si>
    <t>Olah Dušan</t>
  </si>
  <si>
    <t>27:04</t>
  </si>
  <si>
    <t>Zouhar Jura</t>
  </si>
  <si>
    <t>27:44</t>
  </si>
  <si>
    <t>Klaška Lukáš</t>
  </si>
  <si>
    <t>27:46</t>
  </si>
  <si>
    <t>Skálová Jitka</t>
  </si>
  <si>
    <t>28:43</t>
  </si>
  <si>
    <t>Minaříková Michaela</t>
  </si>
  <si>
    <t>28:48</t>
  </si>
  <si>
    <t>Borši Milan</t>
  </si>
  <si>
    <t>Rozběháme Teplice</t>
  </si>
  <si>
    <t>29:01</t>
  </si>
  <si>
    <t>Šulo Antonín</t>
  </si>
  <si>
    <t>29:46</t>
  </si>
  <si>
    <t>Čutíková Veronika</t>
  </si>
  <si>
    <t>TJ Krupka</t>
  </si>
  <si>
    <t>33:04</t>
  </si>
  <si>
    <t>start dřív</t>
  </si>
  <si>
    <t>Ernestová Michaela</t>
  </si>
  <si>
    <t>Dubí</t>
  </si>
  <si>
    <t>33:47</t>
  </si>
  <si>
    <t>Ernestová Eva</t>
  </si>
  <si>
    <t>Ž3</t>
  </si>
  <si>
    <t xml:space="preserve">32. ročník BĚKODO - 2. kolo  28.03.2018 – 435. start historie </t>
  </si>
  <si>
    <t>8 vít. H</t>
  </si>
  <si>
    <t>OR</t>
  </si>
  <si>
    <t>Vlček Jiří</t>
  </si>
  <si>
    <t>Štolba Jiří</t>
  </si>
  <si>
    <t>AC Ústí nad Labem</t>
  </si>
  <si>
    <t>Štěpánek David</t>
  </si>
  <si>
    <t>Horák Lukáš</t>
  </si>
  <si>
    <t>Fišer Martin</t>
  </si>
  <si>
    <t>Ševčíková Dita</t>
  </si>
  <si>
    <t>TJ VS Kadaň</t>
  </si>
  <si>
    <t>Majer Pavel</t>
  </si>
  <si>
    <t>Brejša Martin</t>
  </si>
  <si>
    <t>Suchá Nikola</t>
  </si>
  <si>
    <t>Drábek Ondřej</t>
  </si>
  <si>
    <t>Bílina</t>
  </si>
  <si>
    <t>Fišerová Renata</t>
  </si>
  <si>
    <t>Košťany</t>
  </si>
  <si>
    <t>24:05</t>
  </si>
  <si>
    <t>24:17</t>
  </si>
  <si>
    <t>24:34</t>
  </si>
  <si>
    <t>24:58</t>
  </si>
  <si>
    <t>25:06</t>
  </si>
  <si>
    <t>25:31</t>
  </si>
  <si>
    <t>26:48</t>
  </si>
  <si>
    <t>27:31</t>
  </si>
  <si>
    <t>29:30</t>
  </si>
  <si>
    <t>Hampl Filip</t>
  </si>
  <si>
    <t>ned.</t>
  </si>
  <si>
    <t>nedok.</t>
  </si>
  <si>
    <t>x</t>
  </si>
  <si>
    <t>Bašková Ivana</t>
  </si>
  <si>
    <t>Žalany</t>
  </si>
  <si>
    <t>Historická tabulka nejrychlejších časů 1990 - 2018</t>
  </si>
  <si>
    <t>M1 muži 15 - 29 let</t>
  </si>
  <si>
    <t>M2 muži 30 - 39 let</t>
  </si>
  <si>
    <t>M3 muži 40 - 49 let</t>
  </si>
  <si>
    <t>P</t>
  </si>
  <si>
    <t>jméno</t>
  </si>
  <si>
    <t>kdy</t>
  </si>
  <si>
    <t>věk</t>
  </si>
  <si>
    <t>Žižka Filip</t>
  </si>
  <si>
    <t>Hamala Milan</t>
  </si>
  <si>
    <t>VK</t>
  </si>
  <si>
    <t>Vorlíček Radek</t>
  </si>
  <si>
    <t>Kaliba Karel</t>
  </si>
  <si>
    <t>Bauckmann Míra</t>
  </si>
  <si>
    <t>Kouba Adam</t>
  </si>
  <si>
    <t>Veselý Miroslav</t>
  </si>
  <si>
    <t>Matěcha Míra  st.</t>
  </si>
  <si>
    <t>Hamr Jan</t>
  </si>
  <si>
    <t>Roubíček Martin</t>
  </si>
  <si>
    <t>Štochl Jan</t>
  </si>
  <si>
    <t>Holcr Milan</t>
  </si>
  <si>
    <t>Vaculka Petr</t>
  </si>
  <si>
    <t>Štochl Jan st.</t>
  </si>
  <si>
    <t>Brotánek Jan</t>
  </si>
  <si>
    <t>Zouhar Filip</t>
  </si>
  <si>
    <t>Hron Jiří</t>
  </si>
  <si>
    <t>Hotař Pavel</t>
  </si>
  <si>
    <t>Růžička Vladimír</t>
  </si>
  <si>
    <t>Čadek Ondřej</t>
  </si>
  <si>
    <t>Háša Michal</t>
  </si>
  <si>
    <t>Procházka Josef</t>
  </si>
  <si>
    <t>Matěcha David</t>
  </si>
  <si>
    <t>Fliedr Tomáš</t>
  </si>
  <si>
    <t>Matějka Šimon</t>
  </si>
  <si>
    <t>Nový Pavel</t>
  </si>
  <si>
    <t>Adamec Jan</t>
  </si>
  <si>
    <t>Gabriel Petr</t>
  </si>
  <si>
    <t>Kalát Josef</t>
  </si>
  <si>
    <t>Ryč David</t>
  </si>
  <si>
    <t>Havlík Ondřej</t>
  </si>
  <si>
    <t>Hromas Vladimír</t>
  </si>
  <si>
    <t>Laibl Aleš</t>
  </si>
  <si>
    <t>Svítek Jiří</t>
  </si>
  <si>
    <t>Čapek Lubomír</t>
  </si>
  <si>
    <t>Ryč Václav</t>
  </si>
  <si>
    <t>Ottenschläger Oto</t>
  </si>
  <si>
    <t>Štika Jiří</t>
  </si>
  <si>
    <t>Hrdlička Stanislav</t>
  </si>
  <si>
    <t>Lípa Jiří</t>
  </si>
  <si>
    <t>Vytlačil Stanislav</t>
  </si>
  <si>
    <t>Puchmeltr Aleš</t>
  </si>
  <si>
    <t>Šmíd Petr</t>
  </si>
  <si>
    <t>Jísl Jaroslav</t>
  </si>
  <si>
    <t>Zlatohlávek Pavel</t>
  </si>
  <si>
    <t>Otec Václav</t>
  </si>
  <si>
    <t>Cingl Ondřej</t>
  </si>
  <si>
    <t>Kulhavý Petr</t>
  </si>
  <si>
    <t>Tittelbach Karel</t>
  </si>
  <si>
    <t>Cingl Miroslav</t>
  </si>
  <si>
    <t>Šatalík Stanislav</t>
  </si>
  <si>
    <t>průměr TOP 25</t>
  </si>
  <si>
    <t>TOP 10</t>
  </si>
  <si>
    <t xml:space="preserve"> M4 muži 50 - 59 let</t>
  </si>
  <si>
    <t>M5  muži 60 a více let</t>
  </si>
  <si>
    <t>Filingr Čeněk</t>
  </si>
  <si>
    <t>Malý Jiří</t>
  </si>
  <si>
    <t xml:space="preserve">Kirsch Petr </t>
  </si>
  <si>
    <t>Kirsch Petr</t>
  </si>
  <si>
    <t>Varchola Milan</t>
  </si>
  <si>
    <t>Elischer Ivan</t>
  </si>
  <si>
    <t xml:space="preserve">Nový Milan </t>
  </si>
  <si>
    <t>Duspiva Miroslav</t>
  </si>
  <si>
    <t>Zelenák Dušan</t>
  </si>
  <si>
    <t>Schlosser Jarda</t>
  </si>
  <si>
    <t>Gombita Josef</t>
  </si>
  <si>
    <t>Svoboda Josef</t>
  </si>
  <si>
    <t>Šulc Vladimír</t>
  </si>
  <si>
    <t>Růžička Pavel (II)</t>
  </si>
  <si>
    <t>Kittl Alois</t>
  </si>
  <si>
    <t>Watzke Petr</t>
  </si>
  <si>
    <t xml:space="preserve">Kouba Stanislav </t>
  </si>
  <si>
    <t>Havlátko Jan</t>
  </si>
  <si>
    <t>Pekárek Olda</t>
  </si>
  <si>
    <t>Běhounek Vladimír</t>
  </si>
  <si>
    <t>Molcar Miroslav</t>
  </si>
  <si>
    <t>Žid Milan</t>
  </si>
  <si>
    <t>Sládek Karel</t>
  </si>
  <si>
    <t>Škorvaga Josef</t>
  </si>
  <si>
    <t>Benedikt Míra</t>
  </si>
  <si>
    <t>Smolík Václav</t>
  </si>
  <si>
    <t>Sova Jaroslav</t>
  </si>
  <si>
    <t>Stracený Milan</t>
  </si>
  <si>
    <t>Tyl Petr</t>
  </si>
  <si>
    <t>Ž1 ženy do 34 let</t>
  </si>
  <si>
    <t>Ž2 ženy 35 - 49 let</t>
  </si>
  <si>
    <t>Ž3 ženy 50 a více let</t>
  </si>
  <si>
    <t>Halířová Jarmila</t>
  </si>
  <si>
    <t>Bauckmannová Jana</t>
  </si>
  <si>
    <t>Vrátná Alena</t>
  </si>
  <si>
    <t>Rusínová Zuzana</t>
  </si>
  <si>
    <t>Stehlíková Martina</t>
  </si>
  <si>
    <t>Kořínková Marta</t>
  </si>
  <si>
    <t>Slavíková Eva</t>
  </si>
  <si>
    <t>Smilová Jindřiška</t>
  </si>
  <si>
    <t xml:space="preserve">Dončevová Hana </t>
  </si>
  <si>
    <t>Vajrychová Renata</t>
  </si>
  <si>
    <t>Krausová Jaroslava</t>
  </si>
  <si>
    <t>Vaňková Agáta</t>
  </si>
  <si>
    <t>24:08</t>
  </si>
  <si>
    <t>Vajrychová Blanka</t>
  </si>
  <si>
    <t>Veselá Lenka</t>
  </si>
  <si>
    <t>24:21</t>
  </si>
  <si>
    <t>Koželuhová Pavla</t>
  </si>
  <si>
    <t>Filová Jana</t>
  </si>
  <si>
    <t>24:26</t>
  </si>
  <si>
    <t>Králová Pavlína</t>
  </si>
  <si>
    <t>Kittlová Růžena</t>
  </si>
  <si>
    <t>24:48</t>
  </si>
  <si>
    <t>Tvrzníková Káťa</t>
  </si>
  <si>
    <t>Vápeníková  Jana</t>
  </si>
  <si>
    <t>Sovová Jarmila</t>
  </si>
  <si>
    <t>25:24</t>
  </si>
  <si>
    <t>Žižková Magdaléna</t>
  </si>
  <si>
    <t>Rejmanová Eva</t>
  </si>
  <si>
    <t>Lédlová Naděžda</t>
  </si>
  <si>
    <t>25:26</t>
  </si>
  <si>
    <t>Koželuhová Lenka</t>
  </si>
  <si>
    <t>Vágnerová Veronika</t>
  </si>
  <si>
    <t>Šulová Marie</t>
  </si>
  <si>
    <t>28:15</t>
  </si>
  <si>
    <t>Kabourková Ivana</t>
  </si>
  <si>
    <t>Pátková Martina</t>
  </si>
  <si>
    <t>28:56</t>
  </si>
  <si>
    <t>Burdová Adéla</t>
  </si>
  <si>
    <t>Polívková Marie</t>
  </si>
  <si>
    <t>29:18</t>
  </si>
  <si>
    <t>Melenová Hana</t>
  </si>
  <si>
    <t>Halásová Lenka (1)</t>
  </si>
  <si>
    <t>Růžičková Daniela</t>
  </si>
  <si>
    <t>30:37</t>
  </si>
  <si>
    <t>Šindlerová Jana</t>
  </si>
  <si>
    <t>Kleinová Mária</t>
  </si>
  <si>
    <t>30:38</t>
  </si>
  <si>
    <t>Škramlíková Jana</t>
  </si>
  <si>
    <t>Bublová Naďa</t>
  </si>
  <si>
    <t>Štěpánková Bohunka</t>
  </si>
  <si>
    <t>34:50</t>
  </si>
  <si>
    <t>Matějková Zuzana</t>
  </si>
  <si>
    <t>Zouharová Maryla</t>
  </si>
  <si>
    <t>35:57</t>
  </si>
  <si>
    <t>Dubčeková Olga</t>
  </si>
  <si>
    <t>Bisová Miluše</t>
  </si>
  <si>
    <t>36:55</t>
  </si>
  <si>
    <t>Ryčová Pavla</t>
  </si>
  <si>
    <t>Špírková Lenka</t>
  </si>
  <si>
    <t>Vondráková Jana</t>
  </si>
  <si>
    <t>40+</t>
  </si>
  <si>
    <r>
      <t xml:space="preserve">Kabátová Andrea </t>
    </r>
    <r>
      <rPr>
        <sz val="8"/>
        <color indexed="8"/>
        <rFont val="Ebrima"/>
        <charset val="238"/>
      </rPr>
      <t xml:space="preserve"> (1)</t>
    </r>
  </si>
  <si>
    <t>Šafránková Lucie</t>
  </si>
  <si>
    <t>poznámky</t>
  </si>
  <si>
    <t>Vaňková Eva</t>
  </si>
  <si>
    <t>Čekalová Michaela</t>
  </si>
  <si>
    <t>(1)</t>
  </si>
  <si>
    <t>v době výkonu jiné příjmení</t>
  </si>
  <si>
    <t>Martincová Kateřina</t>
  </si>
  <si>
    <t>Adamová Andrea</t>
  </si>
  <si>
    <t>Pokorná Andrea</t>
  </si>
  <si>
    <t>Ullrychová Klára</t>
  </si>
  <si>
    <r>
      <rPr>
        <b/>
        <sz val="7"/>
        <color indexed="8"/>
        <rFont val="Ebrima"/>
        <charset val="238"/>
      </rPr>
      <t>VK</t>
    </r>
    <r>
      <rPr>
        <sz val="7"/>
        <color indexed="8"/>
        <rFont val="Ebrima"/>
        <charset val="238"/>
      </rPr>
      <t xml:space="preserve"> - běžec přešel do vyšší kategorie</t>
    </r>
  </si>
  <si>
    <t>Zemanová Dagmar</t>
  </si>
  <si>
    <t>Špalková Linda</t>
  </si>
  <si>
    <t>po 1. kole 2018</t>
  </si>
  <si>
    <t>nov</t>
  </si>
  <si>
    <t>PĆ</t>
  </si>
  <si>
    <t>NLČ</t>
  </si>
  <si>
    <t>10 nej</t>
  </si>
  <si>
    <t>PS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</si>
  <si>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</si>
  <si>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</si>
  <si>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</si>
  <si>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</si>
  <si>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</si>
  <si>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</si>
  <si>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</si>
  <si>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</si>
  <si>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</si>
  <si>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</si>
  <si>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</si>
  <si>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</si>
  <si>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</si>
  <si>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</si>
  <si>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</si>
  <si>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Č1</t>
  </si>
  <si>
    <t>Č2</t>
  </si>
  <si>
    <t>Č3</t>
  </si>
  <si>
    <t>Č4</t>
  </si>
  <si>
    <t>Č5</t>
  </si>
  <si>
    <t>Č6</t>
  </si>
  <si>
    <t>Č7</t>
  </si>
  <si>
    <t>Č8</t>
  </si>
  <si>
    <t>Č9</t>
  </si>
  <si>
    <t>Č10</t>
  </si>
  <si>
    <t>Č11</t>
  </si>
  <si>
    <t>Č12</t>
  </si>
  <si>
    <t>Č13</t>
  </si>
  <si>
    <t>Č14</t>
  </si>
  <si>
    <t>Č15</t>
  </si>
  <si>
    <t>N2</t>
  </si>
  <si>
    <t>N1</t>
  </si>
  <si>
    <t>muži 15 - 29 let</t>
  </si>
  <si>
    <t>muži 30 - 39 let</t>
  </si>
  <si>
    <t>muži 40 - 49 let</t>
  </si>
  <si>
    <t>Korec Martin st.</t>
  </si>
  <si>
    <t>muži 50 - 59 let</t>
  </si>
  <si>
    <t>muži 60 a více let</t>
  </si>
  <si>
    <t>ženy 15 - 34 let</t>
  </si>
  <si>
    <t>.</t>
  </si>
  <si>
    <t>ženy 35 - 49 let</t>
  </si>
  <si>
    <t>ženy 50 a více let</t>
  </si>
  <si>
    <t>BĚKODO   2017  - 32. ročník</t>
  </si>
  <si>
    <t>Pr.</t>
  </si>
  <si>
    <t>kategorie</t>
  </si>
  <si>
    <t>MC</t>
  </si>
  <si>
    <t>ŽC</t>
  </si>
  <si>
    <t>C</t>
  </si>
  <si>
    <t>muži</t>
  </si>
  <si>
    <t>počet běžců v K</t>
  </si>
  <si>
    <t>po 1. kole</t>
  </si>
  <si>
    <t>ženy</t>
  </si>
  <si>
    <t>počet vítězů v K</t>
  </si>
  <si>
    <t>celkem</t>
  </si>
  <si>
    <t>průměr běžců v K</t>
  </si>
  <si>
    <t>Poř.</t>
  </si>
  <si>
    <t>CPV</t>
  </si>
  <si>
    <t>PR</t>
  </si>
  <si>
    <t>1.</t>
  </si>
  <si>
    <t xml:space="preserve">Vorlíček Radek </t>
  </si>
  <si>
    <t xml:space="preserve">Smilová Jindřiška </t>
  </si>
  <si>
    <t>2.</t>
  </si>
  <si>
    <t xml:space="preserve">Koželuhová Lenka </t>
  </si>
  <si>
    <t>3.</t>
  </si>
  <si>
    <t xml:space="preserve">Hamr Jan </t>
  </si>
  <si>
    <t xml:space="preserve">Koželuhová Pavla </t>
  </si>
  <si>
    <t>4.</t>
  </si>
  <si>
    <t>4.-5.</t>
  </si>
  <si>
    <t xml:space="preserve">Škramlíková Jana </t>
  </si>
  <si>
    <t>5.</t>
  </si>
  <si>
    <t>Štochl Jan  ml.</t>
  </si>
  <si>
    <t>6.</t>
  </si>
  <si>
    <t xml:space="preserve">Vytlačil Standa </t>
  </si>
  <si>
    <t xml:space="preserve">Bauckmannová Jana </t>
  </si>
  <si>
    <t>7.</t>
  </si>
  <si>
    <t xml:space="preserve">Veselý Miroslav </t>
  </si>
  <si>
    <t xml:space="preserve">Kittlová Růžena </t>
  </si>
  <si>
    <t>8.</t>
  </si>
  <si>
    <t>Matěcha  Míra  st.</t>
  </si>
  <si>
    <t>9.-10.</t>
  </si>
  <si>
    <t>9.</t>
  </si>
  <si>
    <t xml:space="preserve">Krausová Jaroslava </t>
  </si>
  <si>
    <t>Matěcha  Míra ml.</t>
  </si>
  <si>
    <t>10.</t>
  </si>
  <si>
    <t>11.-12.</t>
  </si>
  <si>
    <t xml:space="preserve">Hrdlička Standa </t>
  </si>
  <si>
    <t>11.</t>
  </si>
  <si>
    <t xml:space="preserve">Hromas Vladimír </t>
  </si>
  <si>
    <t>12.</t>
  </si>
  <si>
    <t>13.-14.</t>
  </si>
  <si>
    <t xml:space="preserve">Šatalík Standa </t>
  </si>
  <si>
    <t xml:space="preserve">Vápeníková Jana </t>
  </si>
  <si>
    <t xml:space="preserve">Vorlíček Petr </t>
  </si>
  <si>
    <t>15.-19.</t>
  </si>
  <si>
    <t xml:space="preserve">Puchmeltr Aleš </t>
  </si>
  <si>
    <t>15.-17.</t>
  </si>
  <si>
    <t xml:space="preserve">Krátká Míša </t>
  </si>
  <si>
    <t xml:space="preserve">Zemanová Dagmar </t>
  </si>
  <si>
    <t xml:space="preserve">Halířová Jarmila </t>
  </si>
  <si>
    <t xml:space="preserve">Kaliba Karel </t>
  </si>
  <si>
    <t>18.</t>
  </si>
  <si>
    <t xml:space="preserve">Přikrylová Lenka </t>
  </si>
  <si>
    <t>Vik Kryštov</t>
  </si>
  <si>
    <t>19.-22.</t>
  </si>
  <si>
    <t xml:space="preserve">Šulová Darina </t>
  </si>
  <si>
    <t>20.</t>
  </si>
  <si>
    <t xml:space="preserve">Matěcha David </t>
  </si>
  <si>
    <t xml:space="preserve">Ryčová Pavla </t>
  </si>
  <si>
    <t>21.</t>
  </si>
  <si>
    <t xml:space="preserve">Zouhar Filip </t>
  </si>
  <si>
    <t xml:space="preserve">Hamouzová Míša </t>
  </si>
  <si>
    <t>22.-24.</t>
  </si>
  <si>
    <t xml:space="preserve">Adamec Jan </t>
  </si>
  <si>
    <t xml:space="preserve">Kantová Kamila </t>
  </si>
  <si>
    <t>23.-30.</t>
  </si>
  <si>
    <t xml:space="preserve">Štěpánková Bohun. </t>
  </si>
  <si>
    <t xml:space="preserve">Kouba Adam </t>
  </si>
  <si>
    <t xml:space="preserve">Slavíková Eva </t>
  </si>
  <si>
    <t>25.-27.</t>
  </si>
  <si>
    <t xml:space="preserve">Bartoňová Lucie </t>
  </si>
  <si>
    <t xml:space="preserve">Dusilová Petra </t>
  </si>
  <si>
    <t xml:space="preserve">Šafránková Lucie </t>
  </si>
  <si>
    <t>28.-30.</t>
  </si>
  <si>
    <t xml:space="preserve">Růžička Vladimír </t>
  </si>
  <si>
    <t>Vorlíček Ondřej</t>
  </si>
  <si>
    <t>31:-37.</t>
  </si>
  <si>
    <t xml:space="preserve">Holcr Milan </t>
  </si>
  <si>
    <t>31.-33.</t>
  </si>
  <si>
    <t xml:space="preserve">Smilová Martina </t>
  </si>
  <si>
    <t xml:space="preserve">Vaculka Petr </t>
  </si>
  <si>
    <t xml:space="preserve">Sršňová Mirka </t>
  </si>
  <si>
    <t xml:space="preserve">Hron Jiří </t>
  </si>
  <si>
    <t xml:space="preserve">Šatalíková Jana </t>
  </si>
  <si>
    <t xml:space="preserve">Podsedník Martin </t>
  </si>
  <si>
    <t>34.-37.</t>
  </si>
  <si>
    <t xml:space="preserve">Hluchá Jana </t>
  </si>
  <si>
    <t xml:space="preserve">Žejdlík Michal </t>
  </si>
  <si>
    <t xml:space="preserve">Šulová Marie </t>
  </si>
  <si>
    <t xml:space="preserve">Nový Pavel </t>
  </si>
  <si>
    <t>Hladečková</t>
  </si>
  <si>
    <t xml:space="preserve">Háša Michal </t>
  </si>
  <si>
    <t>38.-50.</t>
  </si>
  <si>
    <t xml:space="preserve">Otec Václav </t>
  </si>
  <si>
    <t>Vřeská</t>
  </si>
  <si>
    <t>Nosek</t>
  </si>
  <si>
    <t>38.-56.</t>
  </si>
  <si>
    <t>Nosková</t>
  </si>
  <si>
    <t xml:space="preserve">Leitermann David </t>
  </si>
  <si>
    <t>Klemsová</t>
  </si>
  <si>
    <t xml:space="preserve">Štika Jiří </t>
  </si>
  <si>
    <t>Hanzlík</t>
  </si>
  <si>
    <t xml:space="preserve">Bauckmann Míra </t>
  </si>
  <si>
    <t>Milerská Zuzana</t>
  </si>
  <si>
    <t xml:space="preserve">Brotánek Jan </t>
  </si>
  <si>
    <t>Chvátalová Jana</t>
  </si>
  <si>
    <t>Nová Yveta</t>
  </si>
  <si>
    <t>Židová Ivana</t>
  </si>
  <si>
    <t>Filingr Aleš</t>
  </si>
  <si>
    <t>Gazdová Renata</t>
  </si>
  <si>
    <t>Chárová Eva</t>
  </si>
  <si>
    <t>Grmela Zdeněk</t>
  </si>
  <si>
    <t>Jírová Hana</t>
  </si>
  <si>
    <t>Saleh Hakim</t>
  </si>
  <si>
    <t>Hubáčková Tereza</t>
  </si>
  <si>
    <t>počet vítězů v ročníku</t>
  </si>
  <si>
    <t>Fardová Lenka</t>
  </si>
  <si>
    <t>ročník</t>
  </si>
  <si>
    <t>účastník 2017</t>
  </si>
  <si>
    <t xml:space="preserve">Historická tabulka vítězů od roku 1991  </t>
  </si>
  <si>
    <t>dělba 1. místa v roce 2000</t>
  </si>
  <si>
    <t>počet kol v ročníku</t>
  </si>
  <si>
    <t>v 1. kole 1994 nestartovaly ženy</t>
  </si>
  <si>
    <t>V17</t>
  </si>
  <si>
    <t>VV</t>
  </si>
  <si>
    <t xml:space="preserve">Varchola Milan </t>
  </si>
  <si>
    <t>Cihlář David</t>
  </si>
  <si>
    <t>Polan Lukáš</t>
  </si>
  <si>
    <t>Štochl Jan ml.</t>
  </si>
  <si>
    <t>Veselý Vít</t>
  </si>
  <si>
    <t xml:space="preserve">Partík Jakub </t>
  </si>
  <si>
    <t>Roubíček  Martin</t>
  </si>
  <si>
    <t xml:space="preserve">Laibl Aleš </t>
  </si>
  <si>
    <t xml:space="preserve">Kunc Tomáš </t>
  </si>
  <si>
    <t xml:space="preserve">Vorlíček Rudolf </t>
  </si>
  <si>
    <t xml:space="preserve">Lorenc Adam </t>
  </si>
  <si>
    <t>19**</t>
  </si>
  <si>
    <t xml:space="preserve">Šmídek Ondřej </t>
  </si>
  <si>
    <t xml:space="preserve">Ryč David </t>
  </si>
  <si>
    <t>Korejs Kryštov</t>
  </si>
  <si>
    <t>Havel Aleš</t>
  </si>
  <si>
    <t xml:space="preserve">Andrlík Ondřej </t>
  </si>
  <si>
    <t xml:space="preserve">Bobek Pavel </t>
  </si>
  <si>
    <t>198*</t>
  </si>
  <si>
    <t>Matěcha Míra ml.</t>
  </si>
  <si>
    <t>Matěcha Míra st.</t>
  </si>
  <si>
    <t xml:space="preserve">Pilný Pavel </t>
  </si>
  <si>
    <t xml:space="preserve">Zlatohlávek Pavel </t>
  </si>
  <si>
    <t>Žejdlík Michal</t>
  </si>
  <si>
    <t>Laštovka Jan</t>
  </si>
  <si>
    <t xml:space="preserve">Kalát Josef </t>
  </si>
  <si>
    <t xml:space="preserve">Varchola Ondřej </t>
  </si>
  <si>
    <t>Česal Martin</t>
  </si>
  <si>
    <t xml:space="preserve">Panuška Ladislav </t>
  </si>
  <si>
    <t xml:space="preserve">Hotař Pavel </t>
  </si>
  <si>
    <t xml:space="preserve">Janák Michal </t>
  </si>
  <si>
    <t xml:space="preserve">Cingl Miroslav </t>
  </si>
  <si>
    <t>Blaschke Martin</t>
  </si>
  <si>
    <t xml:space="preserve">Gazda Adam </t>
  </si>
  <si>
    <t xml:space="preserve">Karban Kamil </t>
  </si>
  <si>
    <t>Blaschke Karel</t>
  </si>
  <si>
    <t>Zbuzek  Michal</t>
  </si>
  <si>
    <t>Malkovský Michal</t>
  </si>
  <si>
    <t>Hamr Jakub</t>
  </si>
  <si>
    <t>Přibyl Martin</t>
  </si>
  <si>
    <t xml:space="preserve">Veselý Petr </t>
  </si>
  <si>
    <t>Bílý Václav</t>
  </si>
  <si>
    <t xml:space="preserve">Urban Jiří </t>
  </si>
  <si>
    <t>1990 - 2017</t>
  </si>
  <si>
    <t>Jeřábek Vojtěch</t>
  </si>
  <si>
    <t>Drážďanský Radim F.</t>
  </si>
  <si>
    <t>Stádník Petr</t>
  </si>
  <si>
    <t>Historická tabulka běžců pod 17 minut</t>
  </si>
  <si>
    <t>7 vít. H</t>
  </si>
  <si>
    <t xml:space="preserve">32. ročník BĚKODO - 3. kolo  04.04.2018 – 436. start historie </t>
  </si>
  <si>
    <t>9 vít . H</t>
  </si>
  <si>
    <t>Slezák Vladimír</t>
  </si>
  <si>
    <t>Povrly</t>
  </si>
  <si>
    <t>11 vít. H</t>
  </si>
  <si>
    <t>Dušek Jaroslav</t>
  </si>
  <si>
    <t>Wágner Milan</t>
  </si>
  <si>
    <t>Pleva Jan</t>
  </si>
  <si>
    <t>Osek</t>
  </si>
  <si>
    <t>Šulgan Jan</t>
  </si>
  <si>
    <t>Beránková Miluše</t>
  </si>
  <si>
    <t>Plevová Žaneta</t>
  </si>
  <si>
    <t>24:01</t>
  </si>
  <si>
    <t>24:09</t>
  </si>
  <si>
    <t>24:24</t>
  </si>
  <si>
    <t>24:45</t>
  </si>
  <si>
    <t>26:09</t>
  </si>
  <si>
    <t>26:34</t>
  </si>
  <si>
    <t>28:46</t>
  </si>
  <si>
    <t>29:31</t>
  </si>
  <si>
    <t>Richter Martin</t>
  </si>
  <si>
    <t>29:57</t>
  </si>
  <si>
    <t>Sukdoláková Dana</t>
  </si>
  <si>
    <t>30:06</t>
  </si>
  <si>
    <t>31:14</t>
  </si>
  <si>
    <t>31:52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</si>
</sst>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"/>
    <numFmt numFmtId="165" formatCode="h:mm;@"/>
  </numFmts>
  <fonts count="7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Ebrima"/>
      <charset val="238"/>
    </font>
    <font>
      <sz val="7"/>
      <color indexed="8"/>
      <name val="Ebrima"/>
      <charset val="238"/>
    </font>
    <font>
      <sz val="9"/>
      <color indexed="8"/>
      <name val="Ebrima"/>
      <charset val="238"/>
    </font>
    <font>
      <b/>
      <sz val="9"/>
      <name val="Ebrima"/>
      <charset val="238"/>
    </font>
    <font>
      <b/>
      <sz val="8"/>
      <color indexed="8"/>
      <name val="Ebrima"/>
      <charset val="238"/>
    </font>
    <font>
      <b/>
      <sz val="9"/>
      <color indexed="8"/>
      <name val="Ebrima"/>
      <charset val="238"/>
    </font>
    <font>
      <i/>
      <sz val="7.5"/>
      <color indexed="8"/>
      <name val="Ebrima"/>
      <charset val="238"/>
    </font>
    <font>
      <i/>
      <sz val="7"/>
      <color indexed="8"/>
      <name val="Ebrima"/>
      <charset val="238"/>
    </font>
    <font>
      <sz val="10"/>
      <name val="Arial CE"/>
      <family val="2"/>
      <charset val="238"/>
    </font>
    <font>
      <sz val="8"/>
      <name val="Ebrima"/>
      <charset val="238"/>
    </font>
    <font>
      <sz val="7.5"/>
      <name val="Ebrima"/>
      <charset val="238"/>
    </font>
    <font>
      <sz val="7.5"/>
      <color indexed="8"/>
      <name val="Ebrima"/>
      <charset val="238"/>
    </font>
    <font>
      <b/>
      <sz val="7.5"/>
      <color theme="1"/>
      <name val="Ebrima"/>
      <charset val="238"/>
    </font>
    <font>
      <b/>
      <sz val="8"/>
      <name val="Ebrima"/>
      <charset val="238"/>
    </font>
    <font>
      <sz val="6.5"/>
      <name val="Ebrima"/>
      <charset val="238"/>
    </font>
    <font>
      <b/>
      <sz val="7.5"/>
      <color indexed="8"/>
      <name val="Ebrima"/>
      <charset val="238"/>
    </font>
    <font>
      <sz val="8"/>
      <color indexed="8"/>
      <name val="Ebrima"/>
      <charset val="238"/>
    </font>
    <font>
      <b/>
      <sz val="7.5"/>
      <name val="Ebrima"/>
      <charset val="238"/>
    </font>
    <font>
      <sz val="7.5"/>
      <color rgb="FF000000"/>
      <name val="Ebrima"/>
      <charset val="238"/>
    </font>
    <font>
      <b/>
      <sz val="7"/>
      <color indexed="8"/>
      <name val="Ebrima"/>
      <charset val="238"/>
    </font>
    <font>
      <b/>
      <sz val="7"/>
      <name val="Ebrima"/>
      <charset val="238"/>
    </font>
    <font>
      <sz val="7"/>
      <color theme="1"/>
      <name val="Century Gothic"/>
      <family val="2"/>
      <charset val="238"/>
    </font>
    <font>
      <sz val="8"/>
      <color theme="1"/>
      <name val="Century Gothic"/>
      <family val="2"/>
      <charset val="238"/>
    </font>
    <font>
      <sz val="6.5"/>
      <color indexed="8"/>
      <name val="Ebrima"/>
      <charset val="238"/>
    </font>
    <font>
      <b/>
      <sz val="6.5"/>
      <color indexed="8"/>
      <name val="Ebrima"/>
      <charset val="238"/>
    </font>
    <font>
      <sz val="7"/>
      <name val="Ebrima"/>
      <charset val="238"/>
    </font>
    <font>
      <sz val="8"/>
      <color theme="1"/>
      <name val="Ebrima"/>
      <charset val="238"/>
    </font>
    <font>
      <sz val="7"/>
      <color theme="1"/>
      <name val="Ebrima"/>
      <charset val="238"/>
    </font>
    <font>
      <sz val="7.5"/>
      <color theme="1"/>
      <name val="Century Gothic"/>
      <family val="2"/>
      <charset val="238"/>
    </font>
    <font>
      <i/>
      <sz val="6.5"/>
      <name val="Ebrima"/>
      <charset val="238"/>
    </font>
    <font>
      <u/>
      <sz val="7.5"/>
      <color indexed="8"/>
      <name val="Ebrima"/>
      <charset val="238"/>
    </font>
    <font>
      <sz val="7.5"/>
      <color theme="1"/>
      <name val="Ebrima"/>
      <charset val="238"/>
    </font>
    <font>
      <b/>
      <sz val="6.5"/>
      <name val="Ebrima"/>
      <charset val="238"/>
    </font>
    <font>
      <i/>
      <u/>
      <sz val="7.5"/>
      <color indexed="8"/>
      <name val="Ebrima"/>
      <charset val="238"/>
    </font>
    <font>
      <b/>
      <sz val="7.5"/>
      <name val="Century Gothic"/>
      <family val="2"/>
      <charset val="238"/>
    </font>
    <font>
      <sz val="7"/>
      <name val="Century Gothic"/>
      <family val="2"/>
      <charset val="238"/>
    </font>
    <font>
      <sz val="8"/>
      <name val="Century Gothic"/>
      <family val="2"/>
      <charset val="238"/>
    </font>
    <font>
      <sz val="7.5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6.5"/>
      <name val="Century Gothic"/>
      <family val="2"/>
      <charset val="238"/>
    </font>
    <font>
      <b/>
      <sz val="9"/>
      <name val="Century Gothic"/>
      <family val="2"/>
      <charset val="238"/>
    </font>
    <font>
      <b/>
      <sz val="9"/>
      <color indexed="8"/>
      <name val="Century Gothic"/>
      <family val="2"/>
      <charset val="238"/>
    </font>
    <font>
      <sz val="8"/>
      <color indexed="8"/>
      <name val="Century Gothic"/>
      <family val="2"/>
      <charset val="238"/>
    </font>
    <font>
      <i/>
      <sz val="8"/>
      <name val="Century Gothic"/>
      <family val="2"/>
      <charset val="238"/>
    </font>
    <font>
      <b/>
      <sz val="16"/>
      <color indexed="8"/>
      <name val="Century Gothic"/>
      <family val="2"/>
      <charset val="238"/>
    </font>
    <font>
      <sz val="6.5"/>
      <color indexed="8"/>
      <name val="Century Gothic"/>
      <family val="2"/>
      <charset val="238"/>
    </font>
    <font>
      <b/>
      <sz val="6.5"/>
      <color indexed="8"/>
      <name val="Century Gothic"/>
      <family val="2"/>
      <charset val="238"/>
    </font>
    <font>
      <b/>
      <sz val="8"/>
      <color indexed="8"/>
      <name val="Century Gothic"/>
      <family val="2"/>
      <charset val="238"/>
    </font>
    <font>
      <sz val="7"/>
      <color indexed="8"/>
      <name val="Century Gothic"/>
      <family val="2"/>
      <charset val="238"/>
    </font>
    <font>
      <b/>
      <sz val="7"/>
      <color indexed="8"/>
      <name val="Century Gothic"/>
      <family val="2"/>
      <charset val="238"/>
    </font>
    <font>
      <sz val="7.5"/>
      <color indexed="8"/>
      <name val="Century Gothic"/>
      <family val="2"/>
      <charset val="238"/>
    </font>
    <font>
      <b/>
      <sz val="7.5"/>
      <color indexed="8"/>
      <name val="Palatino Linotype"/>
      <family val="1"/>
      <charset val="238"/>
    </font>
    <font>
      <sz val="7"/>
      <color indexed="8"/>
      <name val="Palatino Linotype"/>
      <family val="1"/>
      <charset val="238"/>
    </font>
    <font>
      <sz val="8"/>
      <color indexed="8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sz val="6.5"/>
      <color indexed="8"/>
      <name val="Palatino Linotype"/>
      <family val="1"/>
      <charset val="238"/>
    </font>
    <font>
      <b/>
      <sz val="9"/>
      <color indexed="8"/>
      <name val="Palatino Linotype"/>
      <family val="1"/>
      <charset val="238"/>
    </font>
    <font>
      <sz val="7.5"/>
      <color indexed="8"/>
      <name val="Palatino Linotype"/>
      <family val="1"/>
      <charset val="238"/>
    </font>
    <font>
      <b/>
      <sz val="8"/>
      <name val="Century Gothic"/>
      <family val="2"/>
      <charset val="238"/>
    </font>
    <font>
      <b/>
      <sz val="7.5"/>
      <color indexed="8"/>
      <name val="Century Gothic"/>
      <family val="2"/>
      <charset val="238"/>
    </font>
    <font>
      <b/>
      <sz val="11"/>
      <name val="Century Gothic"/>
      <family val="2"/>
      <charset val="238"/>
    </font>
    <font>
      <sz val="7.5"/>
      <color rgb="FFFF0000"/>
      <name val="Century Gothic"/>
      <family val="2"/>
      <charset val="238"/>
    </font>
    <font>
      <b/>
      <sz val="7"/>
      <color theme="1"/>
      <name val="Century Gothic"/>
      <family val="2"/>
      <charset val="238"/>
    </font>
    <font>
      <sz val="7"/>
      <color theme="1"/>
      <name val="Calibri"/>
      <family val="2"/>
      <charset val="238"/>
      <scheme val="minor"/>
    </font>
    <font>
      <b/>
      <sz val="8"/>
      <color theme="1"/>
      <name val="Century Gothic"/>
      <family val="2"/>
      <charset val="238"/>
    </font>
    <font>
      <sz val="8"/>
      <color theme="1"/>
      <name val="Calibri"/>
      <family val="2"/>
      <charset val="238"/>
      <scheme val="minor"/>
    </font>
    <font>
      <sz val="14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12"/>
      <color indexed="8"/>
      <name val="Ebrima"/>
      <charset val="238"/>
    </font>
    <font>
      <b/>
      <sz val="7"/>
      <color theme="1"/>
      <name val="Calibri"/>
      <family val="2"/>
      <charset val="238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FC000"/>
        <bgColor indexed="64"/>
      </patternFill>
    </fill>
    <fill>
      <gradientFill type="path">
        <stop position="0">
          <color theme="0"/>
        </stop>
        <stop position="1">
          <color theme="4"/>
        </stop>
      </gradientFill>
    </fill>
    <fill>
      <gradientFill degree="45">
        <stop position="0">
          <color theme="0"/>
        </stop>
        <stop position="1">
          <color rgb="FFFF0000"/>
        </stop>
      </gradientFill>
    </fill>
    <fill>
      <patternFill patternType="solid">
        <fgColor theme="9" tint="0.59999389629810485"/>
        <bgColor indexed="64"/>
      </patternFill>
    </fill>
    <fill>
      <gradientFill degree="45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C000"/>
        </stop>
      </gradientFill>
    </fill>
    <fill>
      <gradientFill degree="135">
        <stop position="0">
          <color theme="0"/>
        </stop>
        <stop position="1">
          <color theme="4"/>
        </stop>
      </gradientFill>
    </fill>
    <fill>
      <patternFill patternType="solid">
        <fgColor theme="7" tint="0.59999389629810485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patternFill patternType="solid">
        <fgColor theme="2" tint="-0.249977111117893"/>
        <bgColor indexed="64"/>
      </patternFill>
    </fill>
    <fill>
      <gradientFill degree="45">
        <stop position="0">
          <color theme="0"/>
        </stop>
        <stop position="1">
          <color theme="5" tint="0.40000610370189521"/>
        </stop>
      </gradientFill>
    </fill>
    <fill>
      <gradientFill degree="4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rgb="FFFFFF00"/>
        </stop>
      </gradient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29"/>
      </patternFill>
    </fill>
    <fill>
      <gradientFill degree="45">
        <stop position="0">
          <color theme="0"/>
        </stop>
        <stop position="1">
          <color rgb="FF00B0F0"/>
        </stop>
      </gradient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4" tint="0.59999389629810485"/>
        <bgColor indexed="2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22"/>
      </pattern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degree="135">
        <stop position="0">
          <color theme="0"/>
        </stop>
        <stop position="1">
          <color rgb="FFFFC000"/>
        </stop>
      </gradientFill>
    </fill>
    <fill>
      <patternFill patternType="solid">
        <fgColor theme="4" tint="0.79998168889431442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9" tint="0.59999389629810485"/>
        </stop>
      </gradientFill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theme="9" tint="0.59999389629810485"/>
        </stop>
        <stop position="1">
          <color rgb="FFFFFF00"/>
        </stop>
      </gradientFill>
    </fill>
  </fills>
  <borders count="217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/>
  </cellStyleXfs>
  <cellXfs count="967"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0" fillId="6" borderId="11" xfId="1" applyFont="1" applyFill="1" applyBorder="1" applyAlignment="1">
      <alignment horizontal="left" vertical="center"/>
    </xf>
    <xf numFmtId="0" fontId="11" fillId="0" borderId="11" xfId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4" fontId="11" fillId="6" borderId="12" xfId="1" applyNumberFormat="1" applyFont="1" applyFill="1" applyBorder="1" applyAlignment="1">
      <alignment horizontal="left" vertical="center"/>
    </xf>
    <xf numFmtId="20" fontId="13" fillId="4" borderId="13" xfId="0" applyNumberFormat="1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1" fontId="15" fillId="6" borderId="15" xfId="0" applyNumberFormat="1" applyFont="1" applyFill="1" applyBorder="1" applyAlignment="1">
      <alignment horizontal="center" vertical="center"/>
    </xf>
    <xf numFmtId="20" fontId="7" fillId="5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10" fillId="6" borderId="18" xfId="1" applyFont="1" applyFill="1" applyBorder="1" applyAlignment="1">
      <alignment horizontal="left" vertical="center"/>
    </xf>
    <xf numFmtId="0" fontId="11" fillId="0" borderId="18" xfId="1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left" vertical="center"/>
    </xf>
    <xf numFmtId="20" fontId="16" fillId="4" borderId="20" xfId="0" applyNumberFormat="1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1" fontId="15" fillId="5" borderId="22" xfId="0" applyNumberFormat="1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left" vertical="center"/>
    </xf>
    <xf numFmtId="164" fontId="18" fillId="4" borderId="20" xfId="0" applyNumberFormat="1" applyFont="1" applyFill="1" applyBorder="1" applyAlignment="1">
      <alignment horizontal="center"/>
    </xf>
    <xf numFmtId="0" fontId="10" fillId="5" borderId="18" xfId="1" applyFont="1" applyFill="1" applyBorder="1" applyAlignment="1">
      <alignment horizontal="left" vertical="center"/>
    </xf>
    <xf numFmtId="164" fontId="11" fillId="0" borderId="19" xfId="1" applyNumberFormat="1" applyFont="1" applyFill="1" applyBorder="1" applyAlignment="1">
      <alignment horizontal="left" vertical="center"/>
    </xf>
    <xf numFmtId="0" fontId="12" fillId="10" borderId="21" xfId="0" applyFont="1" applyFill="1" applyBorder="1" applyAlignment="1">
      <alignment horizontal="center" vertical="center"/>
    </xf>
    <xf numFmtId="1" fontId="15" fillId="6" borderId="22" xfId="0" applyNumberFormat="1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2" fillId="10" borderId="14" xfId="0" applyFont="1" applyFill="1" applyBorder="1" applyAlignment="1">
      <alignment horizontal="center" vertical="center"/>
    </xf>
    <xf numFmtId="1" fontId="15" fillId="5" borderId="15" xfId="0" applyNumberFormat="1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left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left" vertical="center"/>
    </xf>
    <xf numFmtId="0" fontId="11" fillId="6" borderId="19" xfId="0" applyFont="1" applyFill="1" applyBorder="1" applyAlignment="1">
      <alignment horizontal="left" vertical="center"/>
    </xf>
    <xf numFmtId="164" fontId="11" fillId="0" borderId="12" xfId="1" applyNumberFormat="1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left" vertical="center"/>
    </xf>
    <xf numFmtId="164" fontId="18" fillId="4" borderId="13" xfId="0" applyNumberFormat="1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 vertical="center"/>
    </xf>
    <xf numFmtId="0" fontId="19" fillId="0" borderId="19" xfId="0" applyFont="1" applyFill="1" applyBorder="1"/>
    <xf numFmtId="20" fontId="13" fillId="4" borderId="20" xfId="0" applyNumberFormat="1" applyFont="1" applyFill="1" applyBorder="1" applyAlignment="1">
      <alignment horizontal="center"/>
    </xf>
    <xf numFmtId="0" fontId="11" fillId="8" borderId="12" xfId="0" applyFont="1" applyFill="1" applyBorder="1" applyAlignment="1">
      <alignment horizontal="left" vertical="center"/>
    </xf>
    <xf numFmtId="0" fontId="11" fillId="6" borderId="12" xfId="0" applyFont="1" applyFill="1" applyBorder="1" applyAlignment="1">
      <alignment horizontal="left" vertical="center"/>
    </xf>
    <xf numFmtId="0" fontId="17" fillId="5" borderId="23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164" fontId="11" fillId="0" borderId="24" xfId="1" applyNumberFormat="1" applyFont="1" applyFill="1" applyBorder="1" applyAlignment="1">
      <alignment horizontal="left" vertical="center"/>
    </xf>
    <xf numFmtId="0" fontId="10" fillId="5" borderId="23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12" fillId="10" borderId="26" xfId="0" applyFont="1" applyFill="1" applyBorder="1" applyAlignment="1">
      <alignment horizontal="center" vertical="center"/>
    </xf>
    <xf numFmtId="1" fontId="15" fillId="5" borderId="27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10" fillId="6" borderId="25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left" vertical="center"/>
    </xf>
    <xf numFmtId="20" fontId="16" fillId="4" borderId="30" xfId="0" applyNumberFormat="1" applyFont="1" applyFill="1" applyBorder="1" applyAlignment="1">
      <alignment horizontal="center"/>
    </xf>
    <xf numFmtId="0" fontId="10" fillId="5" borderId="25" xfId="1" applyFont="1" applyFill="1" applyBorder="1" applyAlignment="1">
      <alignment horizontal="left" vertical="center"/>
    </xf>
    <xf numFmtId="164" fontId="11" fillId="11" borderId="12" xfId="1" applyNumberFormat="1" applyFont="1" applyFill="1" applyBorder="1" applyAlignment="1">
      <alignment horizontal="left" vertical="center"/>
    </xf>
    <xf numFmtId="20" fontId="13" fillId="4" borderId="30" xfId="0" applyNumberFormat="1" applyFont="1" applyFill="1" applyBorder="1" applyAlignment="1">
      <alignment horizontal="center"/>
    </xf>
    <xf numFmtId="0" fontId="11" fillId="6" borderId="26" xfId="0" applyFont="1" applyFill="1" applyBorder="1" applyAlignment="1">
      <alignment horizontal="center" vertical="center"/>
    </xf>
    <xf numFmtId="1" fontId="15" fillId="6" borderId="27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/>
    </xf>
    <xf numFmtId="164" fontId="18" fillId="4" borderId="30" xfId="0" applyNumberFormat="1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left" vertical="center"/>
    </xf>
    <xf numFmtId="0" fontId="17" fillId="5" borderId="25" xfId="0" applyFont="1" applyFill="1" applyBorder="1" applyAlignment="1">
      <alignment horizontal="left" vertical="center"/>
    </xf>
    <xf numFmtId="164" fontId="11" fillId="11" borderId="29" xfId="1" applyNumberFormat="1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left" vertical="center"/>
    </xf>
    <xf numFmtId="20" fontId="7" fillId="5" borderId="31" xfId="0" applyNumberFormat="1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left" vertical="center"/>
    </xf>
    <xf numFmtId="164" fontId="11" fillId="9" borderId="29" xfId="0" applyNumberFormat="1" applyFont="1" applyFill="1" applyBorder="1" applyAlignment="1">
      <alignment horizontal="left" vertical="center"/>
    </xf>
    <xf numFmtId="0" fontId="11" fillId="6" borderId="32" xfId="0" applyFont="1" applyFill="1" applyBorder="1" applyAlignment="1">
      <alignment horizontal="center" vertical="center"/>
    </xf>
    <xf numFmtId="49" fontId="16" fillId="4" borderId="30" xfId="0" applyNumberFormat="1" applyFont="1" applyFill="1" applyBorder="1" applyAlignment="1">
      <alignment horizontal="center"/>
    </xf>
    <xf numFmtId="0" fontId="12" fillId="7" borderId="26" xfId="0" applyFont="1" applyFill="1" applyBorder="1" applyAlignment="1">
      <alignment horizontal="center" vertical="center"/>
    </xf>
    <xf numFmtId="20" fontId="7" fillId="0" borderId="31" xfId="0" applyNumberFormat="1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164" fontId="11" fillId="0" borderId="29" xfId="0" applyNumberFormat="1" applyFont="1" applyFill="1" applyBorder="1" applyAlignment="1">
      <alignment horizontal="left" vertical="center"/>
    </xf>
    <xf numFmtId="49" fontId="13" fillId="4" borderId="30" xfId="0" applyNumberFormat="1" applyFont="1" applyFill="1" applyBorder="1" applyAlignment="1">
      <alignment horizontal="center"/>
    </xf>
    <xf numFmtId="0" fontId="17" fillId="6" borderId="25" xfId="0" applyFont="1" applyFill="1" applyBorder="1" applyAlignment="1">
      <alignment horizontal="left" vertical="center"/>
    </xf>
    <xf numFmtId="0" fontId="12" fillId="11" borderId="29" xfId="0" applyFont="1" applyFill="1" applyBorder="1" applyAlignment="1">
      <alignment horizontal="left" vertical="center"/>
    </xf>
    <xf numFmtId="49" fontId="16" fillId="4" borderId="13" xfId="0" applyNumberFormat="1" applyFont="1" applyFill="1" applyBorder="1" applyAlignment="1">
      <alignment horizontal="center"/>
    </xf>
    <xf numFmtId="164" fontId="11" fillId="6" borderId="29" xfId="1" applyNumberFormat="1" applyFont="1" applyFill="1" applyBorder="1" applyAlignment="1">
      <alignment horizontal="left" vertical="center"/>
    </xf>
    <xf numFmtId="0" fontId="11" fillId="5" borderId="25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0" fontId="10" fillId="6" borderId="35" xfId="1" applyFont="1" applyFill="1" applyBorder="1" applyAlignment="1">
      <alignment horizontal="left"/>
    </xf>
    <xf numFmtId="0" fontId="12" fillId="0" borderId="36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left" vertical="center"/>
    </xf>
    <xf numFmtId="49" fontId="16" fillId="4" borderId="38" xfId="0" applyNumberFormat="1" applyFont="1" applyFill="1" applyBorder="1" applyAlignment="1">
      <alignment horizontal="center"/>
    </xf>
    <xf numFmtId="0" fontId="11" fillId="6" borderId="39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horizontal="center" vertical="center"/>
    </xf>
    <xf numFmtId="1" fontId="15" fillId="5" borderId="41" xfId="0" applyNumberFormat="1" applyFont="1" applyFill="1" applyBorder="1" applyAlignment="1">
      <alignment horizontal="center" vertical="center"/>
    </xf>
    <xf numFmtId="20" fontId="7" fillId="0" borderId="42" xfId="0" applyNumberFormat="1" applyFont="1" applyFill="1" applyBorder="1" applyAlignment="1">
      <alignment horizontal="center" vertical="center"/>
    </xf>
    <xf numFmtId="0" fontId="2" fillId="12" borderId="46" xfId="0" applyFont="1" applyFill="1" applyBorder="1" applyAlignment="1">
      <alignment horizontal="center" vertical="center"/>
    </xf>
    <xf numFmtId="0" fontId="12" fillId="12" borderId="47" xfId="0" applyFont="1" applyFill="1" applyBorder="1" applyAlignment="1">
      <alignment horizontal="center" vertical="center"/>
    </xf>
    <xf numFmtId="0" fontId="2" fillId="12" borderId="47" xfId="0" applyFont="1" applyFill="1" applyBorder="1" applyAlignment="1">
      <alignment horizontal="center" vertical="center"/>
    </xf>
    <xf numFmtId="0" fontId="14" fillId="12" borderId="47" xfId="0" applyFont="1" applyFill="1" applyBorder="1" applyAlignment="1">
      <alignment horizontal="center" vertical="center"/>
    </xf>
    <xf numFmtId="0" fontId="20" fillId="12" borderId="47" xfId="0" applyFont="1" applyFill="1" applyBorder="1" applyAlignment="1">
      <alignment horizontal="center" vertical="center"/>
    </xf>
    <xf numFmtId="0" fontId="8" fillId="12" borderId="48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/>
    </xf>
    <xf numFmtId="0" fontId="10" fillId="6" borderId="47" xfId="1" applyFont="1" applyFill="1" applyBorder="1" applyAlignment="1">
      <alignment horizontal="left" vertical="center"/>
    </xf>
    <xf numFmtId="0" fontId="11" fillId="0" borderId="47" xfId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164" fontId="11" fillId="6" borderId="47" xfId="1" applyNumberFormat="1" applyFont="1" applyFill="1" applyBorder="1" applyAlignment="1">
      <alignment horizontal="left" vertical="center"/>
    </xf>
    <xf numFmtId="164" fontId="5" fillId="10" borderId="47" xfId="0" applyNumberFormat="1" applyFont="1" applyFill="1" applyBorder="1" applyAlignment="1">
      <alignment horizontal="center"/>
    </xf>
    <xf numFmtId="0" fontId="11" fillId="6" borderId="47" xfId="0" applyFont="1" applyFill="1" applyBorder="1" applyAlignment="1">
      <alignment horizontal="center" vertical="center"/>
    </xf>
    <xf numFmtId="0" fontId="21" fillId="5" borderId="47" xfId="0" applyFont="1" applyFill="1" applyBorder="1" applyAlignment="1">
      <alignment horizontal="center" vertical="center"/>
    </xf>
    <xf numFmtId="0" fontId="12" fillId="7" borderId="47" xfId="0" applyFont="1" applyFill="1" applyBorder="1" applyAlignment="1">
      <alignment horizontal="center" vertical="center"/>
    </xf>
    <xf numFmtId="1" fontId="15" fillId="6" borderId="47" xfId="0" applyNumberFormat="1" applyFont="1" applyFill="1" applyBorder="1" applyAlignment="1">
      <alignment horizontal="center" vertical="center"/>
    </xf>
    <xf numFmtId="20" fontId="8" fillId="5" borderId="48" xfId="0" applyNumberFormat="1" applyFont="1" applyFill="1" applyBorder="1" applyAlignment="1">
      <alignment horizontal="center" vertical="center"/>
    </xf>
    <xf numFmtId="0" fontId="11" fillId="8" borderId="47" xfId="0" applyFont="1" applyFill="1" applyBorder="1" applyAlignment="1">
      <alignment horizontal="left" vertical="center"/>
    </xf>
    <xf numFmtId="20" fontId="5" fillId="10" borderId="47" xfId="0" applyNumberFormat="1" applyFont="1" applyFill="1" applyBorder="1" applyAlignment="1">
      <alignment horizontal="center"/>
    </xf>
    <xf numFmtId="1" fontId="15" fillId="5" borderId="47" xfId="0" applyNumberFormat="1" applyFont="1" applyFill="1" applyBorder="1" applyAlignment="1">
      <alignment horizontal="center" vertical="center"/>
    </xf>
    <xf numFmtId="0" fontId="17" fillId="6" borderId="47" xfId="0" applyFont="1" applyFill="1" applyBorder="1" applyAlignment="1">
      <alignment horizontal="left" vertical="center"/>
    </xf>
    <xf numFmtId="0" fontId="11" fillId="5" borderId="47" xfId="0" applyFont="1" applyFill="1" applyBorder="1" applyAlignment="1">
      <alignment horizontal="center" vertical="center"/>
    </xf>
    <xf numFmtId="0" fontId="12" fillId="5" borderId="47" xfId="0" applyFont="1" applyFill="1" applyBorder="1" applyAlignment="1">
      <alignment horizontal="center" vertical="center"/>
    </xf>
    <xf numFmtId="164" fontId="11" fillId="5" borderId="47" xfId="1" applyNumberFormat="1" applyFont="1" applyFill="1" applyBorder="1" applyAlignment="1">
      <alignment horizontal="left" vertical="center"/>
    </xf>
    <xf numFmtId="164" fontId="14" fillId="10" borderId="47" xfId="0" applyNumberFormat="1" applyFont="1" applyFill="1" applyBorder="1" applyAlignment="1">
      <alignment horizontal="center"/>
    </xf>
    <xf numFmtId="0" fontId="10" fillId="5" borderId="47" xfId="1" applyFont="1" applyFill="1" applyBorder="1" applyAlignment="1">
      <alignment horizontal="left" vertical="center"/>
    </xf>
    <xf numFmtId="0" fontId="11" fillId="5" borderId="47" xfId="1" applyFont="1" applyFill="1" applyBorder="1" applyAlignment="1">
      <alignment horizontal="center" vertical="center"/>
    </xf>
    <xf numFmtId="0" fontId="19" fillId="5" borderId="47" xfId="0" applyFont="1" applyFill="1" applyBorder="1"/>
    <xf numFmtId="0" fontId="12" fillId="10" borderId="47" xfId="0" applyFont="1" applyFill="1" applyBorder="1" applyAlignment="1">
      <alignment horizontal="center" vertical="center"/>
    </xf>
    <xf numFmtId="0" fontId="17" fillId="5" borderId="47" xfId="0" applyFont="1" applyFill="1" applyBorder="1" applyAlignment="1">
      <alignment horizontal="left" vertical="center"/>
    </xf>
    <xf numFmtId="0" fontId="11" fillId="0" borderId="47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left" vertical="center"/>
    </xf>
    <xf numFmtId="0" fontId="10" fillId="6" borderId="47" xfId="0" applyFont="1" applyFill="1" applyBorder="1" applyAlignment="1">
      <alignment horizontal="left" vertical="center"/>
    </xf>
    <xf numFmtId="0" fontId="11" fillId="9" borderId="47" xfId="0" applyFont="1" applyFill="1" applyBorder="1" applyAlignment="1">
      <alignment horizontal="left" vertical="center"/>
    </xf>
    <xf numFmtId="164" fontId="11" fillId="0" borderId="47" xfId="0" applyNumberFormat="1" applyFont="1" applyFill="1" applyBorder="1" applyAlignment="1">
      <alignment horizontal="left" vertical="center"/>
    </xf>
    <xf numFmtId="0" fontId="10" fillId="5" borderId="47" xfId="0" applyFont="1" applyFill="1" applyBorder="1" applyAlignment="1">
      <alignment horizontal="left" vertical="center"/>
    </xf>
    <xf numFmtId="0" fontId="11" fillId="6" borderId="47" xfId="0" applyFont="1" applyFill="1" applyBorder="1" applyAlignment="1">
      <alignment horizontal="left" vertical="center"/>
    </xf>
    <xf numFmtId="0" fontId="11" fillId="0" borderId="47" xfId="0" applyFont="1" applyFill="1" applyBorder="1" applyAlignment="1">
      <alignment horizontal="left" vertical="center"/>
    </xf>
    <xf numFmtId="0" fontId="19" fillId="0" borderId="47" xfId="0" applyFont="1" applyFill="1" applyBorder="1"/>
    <xf numFmtId="20" fontId="8" fillId="0" borderId="48" xfId="0" applyNumberFormat="1" applyFont="1" applyFill="1" applyBorder="1" applyAlignment="1">
      <alignment horizontal="center" vertical="center"/>
    </xf>
    <xf numFmtId="164" fontId="11" fillId="0" borderId="47" xfId="1" applyNumberFormat="1" applyFont="1" applyFill="1" applyBorder="1" applyAlignment="1">
      <alignment horizontal="left" vertical="center"/>
    </xf>
    <xf numFmtId="164" fontId="11" fillId="9" borderId="47" xfId="0" applyNumberFormat="1" applyFont="1" applyFill="1" applyBorder="1" applyAlignment="1">
      <alignment horizontal="left" vertical="center"/>
    </xf>
    <xf numFmtId="49" fontId="5" fillId="10" borderId="47" xfId="0" applyNumberFormat="1" applyFont="1" applyFill="1" applyBorder="1" applyAlignment="1">
      <alignment horizontal="center"/>
    </xf>
    <xf numFmtId="164" fontId="11" fillId="11" borderId="47" xfId="1" applyNumberFormat="1" applyFont="1" applyFill="1" applyBorder="1" applyAlignment="1">
      <alignment horizontal="left" vertical="center"/>
    </xf>
    <xf numFmtId="0" fontId="12" fillId="6" borderId="47" xfId="0" applyFont="1" applyFill="1" applyBorder="1" applyAlignment="1">
      <alignment horizontal="left" vertical="center"/>
    </xf>
    <xf numFmtId="0" fontId="12" fillId="11" borderId="47" xfId="0" applyFont="1" applyFill="1" applyBorder="1" applyAlignment="1">
      <alignment horizontal="left" vertical="center"/>
    </xf>
    <xf numFmtId="0" fontId="12" fillId="13" borderId="47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/>
    </xf>
    <xf numFmtId="0" fontId="10" fillId="6" borderId="50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1" fillId="6" borderId="50" xfId="0" applyFont="1" applyFill="1" applyBorder="1" applyAlignment="1">
      <alignment horizontal="left" vertical="center"/>
    </xf>
    <xf numFmtId="165" fontId="5" fillId="10" borderId="50" xfId="0" applyNumberFormat="1" applyFont="1" applyFill="1" applyBorder="1" applyAlignment="1">
      <alignment horizontal="center"/>
    </xf>
    <xf numFmtId="0" fontId="11" fillId="5" borderId="50" xfId="0" applyFont="1" applyFill="1" applyBorder="1" applyAlignment="1">
      <alignment horizontal="center" vertical="center"/>
    </xf>
    <xf numFmtId="0" fontId="21" fillId="5" borderId="50" xfId="0" applyFont="1" applyFill="1" applyBorder="1" applyAlignment="1">
      <alignment horizontal="center" vertical="center"/>
    </xf>
    <xf numFmtId="0" fontId="12" fillId="13" borderId="50" xfId="0" applyFont="1" applyFill="1" applyBorder="1" applyAlignment="1">
      <alignment horizontal="center" vertical="center"/>
    </xf>
    <xf numFmtId="1" fontId="15" fillId="5" borderId="50" xfId="0" applyNumberFormat="1" applyFont="1" applyFill="1" applyBorder="1" applyAlignment="1">
      <alignment horizontal="center" vertical="center"/>
    </xf>
    <xf numFmtId="20" fontId="8" fillId="0" borderId="51" xfId="0" applyNumberFormat="1" applyFont="1" applyFill="1" applyBorder="1" applyAlignment="1">
      <alignment horizontal="center" vertical="center"/>
    </xf>
    <xf numFmtId="0" fontId="0" fillId="5" borderId="0" xfId="0" applyFill="1"/>
    <xf numFmtId="0" fontId="22" fillId="0" borderId="0" xfId="0" applyFont="1" applyFill="1"/>
    <xf numFmtId="0" fontId="23" fillId="0" borderId="0" xfId="0" applyFont="1" applyFill="1" applyAlignment="1">
      <alignment vertical="center"/>
    </xf>
    <xf numFmtId="0" fontId="2" fillId="15" borderId="56" xfId="0" applyFont="1" applyFill="1" applyBorder="1" applyAlignment="1">
      <alignment horizontal="center"/>
    </xf>
    <xf numFmtId="0" fontId="20" fillId="15" borderId="47" xfId="0" applyFont="1" applyFill="1" applyBorder="1" applyAlignment="1">
      <alignment horizontal="center"/>
    </xf>
    <xf numFmtId="0" fontId="2" fillId="15" borderId="47" xfId="0" applyFont="1" applyFill="1" applyBorder="1" applyAlignment="1">
      <alignment horizontal="center"/>
    </xf>
    <xf numFmtId="0" fontId="2" fillId="15" borderId="57" xfId="0" applyFont="1" applyFill="1" applyBorder="1" applyAlignment="1">
      <alignment horizontal="center"/>
    </xf>
    <xf numFmtId="0" fontId="24" fillId="15" borderId="58" xfId="0" applyFont="1" applyFill="1" applyBorder="1" applyAlignment="1">
      <alignment horizontal="center"/>
    </xf>
    <xf numFmtId="0" fontId="25" fillId="15" borderId="47" xfId="0" applyFont="1" applyFill="1" applyBorder="1" applyAlignment="1">
      <alignment horizontal="center"/>
    </xf>
    <xf numFmtId="0" fontId="24" fillId="15" borderId="47" xfId="0" applyFont="1" applyFill="1" applyBorder="1" applyAlignment="1">
      <alignment horizontal="center"/>
    </xf>
    <xf numFmtId="0" fontId="24" fillId="15" borderId="59" xfId="0" applyFont="1" applyFill="1" applyBorder="1" applyAlignment="1">
      <alignment horizontal="center"/>
    </xf>
    <xf numFmtId="0" fontId="5" fillId="15" borderId="47" xfId="0" applyFont="1" applyFill="1" applyBorder="1" applyAlignment="1">
      <alignment horizontal="center"/>
    </xf>
    <xf numFmtId="0" fontId="16" fillId="15" borderId="47" xfId="0" applyFont="1" applyFill="1" applyBorder="1" applyAlignment="1">
      <alignment horizontal="center"/>
    </xf>
    <xf numFmtId="0" fontId="2" fillId="16" borderId="5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center"/>
    </xf>
    <xf numFmtId="20" fontId="20" fillId="17" borderId="47" xfId="0" applyNumberFormat="1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4" fillId="16" borderId="58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left"/>
    </xf>
    <xf numFmtId="0" fontId="24" fillId="0" borderId="47" xfId="0" applyFont="1" applyFill="1" applyBorder="1" applyAlignment="1">
      <alignment horizontal="center"/>
    </xf>
    <xf numFmtId="20" fontId="16" fillId="17" borderId="47" xfId="0" applyNumberFormat="1" applyFont="1" applyFill="1" applyBorder="1" applyAlignment="1">
      <alignment horizontal="center"/>
    </xf>
    <xf numFmtId="0" fontId="24" fillId="18" borderId="59" xfId="0" applyFont="1" applyFill="1" applyBorder="1" applyAlignment="1">
      <alignment horizontal="center"/>
    </xf>
    <xf numFmtId="0" fontId="2" fillId="18" borderId="57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left"/>
    </xf>
    <xf numFmtId="0" fontId="26" fillId="0" borderId="47" xfId="0" applyFont="1" applyFill="1" applyBorder="1" applyAlignment="1">
      <alignment horizontal="center"/>
    </xf>
    <xf numFmtId="164" fontId="18" fillId="17" borderId="47" xfId="0" applyNumberFormat="1" applyFont="1" applyFill="1" applyBorder="1" applyAlignment="1">
      <alignment horizontal="center"/>
    </xf>
    <xf numFmtId="0" fontId="26" fillId="0" borderId="47" xfId="0" applyNumberFormat="1" applyFont="1" applyFill="1" applyBorder="1" applyAlignment="1">
      <alignment horizontal="center"/>
    </xf>
    <xf numFmtId="1" fontId="26" fillId="0" borderId="47" xfId="0" applyNumberFormat="1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4" fillId="0" borderId="58" xfId="0" applyFont="1" applyFill="1" applyBorder="1" applyAlignment="1">
      <alignment horizontal="center"/>
    </xf>
    <xf numFmtId="0" fontId="24" fillId="0" borderId="59" xfId="0" applyFont="1" applyFill="1" applyBorder="1" applyAlignment="1">
      <alignment horizontal="center"/>
    </xf>
    <xf numFmtId="164" fontId="16" fillId="17" borderId="47" xfId="0" applyNumberFormat="1" applyFont="1" applyFill="1" applyBorder="1" applyAlignment="1">
      <alignment horizontal="center"/>
    </xf>
    <xf numFmtId="0" fontId="2" fillId="0" borderId="47" xfId="0" applyFont="1" applyFill="1" applyBorder="1"/>
    <xf numFmtId="0" fontId="17" fillId="0" borderId="47" xfId="0" applyFont="1" applyFill="1" applyBorder="1"/>
    <xf numFmtId="0" fontId="10" fillId="0" borderId="47" xfId="0" applyFont="1" applyFill="1" applyBorder="1"/>
    <xf numFmtId="0" fontId="26" fillId="0" borderId="47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20" fontId="20" fillId="0" borderId="61" xfId="0" applyNumberFormat="1" applyFont="1" applyFill="1" applyBorder="1" applyAlignment="1">
      <alignment horizontal="center"/>
    </xf>
    <xf numFmtId="20" fontId="20" fillId="16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20" fontId="16" fillId="0" borderId="61" xfId="0" applyNumberFormat="1" applyFont="1" applyFill="1" applyBorder="1" applyAlignment="1">
      <alignment horizontal="center"/>
    </xf>
    <xf numFmtId="20" fontId="20" fillId="16" borderId="64" xfId="0" applyNumberFormat="1" applyFont="1" applyFill="1" applyBorder="1" applyAlignment="1">
      <alignment horizontal="center"/>
    </xf>
    <xf numFmtId="49" fontId="26" fillId="0" borderId="57" xfId="0" applyNumberFormat="1" applyFont="1" applyFill="1" applyBorder="1" applyAlignment="1">
      <alignment horizontal="center"/>
    </xf>
    <xf numFmtId="0" fontId="10" fillId="5" borderId="47" xfId="0" applyFont="1" applyFill="1" applyBorder="1"/>
    <xf numFmtId="0" fontId="26" fillId="5" borderId="47" xfId="0" applyFont="1" applyFill="1" applyBorder="1" applyAlignment="1">
      <alignment horizontal="center"/>
    </xf>
    <xf numFmtId="0" fontId="17" fillId="6" borderId="47" xfId="0" applyFont="1" applyFill="1" applyBorder="1" applyAlignment="1">
      <alignment horizontal="left"/>
    </xf>
    <xf numFmtId="0" fontId="2" fillId="5" borderId="47" xfId="0" applyFont="1" applyFill="1" applyBorder="1" applyAlignment="1">
      <alignment horizontal="center"/>
    </xf>
    <xf numFmtId="0" fontId="2" fillId="5" borderId="57" xfId="0" applyFont="1" applyFill="1" applyBorder="1" applyAlignment="1">
      <alignment horizontal="center"/>
    </xf>
    <xf numFmtId="0" fontId="17" fillId="5" borderId="47" xfId="0" applyFont="1" applyFill="1" applyBorder="1" applyAlignment="1">
      <alignment horizontal="left"/>
    </xf>
    <xf numFmtId="0" fontId="10" fillId="5" borderId="47" xfId="0" applyFont="1" applyFill="1" applyBorder="1" applyAlignment="1"/>
    <xf numFmtId="0" fontId="2" fillId="0" borderId="57" xfId="0" applyFont="1" applyFill="1" applyBorder="1"/>
    <xf numFmtId="0" fontId="10" fillId="6" borderId="47" xfId="0" applyFont="1" applyFill="1" applyBorder="1"/>
    <xf numFmtId="0" fontId="2" fillId="6" borderId="47" xfId="0" applyFont="1" applyFill="1" applyBorder="1" applyAlignment="1">
      <alignment horizontal="center"/>
    </xf>
    <xf numFmtId="0" fontId="10" fillId="0" borderId="47" xfId="0" applyFont="1" applyFill="1" applyBorder="1" applyAlignment="1"/>
    <xf numFmtId="0" fontId="2" fillId="0" borderId="70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20" fontId="16" fillId="0" borderId="71" xfId="0" applyNumberFormat="1" applyFont="1" applyFill="1" applyBorder="1" applyAlignment="1">
      <alignment horizontal="center"/>
    </xf>
    <xf numFmtId="20" fontId="20" fillId="16" borderId="72" xfId="0" applyNumberFormat="1" applyFont="1" applyFill="1" applyBorder="1" applyAlignment="1">
      <alignment horizontal="center"/>
    </xf>
    <xf numFmtId="0" fontId="2" fillId="19" borderId="56" xfId="0" applyFont="1" applyFill="1" applyBorder="1" applyAlignment="1">
      <alignment horizontal="center"/>
    </xf>
    <xf numFmtId="0" fontId="5" fillId="19" borderId="47" xfId="0" applyFont="1" applyFill="1" applyBorder="1" applyAlignment="1">
      <alignment horizontal="center"/>
    </xf>
    <xf numFmtId="0" fontId="2" fillId="19" borderId="47" xfId="0" applyFont="1" applyFill="1" applyBorder="1" applyAlignment="1">
      <alignment horizontal="center"/>
    </xf>
    <xf numFmtId="0" fontId="16" fillId="19" borderId="47" xfId="0" applyFont="1" applyFill="1" applyBorder="1" applyAlignment="1">
      <alignment horizontal="center"/>
    </xf>
    <xf numFmtId="0" fontId="2" fillId="19" borderId="59" xfId="0" applyFont="1" applyFill="1" applyBorder="1" applyAlignment="1">
      <alignment horizontal="center"/>
    </xf>
    <xf numFmtId="0" fontId="2" fillId="19" borderId="57" xfId="0" applyFont="1" applyFill="1" applyBorder="1" applyAlignment="1">
      <alignment horizontal="center"/>
    </xf>
    <xf numFmtId="0" fontId="27" fillId="0" borderId="47" xfId="0" applyFont="1" applyFill="1" applyBorder="1"/>
    <xf numFmtId="0" fontId="28" fillId="0" borderId="47" xfId="0" applyFont="1" applyFill="1" applyBorder="1" applyAlignment="1">
      <alignment horizontal="center"/>
    </xf>
    <xf numFmtId="165" fontId="13" fillId="17" borderId="47" xfId="0" applyNumberFormat="1" applyFont="1" applyFill="1" applyBorder="1" applyAlignment="1">
      <alignment horizontal="center"/>
    </xf>
    <xf numFmtId="0" fontId="2" fillId="18" borderId="59" xfId="0" applyFont="1" applyFill="1" applyBorder="1" applyAlignment="1">
      <alignment horizontal="center"/>
    </xf>
    <xf numFmtId="0" fontId="27" fillId="5" borderId="47" xfId="0" applyFont="1" applyFill="1" applyBorder="1"/>
    <xf numFmtId="0" fontId="2" fillId="0" borderId="59" xfId="0" applyFont="1" applyFill="1" applyBorder="1" applyAlignment="1">
      <alignment horizontal="center"/>
    </xf>
    <xf numFmtId="49" fontId="13" fillId="17" borderId="47" xfId="0" applyNumberFormat="1" applyFont="1" applyFill="1" applyBorder="1" applyAlignment="1">
      <alignment horizontal="center"/>
    </xf>
    <xf numFmtId="1" fontId="26" fillId="5" borderId="47" xfId="0" applyNumberFormat="1" applyFont="1" applyFill="1" applyBorder="1" applyAlignment="1">
      <alignment horizontal="center"/>
    </xf>
    <xf numFmtId="0" fontId="27" fillId="6" borderId="47" xfId="0" applyFont="1" applyFill="1" applyBorder="1"/>
    <xf numFmtId="0" fontId="2" fillId="5" borderId="59" xfId="0" applyFont="1" applyFill="1" applyBorder="1" applyAlignment="1">
      <alignment horizontal="center"/>
    </xf>
    <xf numFmtId="0" fontId="27" fillId="5" borderId="47" xfId="0" applyFont="1" applyFill="1" applyBorder="1" applyAlignment="1">
      <alignment vertical="center"/>
    </xf>
    <xf numFmtId="49" fontId="2" fillId="0" borderId="57" xfId="0" applyNumberFormat="1" applyFont="1" applyFill="1" applyBorder="1" applyAlignment="1">
      <alignment horizontal="center"/>
    </xf>
    <xf numFmtId="0" fontId="28" fillId="0" borderId="68" xfId="0" applyFont="1" applyFill="1" applyBorder="1"/>
    <xf numFmtId="0" fontId="27" fillId="0" borderId="0" xfId="0" applyFont="1" applyFill="1" applyBorder="1"/>
    <xf numFmtId="0" fontId="28" fillId="0" borderId="0" xfId="0" applyFont="1" applyFill="1" applyBorder="1"/>
    <xf numFmtId="0" fontId="13" fillId="0" borderId="0" xfId="0" applyFont="1" applyFill="1" applyBorder="1"/>
    <xf numFmtId="49" fontId="2" fillId="0" borderId="56" xfId="0" applyNumberFormat="1" applyFont="1" applyFill="1" applyBorder="1" applyAlignment="1">
      <alignment horizontal="center"/>
    </xf>
    <xf numFmtId="0" fontId="12" fillId="0" borderId="47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left"/>
    </xf>
    <xf numFmtId="165" fontId="13" fillId="10" borderId="47" xfId="0" applyNumberFormat="1" applyFont="1" applyFill="1" applyBorder="1" applyAlignment="1">
      <alignment horizontal="center"/>
    </xf>
    <xf numFmtId="20" fontId="20" fillId="16" borderId="81" xfId="0" applyNumberFormat="1" applyFont="1" applyFill="1" applyBorder="1" applyAlignment="1">
      <alignment horizontal="center"/>
    </xf>
    <xf numFmtId="0" fontId="23" fillId="0" borderId="0" xfId="0" applyFont="1" applyFill="1"/>
    <xf numFmtId="0" fontId="29" fillId="0" borderId="0" xfId="0" applyFont="1" applyFill="1"/>
    <xf numFmtId="0" fontId="16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" fontId="25" fillId="5" borderId="82" xfId="0" applyNumberFormat="1" applyFont="1" applyFill="1" applyBorder="1" applyAlignment="1">
      <alignment horizontal="center" vertical="center"/>
    </xf>
    <xf numFmtId="1" fontId="16" fillId="5" borderId="83" xfId="0" applyNumberFormat="1" applyFont="1" applyFill="1" applyBorder="1" applyAlignment="1">
      <alignment horizontal="center" vertical="center"/>
    </xf>
    <xf numFmtId="0" fontId="16" fillId="20" borderId="84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2" fillId="5" borderId="85" xfId="0" applyFont="1" applyFill="1" applyBorder="1" applyAlignment="1">
      <alignment horizontal="center" vertical="center"/>
    </xf>
    <xf numFmtId="0" fontId="24" fillId="7" borderId="82" xfId="0" applyFont="1" applyFill="1" applyBorder="1" applyAlignment="1">
      <alignment horizontal="center" vertical="center"/>
    </xf>
    <xf numFmtId="0" fontId="12" fillId="21" borderId="8" xfId="0" applyFont="1" applyFill="1" applyBorder="1" applyAlignment="1">
      <alignment horizontal="center" vertical="center"/>
    </xf>
    <xf numFmtId="0" fontId="12" fillId="21" borderId="5" xfId="0" applyFont="1" applyFill="1" applyBorder="1" applyAlignment="1">
      <alignment horizontal="center" vertical="center"/>
    </xf>
    <xf numFmtId="0" fontId="12" fillId="21" borderId="86" xfId="0" applyFont="1" applyFill="1" applyBorder="1" applyAlignment="1">
      <alignment horizontal="center" vertical="center"/>
    </xf>
    <xf numFmtId="0" fontId="12" fillId="22" borderId="87" xfId="0" applyFont="1" applyFill="1" applyBorder="1" applyAlignment="1">
      <alignment horizontal="center"/>
    </xf>
    <xf numFmtId="0" fontId="12" fillId="22" borderId="5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22" borderId="9" xfId="0" applyFont="1" applyFill="1" applyBorder="1" applyAlignment="1">
      <alignment horizontal="center"/>
    </xf>
    <xf numFmtId="0" fontId="18" fillId="14" borderId="10" xfId="0" applyFont="1" applyFill="1" applyBorder="1" applyAlignment="1">
      <alignment horizontal="center" vertical="center"/>
    </xf>
    <xf numFmtId="0" fontId="11" fillId="14" borderId="11" xfId="0" applyFont="1" applyFill="1" applyBorder="1" applyAlignment="1">
      <alignment horizontal="center" vertical="center"/>
    </xf>
    <xf numFmtId="164" fontId="18" fillId="16" borderId="88" xfId="0" applyNumberFormat="1" applyFont="1" applyFill="1" applyBorder="1" applyAlignment="1">
      <alignment horizontal="center" vertical="center"/>
    </xf>
    <xf numFmtId="1" fontId="18" fillId="23" borderId="88" xfId="0" applyNumberFormat="1" applyFont="1" applyFill="1" applyBorder="1" applyAlignment="1" applyProtection="1">
      <alignment horizontal="center" vertical="center"/>
      <protection hidden="1"/>
    </xf>
    <xf numFmtId="0" fontId="11" fillId="5" borderId="89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58" xfId="0" applyFont="1" applyFill="1" applyBorder="1" applyAlignment="1">
      <alignment horizontal="center" vertical="center"/>
    </xf>
    <xf numFmtId="0" fontId="31" fillId="5" borderId="58" xfId="0" applyFont="1" applyFill="1" applyBorder="1" applyAlignment="1">
      <alignment horizontal="center" vertical="center"/>
    </xf>
    <xf numFmtId="20" fontId="32" fillId="5" borderId="90" xfId="0" applyNumberFormat="1" applyFont="1" applyFill="1" applyBorder="1" applyAlignment="1">
      <alignment horizontal="center"/>
    </xf>
    <xf numFmtId="164" fontId="12" fillId="5" borderId="11" xfId="0" applyNumberFormat="1" applyFont="1" applyFill="1" applyBorder="1" applyAlignment="1">
      <alignment horizontal="center"/>
    </xf>
    <xf numFmtId="20" fontId="12" fillId="5" borderId="11" xfId="0" applyNumberFormat="1" applyFont="1" applyFill="1" applyBorder="1" applyAlignment="1">
      <alignment horizontal="center"/>
    </xf>
    <xf numFmtId="164" fontId="12" fillId="5" borderId="16" xfId="0" applyNumberFormat="1" applyFont="1" applyFill="1" applyBorder="1" applyAlignment="1">
      <alignment horizontal="center"/>
    </xf>
    <xf numFmtId="0" fontId="18" fillId="14" borderId="56" xfId="0" applyFont="1" applyFill="1" applyBorder="1" applyAlignment="1">
      <alignment horizontal="center" vertical="center"/>
    </xf>
    <xf numFmtId="0" fontId="11" fillId="14" borderId="47" xfId="0" applyFont="1" applyFill="1" applyBorder="1" applyAlignment="1">
      <alignment horizontal="center" vertical="center"/>
    </xf>
    <xf numFmtId="164" fontId="11" fillId="11" borderId="59" xfId="1" applyNumberFormat="1" applyFont="1" applyFill="1" applyBorder="1" applyAlignment="1">
      <alignment horizontal="left" vertical="center"/>
    </xf>
    <xf numFmtId="1" fontId="15" fillId="6" borderId="91" xfId="0" applyNumberFormat="1" applyFont="1" applyFill="1" applyBorder="1" applyAlignment="1">
      <alignment horizontal="center" vertical="center"/>
    </xf>
    <xf numFmtId="0" fontId="30" fillId="0" borderId="91" xfId="0" applyFont="1" applyFill="1" applyBorder="1" applyAlignment="1">
      <alignment horizontal="center" vertical="center"/>
    </xf>
    <xf numFmtId="0" fontId="12" fillId="10" borderId="58" xfId="0" applyFont="1" applyFill="1" applyBorder="1" applyAlignment="1">
      <alignment horizontal="center" vertical="center"/>
    </xf>
    <xf numFmtId="0" fontId="17" fillId="5" borderId="58" xfId="0" applyFont="1" applyFill="1" applyBorder="1" applyAlignment="1">
      <alignment horizontal="center"/>
    </xf>
    <xf numFmtId="49" fontId="12" fillId="5" borderId="47" xfId="0" applyNumberFormat="1" applyFont="1" applyFill="1" applyBorder="1" applyAlignment="1">
      <alignment horizontal="center"/>
    </xf>
    <xf numFmtId="164" fontId="12" fillId="5" borderId="47" xfId="0" applyNumberFormat="1" applyFont="1" applyFill="1" applyBorder="1" applyAlignment="1">
      <alignment horizontal="center"/>
    </xf>
    <xf numFmtId="20" fontId="12" fillId="5" borderId="47" xfId="0" applyNumberFormat="1" applyFont="1" applyFill="1" applyBorder="1" applyAlignment="1">
      <alignment horizontal="center"/>
    </xf>
    <xf numFmtId="0" fontId="19" fillId="5" borderId="12" xfId="0" applyFont="1" applyFill="1" applyBorder="1"/>
    <xf numFmtId="1" fontId="15" fillId="5" borderId="91" xfId="0" applyNumberFormat="1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9" fillId="0" borderId="59" xfId="0" applyFont="1" applyFill="1" applyBorder="1"/>
    <xf numFmtId="0" fontId="18" fillId="5" borderId="56" xfId="0" applyFont="1" applyFill="1" applyBorder="1" applyAlignment="1">
      <alignment horizontal="center" vertical="center"/>
    </xf>
    <xf numFmtId="0" fontId="12" fillId="5" borderId="92" xfId="0" applyFont="1" applyFill="1" applyBorder="1" applyAlignment="1">
      <alignment horizontal="center" vertical="center"/>
    </xf>
    <xf numFmtId="0" fontId="12" fillId="10" borderId="92" xfId="0" applyFont="1" applyFill="1" applyBorder="1" applyAlignment="1">
      <alignment horizontal="center" vertical="center"/>
    </xf>
    <xf numFmtId="164" fontId="12" fillId="5" borderId="93" xfId="0" applyNumberFormat="1" applyFont="1" applyFill="1" applyBorder="1" applyAlignment="1">
      <alignment horizontal="center"/>
    </xf>
    <xf numFmtId="49" fontId="16" fillId="16" borderId="88" xfId="0" applyNumberFormat="1" applyFont="1" applyFill="1" applyBorder="1" applyAlignment="1">
      <alignment horizontal="center"/>
    </xf>
    <xf numFmtId="1" fontId="11" fillId="5" borderId="94" xfId="0" applyNumberFormat="1" applyFont="1" applyFill="1" applyBorder="1" applyAlignment="1">
      <alignment horizontal="center" vertical="center"/>
    </xf>
    <xf numFmtId="0" fontId="12" fillId="13" borderId="92" xfId="0" applyFont="1" applyFill="1" applyBorder="1" applyAlignment="1">
      <alignment horizontal="center" vertical="center"/>
    </xf>
    <xf numFmtId="1" fontId="12" fillId="5" borderId="95" xfId="0" applyNumberFormat="1" applyFont="1" applyFill="1" applyBorder="1" applyAlignment="1">
      <alignment horizontal="center" vertical="center"/>
    </xf>
    <xf numFmtId="0" fontId="11" fillId="4" borderId="92" xfId="0" applyFont="1" applyFill="1" applyBorder="1" applyAlignment="1">
      <alignment horizontal="center" vertical="center"/>
    </xf>
    <xf numFmtId="0" fontId="12" fillId="5" borderId="93" xfId="0" applyFont="1" applyFill="1" applyBorder="1" applyAlignment="1">
      <alignment horizontal="center"/>
    </xf>
    <xf numFmtId="0" fontId="12" fillId="22" borderId="87" xfId="0" applyFont="1" applyFill="1" applyBorder="1" applyAlignment="1">
      <alignment horizontal="center" vertical="center"/>
    </xf>
    <xf numFmtId="0" fontId="12" fillId="22" borderId="5" xfId="0" applyFont="1" applyFill="1" applyBorder="1" applyAlignment="1">
      <alignment horizontal="center" vertical="center"/>
    </xf>
    <xf numFmtId="0" fontId="12" fillId="22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1" fillId="5" borderId="96" xfId="0" applyNumberFormat="1" applyFont="1" applyFill="1" applyBorder="1" applyAlignment="1">
      <alignment horizontal="center" vertical="center"/>
    </xf>
    <xf numFmtId="0" fontId="31" fillId="5" borderId="14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left" vertical="center"/>
    </xf>
    <xf numFmtId="164" fontId="11" fillId="5" borderId="47" xfId="0" applyNumberFormat="1" applyFont="1" applyFill="1" applyBorder="1" applyAlignment="1">
      <alignment horizontal="center"/>
    </xf>
    <xf numFmtId="0" fontId="11" fillId="8" borderId="59" xfId="0" applyFont="1" applyFill="1" applyBorder="1" applyAlignment="1">
      <alignment horizontal="left" vertical="center"/>
    </xf>
    <xf numFmtId="0" fontId="11" fillId="0" borderId="59" xfId="0" applyFont="1" applyFill="1" applyBorder="1" applyAlignment="1">
      <alignment horizontal="left" vertical="center"/>
    </xf>
    <xf numFmtId="164" fontId="11" fillId="0" borderId="12" xfId="0" applyNumberFormat="1" applyFont="1" applyFill="1" applyBorder="1" applyAlignment="1">
      <alignment horizontal="left" vertical="center"/>
    </xf>
    <xf numFmtId="49" fontId="12" fillId="5" borderId="58" xfId="0" applyNumberFormat="1" applyFont="1" applyFill="1" applyBorder="1" applyAlignment="1">
      <alignment horizontal="center"/>
    </xf>
    <xf numFmtId="20" fontId="34" fillId="5" borderId="47" xfId="0" applyNumberFormat="1" applyFont="1" applyFill="1" applyBorder="1" applyAlignment="1">
      <alignment horizontal="center"/>
    </xf>
    <xf numFmtId="164" fontId="12" fillId="5" borderId="58" xfId="0" applyNumberFormat="1" applyFont="1" applyFill="1" applyBorder="1" applyAlignment="1">
      <alignment horizontal="center"/>
    </xf>
    <xf numFmtId="164" fontId="11" fillId="0" borderId="97" xfId="0" applyNumberFormat="1" applyFont="1" applyFill="1" applyBorder="1" applyAlignment="1">
      <alignment horizontal="left" vertical="center"/>
    </xf>
    <xf numFmtId="0" fontId="31" fillId="5" borderId="92" xfId="0" applyFont="1" applyFill="1" applyBorder="1" applyAlignment="1">
      <alignment horizontal="center" vertical="center"/>
    </xf>
    <xf numFmtId="164" fontId="12" fillId="5" borderId="92" xfId="0" applyNumberFormat="1" applyFont="1" applyFill="1" applyBorder="1" applyAlignment="1">
      <alignment horizontal="center"/>
    </xf>
    <xf numFmtId="20" fontId="12" fillId="5" borderId="93" xfId="0" applyNumberFormat="1" applyFont="1" applyFill="1" applyBorder="1" applyAlignment="1">
      <alignment horizontal="center"/>
    </xf>
    <xf numFmtId="0" fontId="11" fillId="0" borderId="97" xfId="0" applyFont="1" applyFill="1" applyBorder="1" applyAlignment="1">
      <alignment horizontal="left" vertical="center"/>
    </xf>
    <xf numFmtId="164" fontId="11" fillId="5" borderId="92" xfId="0" applyNumberFormat="1" applyFont="1" applyFill="1" applyBorder="1" applyAlignment="1">
      <alignment horizontal="center"/>
    </xf>
    <xf numFmtId="0" fontId="18" fillId="24" borderId="60" xfId="0" applyFont="1" applyFill="1" applyBorder="1" applyAlignment="1">
      <alignment horizontal="center" vertical="center"/>
    </xf>
    <xf numFmtId="0" fontId="18" fillId="25" borderId="64" xfId="0" applyFont="1" applyFill="1" applyBorder="1" applyAlignment="1">
      <alignment horizontal="center" vertical="center"/>
    </xf>
    <xf numFmtId="1" fontId="18" fillId="5" borderId="98" xfId="0" applyNumberFormat="1" applyFont="1" applyFill="1" applyBorder="1" applyAlignment="1">
      <alignment horizontal="center" vertical="center"/>
    </xf>
    <xf numFmtId="49" fontId="18" fillId="25" borderId="99" xfId="0" applyNumberFormat="1" applyFont="1" applyFill="1" applyBorder="1" applyAlignment="1">
      <alignment horizontal="center" vertical="center"/>
    </xf>
    <xf numFmtId="0" fontId="16" fillId="25" borderId="99" xfId="0" applyFont="1" applyFill="1" applyBorder="1" applyAlignment="1">
      <alignment horizontal="center" vertical="center"/>
    </xf>
    <xf numFmtId="1" fontId="12" fillId="5" borderId="100" xfId="0" applyNumberFormat="1" applyFont="1" applyFill="1" applyBorder="1" applyAlignment="1">
      <alignment horizontal="center" vertical="center"/>
    </xf>
    <xf numFmtId="0" fontId="11" fillId="4" borderId="63" xfId="0" applyFont="1" applyFill="1" applyBorder="1" applyAlignment="1">
      <alignment horizontal="center" vertical="center"/>
    </xf>
    <xf numFmtId="164" fontId="11" fillId="5" borderId="101" xfId="0" applyNumberFormat="1" applyFont="1" applyFill="1" applyBorder="1" applyAlignment="1">
      <alignment horizontal="center"/>
    </xf>
    <xf numFmtId="0" fontId="12" fillId="5" borderId="62" xfId="0" applyFont="1" applyFill="1" applyBorder="1" applyAlignment="1">
      <alignment horizontal="center"/>
    </xf>
    <xf numFmtId="0" fontId="17" fillId="6" borderId="11" xfId="0" applyFont="1" applyFill="1" applyBorder="1" applyAlignment="1">
      <alignment horizontal="left" vertical="center"/>
    </xf>
    <xf numFmtId="164" fontId="11" fillId="5" borderId="90" xfId="0" applyNumberFormat="1" applyFont="1" applyFill="1" applyBorder="1" applyAlignment="1">
      <alignment horizontal="center"/>
    </xf>
    <xf numFmtId="164" fontId="11" fillId="5" borderId="11" xfId="0" applyNumberFormat="1" applyFont="1" applyFill="1" applyBorder="1" applyAlignment="1">
      <alignment horizontal="center"/>
    </xf>
    <xf numFmtId="0" fontId="11" fillId="6" borderId="59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2" fillId="7" borderId="58" xfId="0" applyFont="1" applyFill="1" applyBorder="1" applyAlignment="1">
      <alignment horizontal="center" vertical="center"/>
    </xf>
    <xf numFmtId="0" fontId="11" fillId="9" borderId="59" xfId="0" applyFont="1" applyFill="1" applyBorder="1" applyAlignment="1">
      <alignment horizontal="left" vertical="center"/>
    </xf>
    <xf numFmtId="0" fontId="12" fillId="5" borderId="47" xfId="0" applyFont="1" applyFill="1" applyBorder="1" applyAlignment="1">
      <alignment horizontal="center"/>
    </xf>
    <xf numFmtId="164" fontId="12" fillId="5" borderId="0" xfId="0" applyNumberFormat="1" applyFont="1" applyFill="1" applyBorder="1" applyAlignment="1">
      <alignment horizontal="center"/>
    </xf>
    <xf numFmtId="0" fontId="10" fillId="5" borderId="33" xfId="0" applyFont="1" applyFill="1" applyBorder="1" applyAlignment="1">
      <alignment horizontal="left" vertical="center"/>
    </xf>
    <xf numFmtId="0" fontId="30" fillId="0" borderId="27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164" fontId="11" fillId="5" borderId="25" xfId="0" applyNumberFormat="1" applyFont="1" applyFill="1" applyBorder="1" applyAlignment="1">
      <alignment horizontal="center"/>
    </xf>
    <xf numFmtId="20" fontId="12" fillId="5" borderId="25" xfId="0" applyNumberFormat="1" applyFont="1" applyFill="1" applyBorder="1" applyAlignment="1">
      <alignment horizontal="center"/>
    </xf>
    <xf numFmtId="164" fontId="12" fillId="5" borderId="25" xfId="0" applyNumberFormat="1" applyFont="1" applyFill="1" applyBorder="1" applyAlignment="1">
      <alignment horizontal="center"/>
    </xf>
    <xf numFmtId="20" fontId="12" fillId="5" borderId="31" xfId="0" applyNumberFormat="1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49" fontId="12" fillId="5" borderId="25" xfId="0" applyNumberFormat="1" applyFont="1" applyFill="1" applyBorder="1" applyAlignment="1">
      <alignment horizontal="center"/>
    </xf>
    <xf numFmtId="49" fontId="12" fillId="5" borderId="31" xfId="0" applyNumberFormat="1" applyFont="1" applyFill="1" applyBorder="1" applyAlignment="1">
      <alignment horizontal="center"/>
    </xf>
    <xf numFmtId="0" fontId="18" fillId="25" borderId="25" xfId="0" applyFont="1" applyFill="1" applyBorder="1" applyAlignment="1">
      <alignment horizontal="center" vertical="center"/>
    </xf>
    <xf numFmtId="0" fontId="18" fillId="25" borderId="29" xfId="0" applyFont="1" applyFill="1" applyBorder="1" applyAlignment="1">
      <alignment horizontal="center" vertical="center"/>
    </xf>
    <xf numFmtId="1" fontId="33" fillId="5" borderId="15" xfId="0" applyNumberFormat="1" applyFont="1" applyFill="1" applyBorder="1" applyAlignment="1">
      <alignment horizontal="center" vertical="center"/>
    </xf>
    <xf numFmtId="1" fontId="18" fillId="5" borderId="96" xfId="0" applyNumberFormat="1" applyFont="1" applyFill="1" applyBorder="1" applyAlignment="1">
      <alignment horizontal="center" vertical="center"/>
    </xf>
    <xf numFmtId="49" fontId="18" fillId="25" borderId="88" xfId="0" applyNumberFormat="1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/>
    </xf>
    <xf numFmtId="49" fontId="11" fillId="5" borderId="25" xfId="0" applyNumberFormat="1" applyFont="1" applyFill="1" applyBorder="1" applyAlignment="1">
      <alignment horizontal="center"/>
    </xf>
    <xf numFmtId="0" fontId="18" fillId="14" borderId="28" xfId="0" applyFont="1" applyFill="1" applyBorder="1" applyAlignment="1">
      <alignment horizontal="center" vertical="center"/>
    </xf>
    <xf numFmtId="49" fontId="12" fillId="5" borderId="26" xfId="0" applyNumberFormat="1" applyFont="1" applyFill="1" applyBorder="1" applyAlignment="1">
      <alignment horizontal="center"/>
    </xf>
    <xf numFmtId="20" fontId="12" fillId="5" borderId="103" xfId="0" applyNumberFormat="1" applyFont="1" applyFill="1" applyBorder="1" applyAlignment="1">
      <alignment horizontal="center"/>
    </xf>
    <xf numFmtId="1" fontId="18" fillId="7" borderId="25" xfId="0" applyNumberFormat="1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/>
    </xf>
    <xf numFmtId="0" fontId="18" fillId="14" borderId="52" xfId="0" applyFont="1" applyFill="1" applyBorder="1" applyAlignment="1">
      <alignment horizontal="center" vertical="center"/>
    </xf>
    <xf numFmtId="0" fontId="11" fillId="14" borderId="53" xfId="0" applyFont="1" applyFill="1" applyBorder="1" applyAlignment="1">
      <alignment horizontal="center" vertical="center"/>
    </xf>
    <xf numFmtId="0" fontId="10" fillId="5" borderId="53" xfId="0" applyFont="1" applyFill="1" applyBorder="1" applyAlignment="1">
      <alignment horizontal="left" vertical="center"/>
    </xf>
    <xf numFmtId="0" fontId="11" fillId="0" borderId="53" xfId="0" applyFont="1" applyFill="1" applyBorder="1" applyAlignment="1">
      <alignment horizontal="center" vertical="center"/>
    </xf>
    <xf numFmtId="0" fontId="11" fillId="6" borderId="55" xfId="0" applyFont="1" applyFill="1" applyBorder="1" applyAlignment="1">
      <alignment horizontal="left" vertical="center"/>
    </xf>
    <xf numFmtId="1" fontId="18" fillId="26" borderId="104" xfId="0" applyNumberFormat="1" applyFont="1" applyFill="1" applyBorder="1" applyAlignment="1" applyProtection="1">
      <alignment horizontal="center" vertical="center"/>
      <protection hidden="1"/>
    </xf>
    <xf numFmtId="20" fontId="12" fillId="5" borderId="32" xfId="0" applyNumberFormat="1" applyFont="1" applyFill="1" applyBorder="1" applyAlignment="1">
      <alignment horizontal="center"/>
    </xf>
    <xf numFmtId="1" fontId="11" fillId="5" borderId="96" xfId="1" applyNumberFormat="1" applyFont="1" applyFill="1" applyBorder="1" applyAlignment="1">
      <alignment horizontal="center" vertical="center"/>
    </xf>
    <xf numFmtId="49" fontId="12" fillId="5" borderId="103" xfId="0" applyNumberFormat="1" applyFont="1" applyFill="1" applyBorder="1" applyAlignment="1">
      <alignment horizontal="center"/>
    </xf>
    <xf numFmtId="1" fontId="33" fillId="5" borderId="105" xfId="0" applyNumberFormat="1" applyFont="1" applyFill="1" applyBorder="1" applyAlignment="1">
      <alignment horizontal="center" vertical="center"/>
    </xf>
    <xf numFmtId="1" fontId="18" fillId="5" borderId="106" xfId="0" applyNumberFormat="1" applyFont="1" applyFill="1" applyBorder="1" applyAlignment="1">
      <alignment horizontal="center" vertical="center"/>
    </xf>
    <xf numFmtId="49" fontId="18" fillId="25" borderId="107" xfId="0" applyNumberFormat="1" applyFont="1" applyFill="1" applyBorder="1" applyAlignment="1">
      <alignment horizontal="center" vertical="center"/>
    </xf>
    <xf numFmtId="0" fontId="11" fillId="4" borderId="108" xfId="0" applyFont="1" applyFill="1" applyBorder="1" applyAlignment="1">
      <alignment horizontal="center" vertical="center"/>
    </xf>
    <xf numFmtId="0" fontId="16" fillId="27" borderId="4" xfId="0" applyFont="1" applyFill="1" applyBorder="1" applyAlignment="1">
      <alignment horizontal="center" vertical="center"/>
    </xf>
    <xf numFmtId="0" fontId="12" fillId="27" borderId="5" xfId="0" applyFont="1" applyFill="1" applyBorder="1" applyAlignment="1">
      <alignment horizontal="center" vertical="center"/>
    </xf>
    <xf numFmtId="0" fontId="12" fillId="27" borderId="6" xfId="0" applyFont="1" applyFill="1" applyBorder="1" applyAlignment="1">
      <alignment horizontal="center" vertical="center"/>
    </xf>
    <xf numFmtId="49" fontId="12" fillId="5" borderId="11" xfId="0" applyNumberFormat="1" applyFont="1" applyFill="1" applyBorder="1" applyAlignment="1">
      <alignment horizontal="center"/>
    </xf>
    <xf numFmtId="165" fontId="12" fillId="5" borderId="11" xfId="0" applyNumberFormat="1" applyFont="1" applyFill="1" applyBorder="1" applyAlignment="1">
      <alignment horizontal="center"/>
    </xf>
    <xf numFmtId="165" fontId="31" fillId="5" borderId="11" xfId="0" applyNumberFormat="1" applyFont="1" applyFill="1" applyBorder="1" applyAlignment="1">
      <alignment horizontal="center"/>
    </xf>
    <xf numFmtId="165" fontId="12" fillId="5" borderId="109" xfId="0" applyNumberFormat="1" applyFont="1" applyFill="1" applyBorder="1" applyAlignment="1">
      <alignment horizontal="center"/>
    </xf>
    <xf numFmtId="164" fontId="11" fillId="5" borderId="103" xfId="0" applyNumberFormat="1" applyFont="1" applyFill="1" applyBorder="1" applyAlignment="1">
      <alignment horizontal="center"/>
    </xf>
    <xf numFmtId="1" fontId="15" fillId="5" borderId="110" xfId="0" applyNumberFormat="1" applyFont="1" applyFill="1" applyBorder="1" applyAlignment="1">
      <alignment horizontal="center" vertical="center"/>
    </xf>
    <xf numFmtId="1" fontId="11" fillId="5" borderId="111" xfId="1" applyNumberFormat="1" applyFont="1" applyFill="1" applyBorder="1" applyAlignment="1">
      <alignment horizontal="center" vertical="center"/>
    </xf>
    <xf numFmtId="0" fontId="18" fillId="13" borderId="6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left" vertical="center"/>
    </xf>
    <xf numFmtId="1" fontId="18" fillId="26" borderId="88" xfId="0" applyNumberFormat="1" applyFont="1" applyFill="1" applyBorder="1" applyAlignment="1" applyProtection="1">
      <alignment horizontal="center" vertical="center"/>
      <protection hidden="1"/>
    </xf>
    <xf numFmtId="0" fontId="11" fillId="0" borderId="12" xfId="0" applyFont="1" applyFill="1" applyBorder="1" applyAlignment="1">
      <alignment horizontal="left" vertical="center"/>
    </xf>
    <xf numFmtId="1" fontId="11" fillId="5" borderId="112" xfId="1" applyNumberFormat="1" applyFont="1" applyFill="1" applyBorder="1" applyAlignment="1">
      <alignment horizontal="center" vertical="center"/>
    </xf>
    <xf numFmtId="49" fontId="16" fillId="16" borderId="113" xfId="0" applyNumberFormat="1" applyFont="1" applyFill="1" applyBorder="1" applyAlignment="1">
      <alignment horizontal="center"/>
    </xf>
    <xf numFmtId="1" fontId="18" fillId="26" borderId="113" xfId="0" applyNumberFormat="1" applyFont="1" applyFill="1" applyBorder="1" applyAlignment="1" applyProtection="1">
      <alignment horizontal="center" vertical="center"/>
      <protection hidden="1"/>
    </xf>
    <xf numFmtId="0" fontId="11" fillId="5" borderId="114" xfId="0" applyFont="1" applyFill="1" applyBorder="1" applyAlignment="1">
      <alignment horizontal="center" vertical="center"/>
    </xf>
    <xf numFmtId="49" fontId="12" fillId="5" borderId="115" xfId="0" applyNumberFormat="1" applyFont="1" applyFill="1" applyBorder="1" applyAlignment="1">
      <alignment horizontal="center"/>
    </xf>
    <xf numFmtId="20" fontId="12" fillId="5" borderId="116" xfId="0" applyNumberFormat="1" applyFont="1" applyFill="1" applyBorder="1" applyAlignment="1">
      <alignment horizontal="center"/>
    </xf>
    <xf numFmtId="0" fontId="16" fillId="25" borderId="88" xfId="0" applyFont="1" applyFill="1" applyBorder="1" applyAlignment="1">
      <alignment horizontal="center" vertical="center"/>
    </xf>
    <xf numFmtId="1" fontId="12" fillId="5" borderId="114" xfId="0" applyNumberFormat="1" applyFont="1" applyFill="1" applyBorder="1" applyAlignment="1">
      <alignment horizontal="center" vertical="center"/>
    </xf>
    <xf numFmtId="1" fontId="24" fillId="4" borderId="119" xfId="0" applyNumberFormat="1" applyFont="1" applyFill="1" applyBorder="1" applyAlignment="1">
      <alignment horizontal="center" vertical="center"/>
    </xf>
    <xf numFmtId="0" fontId="11" fillId="4" borderId="120" xfId="0" applyFont="1" applyFill="1" applyBorder="1" applyAlignment="1">
      <alignment horizontal="center" vertical="center"/>
    </xf>
    <xf numFmtId="164" fontId="11" fillId="5" borderId="115" xfId="0" applyNumberFormat="1" applyFont="1" applyFill="1" applyBorder="1" applyAlignment="1">
      <alignment horizontal="center"/>
    </xf>
    <xf numFmtId="0" fontId="12" fillId="5" borderId="116" xfId="0" applyFont="1" applyFill="1" applyBorder="1" applyAlignment="1">
      <alignment horizontal="center"/>
    </xf>
    <xf numFmtId="0" fontId="12" fillId="5" borderId="122" xfId="0" applyFont="1" applyFill="1" applyBorder="1" applyAlignment="1">
      <alignment horizontal="center" vertical="center"/>
    </xf>
    <xf numFmtId="49" fontId="12" fillId="5" borderId="116" xfId="0" applyNumberFormat="1" applyFont="1" applyFill="1" applyBorder="1" applyAlignment="1">
      <alignment horizontal="center"/>
    </xf>
    <xf numFmtId="1" fontId="12" fillId="5" borderId="96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5" borderId="0" xfId="1" applyFont="1" applyFill="1" applyBorder="1" applyAlignment="1">
      <alignment horizontal="left" vertical="center"/>
    </xf>
    <xf numFmtId="0" fontId="38" fillId="0" borderId="0" xfId="1" applyFont="1" applyFill="1" applyBorder="1" applyAlignment="1">
      <alignment horizontal="center" vertical="center"/>
    </xf>
    <xf numFmtId="0" fontId="39" fillId="0" borderId="0" xfId="0" applyFont="1"/>
    <xf numFmtId="164" fontId="37" fillId="0" borderId="0" xfId="1" applyNumberFormat="1" applyFont="1" applyFill="1" applyBorder="1" applyAlignment="1">
      <alignment horizontal="left" vertical="center"/>
    </xf>
    <xf numFmtId="1" fontId="40" fillId="5" borderId="0" xfId="1" applyNumberFormat="1" applyFont="1" applyFill="1" applyBorder="1" applyAlignment="1">
      <alignment horizontal="center" vertical="center"/>
    </xf>
    <xf numFmtId="1" fontId="37" fillId="5" borderId="0" xfId="1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43" fillId="5" borderId="0" xfId="0" applyFont="1" applyFill="1" applyBorder="1" applyAlignment="1">
      <alignment horizontal="center"/>
    </xf>
    <xf numFmtId="1" fontId="46" fillId="5" borderId="0" xfId="0" applyNumberFormat="1" applyFont="1" applyFill="1" applyAlignment="1">
      <alignment horizontal="center" vertical="center"/>
    </xf>
    <xf numFmtId="1" fontId="43" fillId="5" borderId="0" xfId="0" applyNumberFormat="1" applyFont="1" applyFill="1" applyAlignment="1">
      <alignment horizontal="center" vertical="center"/>
    </xf>
    <xf numFmtId="0" fontId="43" fillId="5" borderId="131" xfId="0" applyFont="1" applyFill="1" applyBorder="1" applyAlignment="1">
      <alignment horizontal="center" vertical="center"/>
    </xf>
    <xf numFmtId="0" fontId="47" fillId="28" borderId="131" xfId="0" applyFont="1" applyFill="1" applyBorder="1" applyAlignment="1">
      <alignment horizontal="center" vertical="center"/>
    </xf>
    <xf numFmtId="0" fontId="48" fillId="29" borderId="131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8" fillId="2" borderId="132" xfId="0" applyFont="1" applyFill="1" applyBorder="1" applyAlignment="1">
      <alignment horizontal="center"/>
    </xf>
    <xf numFmtId="0" fontId="48" fillId="2" borderId="133" xfId="0" applyFont="1" applyFill="1" applyBorder="1" applyAlignment="1">
      <alignment horizontal="center"/>
    </xf>
    <xf numFmtId="0" fontId="48" fillId="5" borderId="133" xfId="0" applyFont="1" applyFill="1" applyBorder="1" applyAlignment="1">
      <alignment horizontal="center"/>
    </xf>
    <xf numFmtId="0" fontId="48" fillId="31" borderId="134" xfId="0" applyFont="1" applyFill="1" applyBorder="1" applyAlignment="1">
      <alignment horizontal="center"/>
    </xf>
    <xf numFmtId="0" fontId="48" fillId="32" borderId="132" xfId="0" applyFont="1" applyFill="1" applyBorder="1" applyAlignment="1">
      <alignment horizontal="center"/>
    </xf>
    <xf numFmtId="0" fontId="48" fillId="27" borderId="133" xfId="0" applyFont="1" applyFill="1" applyBorder="1" applyAlignment="1">
      <alignment horizontal="center"/>
    </xf>
    <xf numFmtId="0" fontId="48" fillId="27" borderId="134" xfId="0" applyFont="1" applyFill="1" applyBorder="1" applyAlignment="1">
      <alignment horizontal="center"/>
    </xf>
    <xf numFmtId="0" fontId="48" fillId="0" borderId="135" xfId="0" applyFont="1" applyFill="1" applyBorder="1" applyAlignment="1">
      <alignment horizontal="center"/>
    </xf>
    <xf numFmtId="0" fontId="48" fillId="33" borderId="135" xfId="0" applyFont="1" applyFill="1" applyBorder="1" applyAlignment="1">
      <alignment horizontal="center"/>
    </xf>
    <xf numFmtId="1" fontId="47" fillId="5" borderId="0" xfId="0" applyNumberFormat="1" applyFont="1" applyFill="1" applyBorder="1" applyAlignment="1">
      <alignment horizontal="center" vertical="center"/>
    </xf>
    <xf numFmtId="1" fontId="48" fillId="5" borderId="0" xfId="0" applyNumberFormat="1" applyFont="1" applyFill="1" applyBorder="1" applyAlignment="1">
      <alignment horizontal="center" vertical="center"/>
    </xf>
    <xf numFmtId="1" fontId="47" fillId="34" borderId="131" xfId="0" applyNumberFormat="1" applyFont="1" applyFill="1" applyBorder="1" applyAlignment="1">
      <alignment horizontal="center" vertical="center"/>
    </xf>
    <xf numFmtId="0" fontId="48" fillId="5" borderId="131" xfId="0" applyFont="1" applyFill="1" applyBorder="1" applyAlignment="1">
      <alignment horizontal="center" vertical="center"/>
    </xf>
    <xf numFmtId="0" fontId="48" fillId="0" borderId="131" xfId="0" applyFont="1" applyFill="1" applyBorder="1" applyAlignment="1">
      <alignment horizontal="center" vertical="center"/>
    </xf>
    <xf numFmtId="0" fontId="48" fillId="0" borderId="139" xfId="0" applyFont="1" applyFill="1" applyBorder="1" applyAlignment="1">
      <alignment horizontal="center"/>
    </xf>
    <xf numFmtId="0" fontId="48" fillId="0" borderId="140" xfId="0" applyFont="1" applyFill="1" applyBorder="1" applyAlignment="1">
      <alignment horizontal="center"/>
    </xf>
    <xf numFmtId="0" fontId="48" fillId="5" borderId="140" xfId="0" applyFont="1" applyFill="1" applyBorder="1" applyAlignment="1">
      <alignment horizontal="center"/>
    </xf>
    <xf numFmtId="0" fontId="48" fillId="0" borderId="141" xfId="0" applyFont="1" applyBorder="1" applyAlignment="1">
      <alignment horizontal="center"/>
    </xf>
    <xf numFmtId="0" fontId="48" fillId="0" borderId="139" xfId="0" applyFont="1" applyBorder="1" applyAlignment="1">
      <alignment horizontal="center"/>
    </xf>
    <xf numFmtId="0" fontId="48" fillId="0" borderId="141" xfId="0" applyFont="1" applyFill="1" applyBorder="1" applyAlignment="1">
      <alignment horizontal="center"/>
    </xf>
    <xf numFmtId="0" fontId="48" fillId="0" borderId="142" xfId="0" applyFont="1" applyFill="1" applyBorder="1" applyAlignment="1">
      <alignment horizontal="center"/>
    </xf>
    <xf numFmtId="0" fontId="48" fillId="36" borderId="142" xfId="0" applyFont="1" applyFill="1" applyBorder="1" applyAlignment="1">
      <alignment horizontal="center"/>
    </xf>
    <xf numFmtId="0" fontId="48" fillId="7" borderId="139" xfId="0" applyFont="1" applyFill="1" applyBorder="1" applyAlignment="1">
      <alignment horizontal="center"/>
    </xf>
    <xf numFmtId="0" fontId="48" fillId="38" borderId="131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1" fontId="48" fillId="0" borderId="139" xfId="0" applyNumberFormat="1" applyFont="1" applyFill="1" applyBorder="1" applyAlignment="1">
      <alignment horizontal="center"/>
    </xf>
    <xf numFmtId="1" fontId="48" fillId="5" borderId="139" xfId="0" applyNumberFormat="1" applyFont="1" applyFill="1" applyBorder="1" applyAlignment="1">
      <alignment horizontal="center"/>
    </xf>
    <xf numFmtId="1" fontId="48" fillId="0" borderId="142" xfId="0" applyNumberFormat="1" applyFont="1" applyFill="1" applyBorder="1" applyAlignment="1">
      <alignment horizontal="center"/>
    </xf>
    <xf numFmtId="1" fontId="48" fillId="36" borderId="142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3" fillId="5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3" fillId="5" borderId="0" xfId="0" applyFont="1" applyFill="1" applyAlignment="1">
      <alignment horizontal="center"/>
    </xf>
    <xf numFmtId="0" fontId="23" fillId="0" borderId="0" xfId="0" applyFont="1"/>
    <xf numFmtId="0" fontId="52" fillId="0" borderId="0" xfId="0" applyFont="1" applyFill="1"/>
    <xf numFmtId="0" fontId="53" fillId="0" borderId="0" xfId="0" applyFont="1" applyFill="1"/>
    <xf numFmtId="0" fontId="54" fillId="5" borderId="0" xfId="0" applyFont="1" applyFill="1" applyAlignment="1">
      <alignment horizontal="left" vertical="center"/>
    </xf>
    <xf numFmtId="0" fontId="55" fillId="0" borderId="0" xfId="0" applyFont="1" applyFill="1" applyAlignment="1">
      <alignment vertical="center"/>
    </xf>
    <xf numFmtId="0" fontId="54" fillId="0" borderId="0" xfId="0" applyFont="1" applyFill="1" applyAlignment="1">
      <alignment horizontal="left" vertical="center"/>
    </xf>
    <xf numFmtId="1" fontId="56" fillId="5" borderId="0" xfId="0" applyNumberFormat="1" applyFont="1" applyFill="1" applyAlignment="1">
      <alignment horizontal="center" vertical="center"/>
    </xf>
    <xf numFmtId="1" fontId="54" fillId="5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4" fillId="5" borderId="0" xfId="0" applyFont="1" applyFill="1"/>
    <xf numFmtId="0" fontId="56" fillId="0" borderId="0" xfId="0" applyFont="1" applyFill="1"/>
    <xf numFmtId="0" fontId="54" fillId="0" borderId="0" xfId="0" applyFont="1" applyFill="1" applyAlignment="1">
      <alignment horizontal="center"/>
    </xf>
    <xf numFmtId="0" fontId="54" fillId="5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58" fillId="0" borderId="0" xfId="0" applyFont="1" applyFill="1" applyAlignment="1">
      <alignment vertical="center"/>
    </xf>
    <xf numFmtId="0" fontId="37" fillId="39" borderId="4" xfId="0" applyFont="1" applyFill="1" applyBorder="1" applyAlignment="1">
      <alignment horizontal="center" vertical="center"/>
    </xf>
    <xf numFmtId="0" fontId="37" fillId="5" borderId="5" xfId="0" applyFont="1" applyFill="1" applyBorder="1" applyAlignment="1">
      <alignment horizontal="center" vertical="center"/>
    </xf>
    <xf numFmtId="0" fontId="37" fillId="39" borderId="5" xfId="0" applyFont="1" applyFill="1" applyBorder="1" applyAlignment="1">
      <alignment horizontal="center" vertical="center" textRotation="90"/>
    </xf>
    <xf numFmtId="0" fontId="37" fillId="39" borderId="6" xfId="0" applyFont="1" applyFill="1" applyBorder="1" applyAlignment="1">
      <alignment horizontal="center" vertical="center" textRotation="90"/>
    </xf>
    <xf numFmtId="0" fontId="37" fillId="39" borderId="87" xfId="0" applyFont="1" applyFill="1" applyBorder="1" applyAlignment="1">
      <alignment horizontal="center" vertical="center" textRotation="90"/>
    </xf>
    <xf numFmtId="0" fontId="37" fillId="39" borderId="143" xfId="0" applyFont="1" applyFill="1" applyBorder="1" applyAlignment="1">
      <alignment horizontal="center" vertical="center" textRotation="90"/>
    </xf>
    <xf numFmtId="0" fontId="37" fillId="40" borderId="5" xfId="0" applyFont="1" applyFill="1" applyBorder="1" applyAlignment="1">
      <alignment horizontal="center" vertical="center" textRotation="90"/>
    </xf>
    <xf numFmtId="0" fontId="37" fillId="40" borderId="144" xfId="0" applyFont="1" applyFill="1" applyBorder="1" applyAlignment="1">
      <alignment horizontal="center" vertical="center" textRotation="90"/>
    </xf>
    <xf numFmtId="0" fontId="37" fillId="40" borderId="84" xfId="0" applyFont="1" applyFill="1" applyBorder="1" applyAlignment="1">
      <alignment horizontal="center" vertical="center" textRotation="90"/>
    </xf>
    <xf numFmtId="0" fontId="59" fillId="39" borderId="84" xfId="0" applyFont="1" applyFill="1" applyBorder="1" applyAlignment="1">
      <alignment horizontal="center" vertical="center" textRotation="90"/>
    </xf>
    <xf numFmtId="0" fontId="37" fillId="39" borderId="145" xfId="0" applyFont="1" applyFill="1" applyBorder="1" applyAlignment="1">
      <alignment horizontal="center" vertical="center" textRotation="90"/>
    </xf>
    <xf numFmtId="0" fontId="37" fillId="39" borderId="86" xfId="0" applyFont="1" applyFill="1" applyBorder="1" applyAlignment="1">
      <alignment horizontal="center" vertical="center" textRotation="90"/>
    </xf>
    <xf numFmtId="0" fontId="37" fillId="39" borderId="8" xfId="0" applyFont="1" applyFill="1" applyBorder="1" applyAlignment="1">
      <alignment horizontal="center" vertical="center" textRotation="90"/>
    </xf>
    <xf numFmtId="0" fontId="37" fillId="40" borderId="6" xfId="0" applyFont="1" applyFill="1" applyBorder="1" applyAlignment="1">
      <alignment horizontal="center" vertical="center" textRotation="90"/>
    </xf>
    <xf numFmtId="0" fontId="37" fillId="40" borderId="145" xfId="0" applyFont="1" applyFill="1" applyBorder="1" applyAlignment="1">
      <alignment horizontal="center" vertical="center" textRotation="90"/>
    </xf>
    <xf numFmtId="0" fontId="59" fillId="39" borderId="145" xfId="0" applyFont="1" applyFill="1" applyBorder="1" applyAlignment="1">
      <alignment horizontal="center" vertical="center" textRotation="90"/>
    </xf>
    <xf numFmtId="0" fontId="23" fillId="0" borderId="0" xfId="0" applyFont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/>
    </xf>
    <xf numFmtId="0" fontId="38" fillId="5" borderId="11" xfId="0" applyFont="1" applyFill="1" applyBorder="1"/>
    <xf numFmtId="0" fontId="38" fillId="0" borderId="11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90" xfId="0" applyFont="1" applyFill="1" applyBorder="1" applyAlignment="1">
      <alignment horizontal="center"/>
    </xf>
    <xf numFmtId="0" fontId="38" fillId="7" borderId="11" xfId="0" applyFont="1" applyFill="1" applyBorder="1" applyAlignment="1">
      <alignment horizontal="center"/>
    </xf>
    <xf numFmtId="0" fontId="38" fillId="5" borderId="11" xfId="0" applyFont="1" applyFill="1" applyBorder="1" applyAlignment="1">
      <alignment horizontal="center"/>
    </xf>
    <xf numFmtId="0" fontId="38" fillId="5" borderId="146" xfId="0" applyFont="1" applyFill="1" applyBorder="1" applyAlignment="1">
      <alignment horizontal="center"/>
    </xf>
    <xf numFmtId="0" fontId="38" fillId="5" borderId="88" xfId="0" applyFont="1" applyFill="1" applyBorder="1" applyAlignment="1">
      <alignment horizontal="center"/>
    </xf>
    <xf numFmtId="0" fontId="35" fillId="21" borderId="88" xfId="0" applyFont="1" applyFill="1" applyBorder="1" applyAlignment="1">
      <alignment horizontal="center"/>
    </xf>
    <xf numFmtId="0" fontId="38" fillId="0" borderId="109" xfId="0" applyFont="1" applyFill="1" applyBorder="1" applyAlignment="1">
      <alignment horizontal="center"/>
    </xf>
    <xf numFmtId="0" fontId="51" fillId="0" borderId="0" xfId="0" applyFont="1" applyFill="1"/>
    <xf numFmtId="0" fontId="38" fillId="0" borderId="147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8" fillId="5" borderId="109" xfId="0" applyFont="1" applyFill="1" applyBorder="1" applyAlignment="1">
      <alignment horizontal="center"/>
    </xf>
    <xf numFmtId="0" fontId="35" fillId="21" borderId="109" xfId="0" applyFont="1" applyFill="1" applyBorder="1" applyAlignment="1">
      <alignment horizontal="center"/>
    </xf>
    <xf numFmtId="0" fontId="29" fillId="0" borderId="0" xfId="0" applyFont="1"/>
    <xf numFmtId="49" fontId="36" fillId="0" borderId="17" xfId="0" applyNumberFormat="1" applyFont="1" applyFill="1" applyBorder="1" applyAlignment="1">
      <alignment horizontal="center"/>
    </xf>
    <xf numFmtId="0" fontId="38" fillId="5" borderId="18" xfId="0" applyFont="1" applyFill="1" applyBorder="1"/>
    <xf numFmtId="0" fontId="38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115" xfId="0" applyFont="1" applyFill="1" applyBorder="1" applyAlignment="1">
      <alignment horizontal="center"/>
    </xf>
    <xf numFmtId="0" fontId="38" fillId="7" borderId="18" xfId="0" applyFont="1" applyFill="1" applyBorder="1" applyAlignment="1">
      <alignment horizontal="center"/>
    </xf>
    <xf numFmtId="0" fontId="38" fillId="5" borderId="18" xfId="0" applyFont="1" applyFill="1" applyBorder="1" applyAlignment="1">
      <alignment horizontal="center"/>
    </xf>
    <xf numFmtId="0" fontId="38" fillId="5" borderId="118" xfId="0" applyFont="1" applyFill="1" applyBorder="1" applyAlignment="1">
      <alignment horizontal="center"/>
    </xf>
    <xf numFmtId="0" fontId="38" fillId="5" borderId="113" xfId="0" applyFont="1" applyFill="1" applyBorder="1" applyAlignment="1">
      <alignment horizontal="center"/>
    </xf>
    <xf numFmtId="0" fontId="38" fillId="0" borderId="148" xfId="0" applyFont="1" applyFill="1" applyBorder="1" applyAlignment="1">
      <alignment horizontal="center"/>
    </xf>
    <xf numFmtId="0" fontId="38" fillId="0" borderId="122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38" fillId="5" borderId="148" xfId="0" applyFont="1" applyFill="1" applyBorder="1" applyAlignment="1">
      <alignment horizontal="center"/>
    </xf>
    <xf numFmtId="0" fontId="38" fillId="5" borderId="18" xfId="0" applyFont="1" applyFill="1" applyBorder="1" applyAlignment="1">
      <alignment horizontal="left" vertical="center"/>
    </xf>
    <xf numFmtId="0" fontId="38" fillId="41" borderId="148" xfId="0" applyFont="1" applyFill="1" applyBorder="1" applyAlignment="1">
      <alignment horizontal="center"/>
    </xf>
    <xf numFmtId="0" fontId="38" fillId="41" borderId="113" xfId="0" applyFont="1" applyFill="1" applyBorder="1" applyAlignment="1">
      <alignment horizontal="center"/>
    </xf>
    <xf numFmtId="0" fontId="36" fillId="0" borderId="17" xfId="0" applyFont="1" applyFill="1" applyBorder="1"/>
    <xf numFmtId="0" fontId="38" fillId="0" borderId="0" xfId="0" applyFont="1" applyFill="1"/>
    <xf numFmtId="0" fontId="36" fillId="0" borderId="68" xfId="0" applyFont="1" applyFill="1" applyBorder="1"/>
    <xf numFmtId="0" fontId="38" fillId="5" borderId="149" xfId="0" applyFont="1" applyFill="1" applyBorder="1"/>
    <xf numFmtId="0" fontId="38" fillId="0" borderId="149" xfId="0" applyFont="1" applyFill="1" applyBorder="1" applyAlignment="1">
      <alignment horizontal="center"/>
    </xf>
    <xf numFmtId="0" fontId="38" fillId="0" borderId="121" xfId="0" applyFont="1" applyFill="1" applyBorder="1" applyAlignment="1">
      <alignment horizontal="center"/>
    </xf>
    <xf numFmtId="0" fontId="38" fillId="0" borderId="150" xfId="0" applyFont="1" applyFill="1" applyBorder="1" applyAlignment="1">
      <alignment horizontal="center"/>
    </xf>
    <xf numFmtId="0" fontId="38" fillId="5" borderId="149" xfId="0" applyFont="1" applyFill="1" applyBorder="1" applyAlignment="1">
      <alignment horizontal="center"/>
    </xf>
    <xf numFmtId="0" fontId="38" fillId="5" borderId="79" xfId="0" applyFont="1" applyFill="1" applyBorder="1" applyAlignment="1">
      <alignment horizontal="center"/>
    </xf>
    <xf numFmtId="0" fontId="38" fillId="5" borderId="151" xfId="0" applyFont="1" applyFill="1" applyBorder="1" applyAlignment="1">
      <alignment horizontal="center"/>
    </xf>
    <xf numFmtId="0" fontId="38" fillId="0" borderId="152" xfId="0" applyFont="1" applyFill="1" applyBorder="1" applyAlignment="1">
      <alignment horizontal="center"/>
    </xf>
    <xf numFmtId="0" fontId="38" fillId="5" borderId="152" xfId="0" applyFont="1" applyFill="1" applyBorder="1" applyAlignment="1">
      <alignment horizontal="center"/>
    </xf>
    <xf numFmtId="0" fontId="29" fillId="5" borderId="0" xfId="0" applyFont="1" applyFill="1"/>
    <xf numFmtId="0" fontId="38" fillId="5" borderId="21" xfId="0" applyFont="1" applyFill="1" applyBorder="1"/>
    <xf numFmtId="0" fontId="35" fillId="10" borderId="154" xfId="0" applyFont="1" applyFill="1" applyBorder="1" applyAlignment="1">
      <alignment horizontal="center"/>
    </xf>
    <xf numFmtId="0" fontId="35" fillId="10" borderId="155" xfId="0" applyFont="1" applyFill="1" applyBorder="1" applyAlignment="1">
      <alignment horizontal="center"/>
    </xf>
    <xf numFmtId="0" fontId="35" fillId="10" borderId="156" xfId="0" applyFont="1" applyFill="1" applyBorder="1" applyAlignment="1">
      <alignment horizontal="center"/>
    </xf>
    <xf numFmtId="0" fontId="35" fillId="5" borderId="155" xfId="0" applyFont="1" applyFill="1" applyBorder="1" applyAlignment="1">
      <alignment horizontal="center"/>
    </xf>
    <xf numFmtId="0" fontId="35" fillId="5" borderId="157" xfId="0" applyFont="1" applyFill="1" applyBorder="1" applyAlignment="1">
      <alignment horizontal="center"/>
    </xf>
    <xf numFmtId="0" fontId="35" fillId="10" borderId="157" xfId="0" applyFont="1" applyFill="1" applyBorder="1" applyAlignment="1">
      <alignment horizontal="center"/>
    </xf>
    <xf numFmtId="0" fontId="38" fillId="0" borderId="158" xfId="0" applyFont="1" applyFill="1" applyBorder="1" applyAlignment="1">
      <alignment horizontal="center"/>
    </xf>
    <xf numFmtId="0" fontId="29" fillId="0" borderId="73" xfId="0" applyFont="1" applyBorder="1"/>
    <xf numFmtId="0" fontId="38" fillId="5" borderId="159" xfId="0" applyFont="1" applyFill="1" applyBorder="1" applyAlignment="1">
      <alignment horizontal="center"/>
    </xf>
    <xf numFmtId="0" fontId="38" fillId="42" borderId="159" xfId="0" applyFont="1" applyFill="1" applyBorder="1" applyAlignment="1">
      <alignment horizontal="center"/>
    </xf>
    <xf numFmtId="0" fontId="38" fillId="0" borderId="160" xfId="0" applyFont="1" applyFill="1" applyBorder="1" applyAlignment="1">
      <alignment horizontal="center"/>
    </xf>
    <xf numFmtId="0" fontId="38" fillId="0" borderId="161" xfId="0" applyFont="1" applyFill="1" applyBorder="1" applyAlignment="1">
      <alignment horizontal="center"/>
    </xf>
    <xf numFmtId="0" fontId="51" fillId="0" borderId="159" xfId="0" applyFont="1" applyFill="1" applyBorder="1" applyAlignment="1">
      <alignment horizontal="center"/>
    </xf>
    <xf numFmtId="0" fontId="51" fillId="42" borderId="159" xfId="0" applyFont="1" applyFill="1" applyBorder="1" applyAlignment="1">
      <alignment horizontal="center"/>
    </xf>
    <xf numFmtId="0" fontId="38" fillId="0" borderId="159" xfId="0" applyFont="1" applyFill="1" applyBorder="1" applyAlignment="1">
      <alignment horizontal="center"/>
    </xf>
    <xf numFmtId="0" fontId="51" fillId="5" borderId="159" xfId="0" applyFont="1" applyFill="1" applyBorder="1" applyAlignment="1">
      <alignment horizontal="center"/>
    </xf>
    <xf numFmtId="0" fontId="51" fillId="5" borderId="74" xfId="0" applyFont="1" applyFill="1" applyBorder="1" applyAlignment="1">
      <alignment horizontal="center"/>
    </xf>
    <xf numFmtId="0" fontId="60" fillId="0" borderId="74" xfId="0" applyFont="1" applyBorder="1"/>
    <xf numFmtId="0" fontId="51" fillId="0" borderId="75" xfId="0" applyFont="1" applyBorder="1"/>
    <xf numFmtId="0" fontId="36" fillId="0" borderId="0" xfId="0" applyFont="1" applyFill="1"/>
    <xf numFmtId="0" fontId="29" fillId="5" borderId="0" xfId="0" applyFont="1" applyFill="1" applyAlignment="1">
      <alignment horizontal="center"/>
    </xf>
    <xf numFmtId="0" fontId="60" fillId="0" borderId="0" xfId="0" applyFont="1" applyFill="1"/>
    <xf numFmtId="0" fontId="38" fillId="0" borderId="162" xfId="0" applyFont="1" applyFill="1" applyBorder="1" applyAlignment="1">
      <alignment horizontal="center"/>
    </xf>
    <xf numFmtId="0" fontId="38" fillId="0" borderId="92" xfId="0" applyFont="1" applyFill="1" applyBorder="1" applyAlignment="1">
      <alignment horizontal="center"/>
    </xf>
    <xf numFmtId="0" fontId="38" fillId="5" borderId="80" xfId="0" applyFont="1" applyFill="1" applyBorder="1" applyAlignment="1">
      <alignment horizontal="center"/>
    </xf>
    <xf numFmtId="49" fontId="36" fillId="0" borderId="167" xfId="0" applyNumberFormat="1" applyFont="1" applyFill="1" applyBorder="1" applyAlignment="1">
      <alignment horizontal="center"/>
    </xf>
    <xf numFmtId="0" fontId="38" fillId="5" borderId="0" xfId="0" applyFont="1" applyFill="1"/>
    <xf numFmtId="0" fontId="60" fillId="0" borderId="131" xfId="0" applyFont="1" applyFill="1" applyBorder="1"/>
    <xf numFmtId="0" fontId="38" fillId="5" borderId="162" xfId="0" applyFont="1" applyFill="1" applyBorder="1" applyAlignment="1">
      <alignment horizontal="center"/>
    </xf>
    <xf numFmtId="0" fontId="38" fillId="5" borderId="92" xfId="0" applyFont="1" applyFill="1" applyBorder="1" applyAlignment="1">
      <alignment horizontal="center"/>
    </xf>
    <xf numFmtId="0" fontId="38" fillId="5" borderId="121" xfId="0" applyFont="1" applyFill="1" applyBorder="1" applyAlignment="1">
      <alignment horizontal="center"/>
    </xf>
    <xf numFmtId="0" fontId="38" fillId="43" borderId="80" xfId="0" applyFont="1" applyFill="1" applyBorder="1" applyAlignment="1">
      <alignment horizontal="center"/>
    </xf>
    <xf numFmtId="0" fontId="36" fillId="0" borderId="0" xfId="0" applyFont="1" applyFill="1" applyBorder="1"/>
    <xf numFmtId="0" fontId="38" fillId="0" borderId="0" xfId="0" applyFont="1"/>
    <xf numFmtId="0" fontId="35" fillId="10" borderId="169" xfId="0" applyFont="1" applyFill="1" applyBorder="1" applyAlignment="1">
      <alignment horizontal="center"/>
    </xf>
    <xf numFmtId="0" fontId="35" fillId="10" borderId="170" xfId="0" applyFont="1" applyFill="1" applyBorder="1" applyAlignment="1">
      <alignment horizontal="center"/>
    </xf>
    <xf numFmtId="0" fontId="35" fillId="10" borderId="168" xfId="0" applyFont="1" applyFill="1" applyBorder="1" applyAlignment="1">
      <alignment horizontal="center"/>
    </xf>
    <xf numFmtId="0" fontId="35" fillId="10" borderId="171" xfId="0" applyFont="1" applyFill="1" applyBorder="1" applyAlignment="1">
      <alignment horizontal="center"/>
    </xf>
    <xf numFmtId="0" fontId="35" fillId="10" borderId="172" xfId="0" applyFont="1" applyFill="1" applyBorder="1" applyAlignment="1">
      <alignment horizontal="center"/>
    </xf>
    <xf numFmtId="0" fontId="35" fillId="5" borderId="173" xfId="0" applyFont="1" applyFill="1" applyBorder="1" applyAlignment="1">
      <alignment horizontal="center"/>
    </xf>
    <xf numFmtId="0" fontId="35" fillId="10" borderId="174" xfId="0" applyFont="1" applyFill="1" applyBorder="1" applyAlignment="1">
      <alignment horizontal="center"/>
    </xf>
    <xf numFmtId="0" fontId="38" fillId="10" borderId="174" xfId="0" applyFont="1" applyFill="1" applyBorder="1" applyAlignment="1">
      <alignment horizontal="center"/>
    </xf>
    <xf numFmtId="0" fontId="38" fillId="0" borderId="131" xfId="0" applyFont="1" applyFill="1" applyBorder="1" applyAlignment="1">
      <alignment horizontal="center"/>
    </xf>
    <xf numFmtId="0" fontId="38" fillId="5" borderId="131" xfId="0" applyFont="1" applyFill="1" applyBorder="1" applyAlignment="1">
      <alignment horizontal="center"/>
    </xf>
    <xf numFmtId="0" fontId="60" fillId="0" borderId="131" xfId="0" applyFont="1" applyFill="1" applyBorder="1" applyAlignment="1">
      <alignment horizontal="center"/>
    </xf>
    <xf numFmtId="0" fontId="49" fillId="0" borderId="175" xfId="0" applyFont="1" applyFill="1" applyBorder="1"/>
    <xf numFmtId="0" fontId="38" fillId="5" borderId="159" xfId="0" applyFont="1" applyFill="1" applyBorder="1"/>
    <xf numFmtId="0" fontId="51" fillId="0" borderId="159" xfId="0" applyFont="1" applyBorder="1"/>
    <xf numFmtId="0" fontId="51" fillId="0" borderId="176" xfId="0" applyFont="1" applyBorder="1"/>
    <xf numFmtId="0" fontId="51" fillId="0" borderId="177" xfId="0" applyFont="1" applyBorder="1"/>
    <xf numFmtId="0" fontId="51" fillId="5" borderId="159" xfId="0" applyFont="1" applyFill="1" applyBorder="1"/>
    <xf numFmtId="0" fontId="51" fillId="5" borderId="178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51" fillId="5" borderId="0" xfId="0" applyFont="1" applyFill="1"/>
    <xf numFmtId="0" fontId="49" fillId="0" borderId="0" xfId="0" applyFont="1"/>
    <xf numFmtId="0" fontId="51" fillId="0" borderId="0" xfId="0" applyFont="1"/>
    <xf numFmtId="0" fontId="63" fillId="2" borderId="4" xfId="0" applyFont="1" applyFill="1" applyBorder="1" applyAlignment="1">
      <alignment horizontal="center" vertical="center"/>
    </xf>
    <xf numFmtId="0" fontId="63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63" fillId="2" borderId="9" xfId="0" applyFont="1" applyFill="1" applyBorder="1" applyAlignment="1">
      <alignment horizontal="center" vertical="center"/>
    </xf>
    <xf numFmtId="0" fontId="63" fillId="2" borderId="8" xfId="0" applyFont="1" applyFill="1" applyBorder="1" applyAlignment="1">
      <alignment horizontal="center" vertical="center"/>
    </xf>
    <xf numFmtId="0" fontId="64" fillId="0" borderId="0" xfId="0" applyFont="1"/>
    <xf numFmtId="0" fontId="22" fillId="0" borderId="0" xfId="0" applyFont="1"/>
    <xf numFmtId="0" fontId="22" fillId="12" borderId="10" xfId="0" applyFont="1" applyFill="1" applyBorder="1" applyAlignment="1">
      <alignment horizontal="center"/>
    </xf>
    <xf numFmtId="0" fontId="23" fillId="0" borderId="11" xfId="0" applyFont="1" applyBorder="1"/>
    <xf numFmtId="165" fontId="65" fillId="44" borderId="11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1" fontId="63" fillId="0" borderId="16" xfId="0" applyNumberFormat="1" applyFont="1" applyBorder="1" applyAlignment="1">
      <alignment horizontal="center"/>
    </xf>
    <xf numFmtId="0" fontId="22" fillId="12" borderId="14" xfId="0" applyFont="1" applyFill="1" applyBorder="1" applyAlignment="1">
      <alignment horizontal="center"/>
    </xf>
    <xf numFmtId="0" fontId="23" fillId="5" borderId="11" xfId="0" applyFont="1" applyFill="1" applyBorder="1"/>
    <xf numFmtId="0" fontId="36" fillId="5" borderId="11" xfId="0" applyFont="1" applyFill="1" applyBorder="1" applyAlignment="1">
      <alignment horizontal="center"/>
    </xf>
    <xf numFmtId="1" fontId="36" fillId="5" borderId="11" xfId="0" applyNumberFormat="1" applyFont="1" applyFill="1" applyBorder="1" applyAlignment="1">
      <alignment horizontal="center"/>
    </xf>
    <xf numFmtId="165" fontId="23" fillId="0" borderId="0" xfId="0" applyNumberFormat="1" applyFont="1"/>
    <xf numFmtId="1" fontId="23" fillId="0" borderId="0" xfId="0" applyNumberFormat="1" applyFont="1"/>
    <xf numFmtId="0" fontId="22" fillId="12" borderId="17" xfId="0" applyFont="1" applyFill="1" applyBorder="1" applyAlignment="1">
      <alignment horizontal="center"/>
    </xf>
    <xf numFmtId="0" fontId="23" fillId="0" borderId="18" xfId="0" applyFont="1" applyBorder="1"/>
    <xf numFmtId="165" fontId="65" fillId="44" borderId="18" xfId="0" applyNumberFormat="1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1" fontId="22" fillId="0" borderId="18" xfId="0" applyNumberFormat="1" applyFont="1" applyBorder="1" applyAlignment="1">
      <alignment horizontal="center"/>
    </xf>
    <xf numFmtId="1" fontId="63" fillId="0" borderId="116" xfId="0" applyNumberFormat="1" applyFont="1" applyBorder="1" applyAlignment="1">
      <alignment horizontal="center"/>
    </xf>
    <xf numFmtId="0" fontId="22" fillId="12" borderId="21" xfId="0" applyFont="1" applyFill="1" applyBorder="1" applyAlignment="1">
      <alignment horizontal="center"/>
    </xf>
    <xf numFmtId="0" fontId="23" fillId="5" borderId="18" xfId="0" applyFont="1" applyFill="1" applyBorder="1"/>
    <xf numFmtId="0" fontId="36" fillId="5" borderId="18" xfId="0" applyFont="1" applyFill="1" applyBorder="1" applyAlignment="1">
      <alignment horizontal="center"/>
    </xf>
    <xf numFmtId="1" fontId="36" fillId="5" borderId="18" xfId="0" applyNumberFormat="1" applyFont="1" applyFill="1" applyBorder="1" applyAlignment="1">
      <alignment horizontal="center"/>
    </xf>
    <xf numFmtId="0" fontId="49" fillId="5" borderId="18" xfId="0" applyFont="1" applyFill="1" applyBorder="1" applyAlignment="1">
      <alignment horizontal="center"/>
    </xf>
    <xf numFmtId="0" fontId="36" fillId="5" borderId="18" xfId="1" applyFont="1" applyFill="1" applyBorder="1" applyAlignment="1">
      <alignment horizontal="center" vertical="center"/>
    </xf>
    <xf numFmtId="0" fontId="22" fillId="5" borderId="18" xfId="0" applyFont="1" applyFill="1" applyBorder="1" applyAlignment="1">
      <alignment horizontal="center"/>
    </xf>
    <xf numFmtId="1" fontId="36" fillId="45" borderId="18" xfId="0" applyNumberFormat="1" applyFont="1" applyFill="1" applyBorder="1" applyAlignment="1">
      <alignment horizontal="center"/>
    </xf>
    <xf numFmtId="1" fontId="22" fillId="45" borderId="18" xfId="0" applyNumberFormat="1" applyFont="1" applyFill="1" applyBorder="1" applyAlignment="1">
      <alignment horizontal="center"/>
    </xf>
    <xf numFmtId="0" fontId="66" fillId="0" borderId="0" xfId="0" applyFont="1"/>
    <xf numFmtId="0" fontId="22" fillId="12" borderId="125" xfId="0" applyFont="1" applyFill="1" applyBorder="1" applyAlignment="1">
      <alignment horizontal="center"/>
    </xf>
    <xf numFmtId="0" fontId="23" fillId="5" borderId="124" xfId="0" applyFont="1" applyFill="1" applyBorder="1"/>
    <xf numFmtId="165" fontId="65" fillId="44" borderId="124" xfId="0" applyNumberFormat="1" applyFont="1" applyFill="1" applyBorder="1" applyAlignment="1">
      <alignment horizontal="center"/>
    </xf>
    <xf numFmtId="0" fontId="22" fillId="5" borderId="124" xfId="0" applyFont="1" applyFill="1" applyBorder="1" applyAlignment="1">
      <alignment horizontal="center"/>
    </xf>
    <xf numFmtId="0" fontId="22" fillId="0" borderId="124" xfId="0" applyFont="1" applyBorder="1" applyAlignment="1">
      <alignment horizontal="center"/>
    </xf>
    <xf numFmtId="1" fontId="36" fillId="5" borderId="124" xfId="0" applyNumberFormat="1" applyFont="1" applyFill="1" applyBorder="1" applyAlignment="1">
      <alignment horizontal="center"/>
    </xf>
    <xf numFmtId="1" fontId="63" fillId="0" borderId="126" xfId="0" applyNumberFormat="1" applyFont="1" applyBorder="1" applyAlignment="1">
      <alignment horizontal="center"/>
    </xf>
    <xf numFmtId="0" fontId="23" fillId="5" borderId="0" xfId="0" applyFont="1" applyFill="1"/>
    <xf numFmtId="0" fontId="23" fillId="0" borderId="0" xfId="0" applyFont="1" applyAlignment="1">
      <alignment horizontal="center"/>
    </xf>
    <xf numFmtId="0" fontId="22" fillId="5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22" fillId="5" borderId="0" xfId="0" applyFont="1" applyFill="1"/>
    <xf numFmtId="0" fontId="0" fillId="0" borderId="0" xfId="0" applyBorder="1"/>
    <xf numFmtId="164" fontId="0" fillId="0" borderId="0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0" borderId="0" xfId="0" applyFont="1" applyBorder="1"/>
    <xf numFmtId="164" fontId="0" fillId="0" borderId="0" xfId="0" applyNumberFormat="1" applyFont="1" applyAlignment="1">
      <alignment horizontal="center"/>
    </xf>
    <xf numFmtId="0" fontId="64" fillId="0" borderId="0" xfId="0" applyFont="1" applyAlignment="1">
      <alignment horizontal="center"/>
    </xf>
    <xf numFmtId="1" fontId="26" fillId="6" borderId="15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center" vertical="center"/>
    </xf>
    <xf numFmtId="0" fontId="45" fillId="0" borderId="127" xfId="0" applyFont="1" applyFill="1" applyBorder="1" applyAlignment="1">
      <alignment horizontal="center" vertical="center"/>
    </xf>
    <xf numFmtId="0" fontId="45" fillId="0" borderId="128" xfId="0" applyFont="1" applyFill="1" applyBorder="1" applyAlignment="1">
      <alignment horizontal="center" vertical="center"/>
    </xf>
    <xf numFmtId="0" fontId="45" fillId="0" borderId="129" xfId="0" applyFont="1" applyFill="1" applyBorder="1" applyAlignment="1">
      <alignment horizontal="center" vertical="center"/>
    </xf>
    <xf numFmtId="0" fontId="45" fillId="0" borderId="136" xfId="0" applyFont="1" applyFill="1" applyBorder="1" applyAlignment="1">
      <alignment horizontal="center" vertical="center"/>
    </xf>
    <xf numFmtId="0" fontId="45" fillId="0" borderId="137" xfId="0" applyFont="1" applyFill="1" applyBorder="1" applyAlignment="1">
      <alignment horizontal="center" vertical="center"/>
    </xf>
    <xf numFmtId="0" fontId="45" fillId="0" borderId="138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130" xfId="0" applyFont="1" applyFill="1" applyBorder="1" applyAlignment="1">
      <alignment horizontal="center" vertical="center"/>
    </xf>
    <xf numFmtId="0" fontId="49" fillId="30" borderId="131" xfId="0" applyFont="1" applyFill="1" applyBorder="1" applyAlignment="1">
      <alignment horizontal="center"/>
    </xf>
    <xf numFmtId="0" fontId="42" fillId="0" borderId="131" xfId="0" applyFont="1" applyFill="1" applyBorder="1" applyAlignment="1">
      <alignment horizontal="center" vertical="center"/>
    </xf>
    <xf numFmtId="0" fontId="50" fillId="35" borderId="131" xfId="0" applyFont="1" applyFill="1" applyBorder="1" applyAlignment="1">
      <alignment horizontal="center"/>
    </xf>
    <xf numFmtId="0" fontId="45" fillId="37" borderId="127" xfId="0" applyFont="1" applyFill="1" applyBorder="1" applyAlignment="1">
      <alignment horizontal="center" vertical="center"/>
    </xf>
    <xf numFmtId="0" fontId="45" fillId="37" borderId="128" xfId="0" applyFont="1" applyFill="1" applyBorder="1" applyAlignment="1">
      <alignment horizontal="center" vertical="center"/>
    </xf>
    <xf numFmtId="0" fontId="45" fillId="37" borderId="129" xfId="0" applyFont="1" applyFill="1" applyBorder="1" applyAlignment="1">
      <alignment horizontal="center" vertical="center"/>
    </xf>
    <xf numFmtId="0" fontId="45" fillId="37" borderId="136" xfId="0" applyFont="1" applyFill="1" applyBorder="1" applyAlignment="1">
      <alignment horizontal="center" vertical="center"/>
    </xf>
    <xf numFmtId="0" fontId="45" fillId="37" borderId="137" xfId="0" applyFont="1" applyFill="1" applyBorder="1" applyAlignment="1">
      <alignment horizontal="center" vertical="center"/>
    </xf>
    <xf numFmtId="0" fontId="45" fillId="37" borderId="138" xfId="0" applyFont="1" applyFill="1" applyBorder="1" applyAlignment="1">
      <alignment horizontal="center" vertical="center"/>
    </xf>
    <xf numFmtId="0" fontId="49" fillId="35" borderId="13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20" fillId="16" borderId="7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left"/>
    </xf>
    <xf numFmtId="0" fontId="2" fillId="0" borderId="59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1" fillId="14" borderId="78" xfId="0" applyFont="1" applyFill="1" applyBorder="1" applyAlignment="1">
      <alignment horizontal="center" vertical="center"/>
    </xf>
    <xf numFmtId="0" fontId="1" fillId="14" borderId="79" xfId="0" applyFont="1" applyFill="1" applyBorder="1" applyAlignment="1">
      <alignment horizontal="center" vertical="center"/>
    </xf>
    <xf numFmtId="0" fontId="1" fillId="14" borderId="80" xfId="0" applyFont="1" applyFill="1" applyBorder="1" applyAlignment="1">
      <alignment horizontal="center" vertical="center"/>
    </xf>
    <xf numFmtId="0" fontId="1" fillId="14" borderId="35" xfId="0" applyFont="1" applyFill="1" applyBorder="1" applyAlignment="1">
      <alignment horizontal="center" vertical="center"/>
    </xf>
    <xf numFmtId="0" fontId="1" fillId="14" borderId="74" xfId="0" applyFont="1" applyFill="1" applyBorder="1" applyAlignment="1">
      <alignment horizontal="center" vertical="center"/>
    </xf>
    <xf numFmtId="0" fontId="1" fillId="14" borderId="7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20" fillId="16" borderId="61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38" fillId="40" borderId="131" xfId="0" applyFont="1" applyFill="1" applyBorder="1" applyAlignment="1">
      <alignment horizontal="center" vertical="center" textRotation="90"/>
    </xf>
    <xf numFmtId="0" fontId="38" fillId="10" borderId="65" xfId="0" applyFont="1" applyFill="1" applyBorder="1" applyAlignment="1">
      <alignment horizontal="center"/>
    </xf>
    <xf numFmtId="0" fontId="38" fillId="10" borderId="168" xfId="0" applyFont="1" applyFill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38" fillId="39" borderId="131" xfId="0" applyFont="1" applyFill="1" applyBorder="1" applyAlignment="1">
      <alignment horizontal="center" vertical="center" textRotation="90"/>
    </xf>
    <xf numFmtId="0" fontId="38" fillId="10" borderId="153" xfId="0" applyFont="1" applyFill="1" applyBorder="1" applyAlignment="1">
      <alignment horizontal="center"/>
    </xf>
    <xf numFmtId="0" fontId="38" fillId="10" borderId="154" xfId="0" applyFont="1" applyFill="1" applyBorder="1" applyAlignment="1">
      <alignment horizontal="center"/>
    </xf>
    <xf numFmtId="0" fontId="61" fillId="2" borderId="163" xfId="0" applyFont="1" applyFill="1" applyBorder="1" applyAlignment="1">
      <alignment horizontal="center" vertical="center"/>
    </xf>
    <xf numFmtId="0" fontId="61" fillId="2" borderId="66" xfId="0" applyFont="1" applyFill="1" applyBorder="1" applyAlignment="1">
      <alignment horizontal="center" vertical="center"/>
    </xf>
    <xf numFmtId="0" fontId="61" fillId="2" borderId="164" xfId="0" applyFont="1" applyFill="1" applyBorder="1" applyAlignment="1">
      <alignment horizontal="center" vertical="center"/>
    </xf>
    <xf numFmtId="0" fontId="61" fillId="2" borderId="106" xfId="0" applyFont="1" applyFill="1" applyBorder="1" applyAlignment="1">
      <alignment horizontal="center" vertical="center"/>
    </xf>
    <xf numFmtId="0" fontId="61" fillId="2" borderId="165" xfId="0" applyFont="1" applyFill="1" applyBorder="1" applyAlignment="1">
      <alignment horizontal="center" vertical="center"/>
    </xf>
    <xf numFmtId="0" fontId="61" fillId="2" borderId="166" xfId="0" applyFont="1" applyFill="1" applyBorder="1" applyAlignment="1">
      <alignment horizontal="center" vertical="center"/>
    </xf>
    <xf numFmtId="0" fontId="67" fillId="5" borderId="179" xfId="0" applyFont="1" applyFill="1" applyBorder="1" applyAlignment="1">
      <alignment horizontal="center" vertical="center"/>
    </xf>
    <xf numFmtId="0" fontId="67" fillId="5" borderId="79" xfId="0" applyFont="1" applyFill="1" applyBorder="1" applyAlignment="1">
      <alignment horizontal="center" vertical="center"/>
    </xf>
    <xf numFmtId="0" fontId="67" fillId="5" borderId="80" xfId="0" applyFont="1" applyFill="1" applyBorder="1" applyAlignment="1">
      <alignment horizontal="center" vertical="center"/>
    </xf>
    <xf numFmtId="0" fontId="67" fillId="5" borderId="68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center" vertical="center"/>
    </xf>
    <xf numFmtId="0" fontId="67" fillId="5" borderId="69" xfId="0" applyFont="1" applyFill="1" applyBorder="1" applyAlignment="1">
      <alignment horizontal="center" vertical="center"/>
    </xf>
    <xf numFmtId="0" fontId="67" fillId="5" borderId="73" xfId="0" applyFont="1" applyFill="1" applyBorder="1" applyAlignment="1">
      <alignment horizontal="center" vertical="center"/>
    </xf>
    <xf numFmtId="0" fontId="67" fillId="5" borderId="74" xfId="0" applyFont="1" applyFill="1" applyBorder="1" applyAlignment="1">
      <alignment horizontal="center" vertical="center"/>
    </xf>
    <xf numFmtId="0" fontId="67" fillId="5" borderId="75" xfId="0" applyFont="1" applyFill="1" applyBorder="1" applyAlignment="1">
      <alignment horizontal="center" vertical="center"/>
    </xf>
    <xf numFmtId="0" fontId="68" fillId="46" borderId="163" xfId="0" applyFont="1" applyFill="1" applyBorder="1" applyAlignment="1">
      <alignment horizontal="center" vertical="center"/>
    </xf>
    <xf numFmtId="0" fontId="68" fillId="46" borderId="66" xfId="0" applyFont="1" applyFill="1" applyBorder="1" applyAlignment="1">
      <alignment horizontal="center" vertical="center"/>
    </xf>
    <xf numFmtId="0" fontId="68" fillId="46" borderId="164" xfId="0" applyFont="1" applyFill="1" applyBorder="1" applyAlignment="1">
      <alignment horizontal="center" vertical="center"/>
    </xf>
    <xf numFmtId="0" fontId="68" fillId="46" borderId="106" xfId="0" applyFont="1" applyFill="1" applyBorder="1" applyAlignment="1">
      <alignment horizontal="center" vertical="center"/>
    </xf>
    <xf numFmtId="0" fontId="68" fillId="46" borderId="165" xfId="0" applyFont="1" applyFill="1" applyBorder="1" applyAlignment="1">
      <alignment horizontal="center" vertical="center"/>
    </xf>
    <xf numFmtId="0" fontId="68" fillId="46" borderId="166" xfId="0" applyFont="1" applyFill="1" applyBorder="1" applyAlignment="1">
      <alignment horizontal="center" vertical="center"/>
    </xf>
    <xf numFmtId="0" fontId="69" fillId="2" borderId="1" xfId="0" applyFont="1" applyFill="1" applyBorder="1" applyAlignment="1">
      <alignment horizontal="center" vertical="center"/>
    </xf>
    <xf numFmtId="0" fontId="69" fillId="2" borderId="2" xfId="0" applyFont="1" applyFill="1" applyBorder="1" applyAlignment="1">
      <alignment horizontal="center" vertical="center"/>
    </xf>
    <xf numFmtId="0" fontId="69" fillId="2" borderId="3" xfId="0" applyFont="1" applyFill="1" applyBorder="1" applyAlignment="1">
      <alignment horizontal="center" vertical="center"/>
    </xf>
    <xf numFmtId="0" fontId="2" fillId="12" borderId="52" xfId="0" applyFont="1" applyFill="1" applyBorder="1" applyAlignment="1">
      <alignment horizontal="center" vertical="center"/>
    </xf>
    <xf numFmtId="0" fontId="2" fillId="12" borderId="53" xfId="0" applyFont="1" applyFill="1" applyBorder="1" applyAlignment="1">
      <alignment horizontal="center" vertical="center"/>
    </xf>
    <xf numFmtId="0" fontId="21" fillId="12" borderId="53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0" fillId="12" borderId="53" xfId="0" applyFont="1" applyFill="1" applyBorder="1" applyAlignment="1">
      <alignment horizontal="center" vertical="center"/>
    </xf>
    <xf numFmtId="0" fontId="8" fillId="12" borderId="54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/>
    </xf>
    <xf numFmtId="164" fontId="16" fillId="27" borderId="47" xfId="0" applyNumberFormat="1" applyFont="1" applyFill="1" applyBorder="1" applyAlignment="1">
      <alignment horizontal="center"/>
    </xf>
    <xf numFmtId="0" fontId="16" fillId="7" borderId="47" xfId="0" applyFont="1" applyFill="1" applyBorder="1" applyAlignment="1">
      <alignment horizontal="center" vertical="center"/>
    </xf>
    <xf numFmtId="1" fontId="26" fillId="6" borderId="47" xfId="0" applyNumberFormat="1" applyFont="1" applyFill="1" applyBorder="1" applyAlignment="1">
      <alignment horizontal="center" vertical="center"/>
    </xf>
    <xf numFmtId="20" fontId="8" fillId="5" borderId="116" xfId="0" applyNumberFormat="1" applyFont="1" applyFill="1" applyBorder="1" applyAlignment="1">
      <alignment horizontal="center" vertical="center"/>
    </xf>
    <xf numFmtId="1" fontId="26" fillId="5" borderId="47" xfId="0" applyNumberFormat="1" applyFont="1" applyFill="1" applyBorder="1" applyAlignment="1">
      <alignment horizontal="center" vertical="center"/>
    </xf>
    <xf numFmtId="0" fontId="16" fillId="10" borderId="47" xfId="0" applyFont="1" applyFill="1" applyBorder="1" applyAlignment="1">
      <alignment horizontal="center" vertical="center"/>
    </xf>
    <xf numFmtId="20" fontId="16" fillId="27" borderId="47" xfId="0" applyNumberFormat="1" applyFont="1" applyFill="1" applyBorder="1" applyAlignment="1">
      <alignment horizontal="center"/>
    </xf>
    <xf numFmtId="20" fontId="8" fillId="0" borderId="116" xfId="0" applyNumberFormat="1" applyFont="1" applyFill="1" applyBorder="1" applyAlignment="1">
      <alignment horizontal="center" vertical="center"/>
    </xf>
    <xf numFmtId="164" fontId="18" fillId="27" borderId="47" xfId="0" applyNumberFormat="1" applyFont="1" applyFill="1" applyBorder="1" applyAlignment="1">
      <alignment horizontal="center"/>
    </xf>
    <xf numFmtId="0" fontId="10" fillId="0" borderId="47" xfId="0" applyFont="1" applyFill="1" applyBorder="1" applyAlignment="1">
      <alignment horizontal="left" vertical="center"/>
    </xf>
    <xf numFmtId="49" fontId="16" fillId="27" borderId="47" xfId="0" applyNumberFormat="1" applyFont="1" applyFill="1" applyBorder="1" applyAlignment="1">
      <alignment horizontal="center"/>
    </xf>
    <xf numFmtId="0" fontId="8" fillId="0" borderId="123" xfId="0" applyFont="1" applyFill="1" applyBorder="1" applyAlignment="1">
      <alignment horizontal="center"/>
    </xf>
    <xf numFmtId="0" fontId="10" fillId="6" borderId="124" xfId="1" applyFont="1" applyFill="1" applyBorder="1" applyAlignment="1">
      <alignment horizontal="left"/>
    </xf>
    <xf numFmtId="0" fontId="12" fillId="0" borderId="124" xfId="0" applyFont="1" applyFill="1" applyBorder="1" applyAlignment="1">
      <alignment horizontal="center" vertical="center"/>
    </xf>
    <xf numFmtId="0" fontId="12" fillId="9" borderId="124" xfId="0" applyFont="1" applyFill="1" applyBorder="1" applyAlignment="1">
      <alignment horizontal="left" vertical="center"/>
    </xf>
    <xf numFmtId="49" fontId="16" fillId="27" borderId="124" xfId="0" applyNumberFormat="1" applyFont="1" applyFill="1" applyBorder="1" applyAlignment="1">
      <alignment horizontal="center"/>
    </xf>
    <xf numFmtId="0" fontId="11" fillId="6" borderId="124" xfId="0" applyFont="1" applyFill="1" applyBorder="1" applyAlignment="1">
      <alignment horizontal="center" vertical="center"/>
    </xf>
    <xf numFmtId="0" fontId="21" fillId="5" borderId="124" xfId="0" applyFont="1" applyFill="1" applyBorder="1" applyAlignment="1">
      <alignment horizontal="center" vertical="center"/>
    </xf>
    <xf numFmtId="0" fontId="16" fillId="10" borderId="124" xfId="0" applyFont="1" applyFill="1" applyBorder="1" applyAlignment="1">
      <alignment horizontal="center" vertical="center"/>
    </xf>
    <xf numFmtId="1" fontId="26" fillId="5" borderId="124" xfId="0" applyNumberFormat="1" applyFont="1" applyFill="1" applyBorder="1" applyAlignment="1">
      <alignment horizontal="center" vertical="center"/>
    </xf>
    <xf numFmtId="20" fontId="8" fillId="0" borderId="126" xfId="0" applyNumberFormat="1" applyFont="1" applyFill="1" applyBorder="1" applyAlignment="1">
      <alignment horizontal="center" vertical="center"/>
    </xf>
    <xf numFmtId="0" fontId="64" fillId="5" borderId="0" xfId="0" applyFont="1" applyFill="1"/>
    <xf numFmtId="0" fontId="70" fillId="0" borderId="0" xfId="0" applyFont="1"/>
    <xf numFmtId="1" fontId="11" fillId="5" borderId="112" xfId="0" applyNumberFormat="1" applyFont="1" applyFill="1" applyBorder="1" applyAlignment="1">
      <alignment horizontal="center" vertical="center"/>
    </xf>
    <xf numFmtId="1" fontId="18" fillId="23" borderId="113" xfId="0" applyNumberFormat="1" applyFont="1" applyFill="1" applyBorder="1" applyAlignment="1" applyProtection="1">
      <alignment horizontal="center" vertical="center"/>
      <protection hidden="1"/>
    </xf>
    <xf numFmtId="20" fontId="32" fillId="5" borderId="115" xfId="0" applyNumberFormat="1" applyFont="1" applyFill="1" applyBorder="1" applyAlignment="1">
      <alignment horizontal="center"/>
    </xf>
    <xf numFmtId="164" fontId="12" fillId="5" borderId="116" xfId="0" applyNumberFormat="1" applyFont="1" applyFill="1" applyBorder="1" applyAlignment="1">
      <alignment horizontal="center"/>
    </xf>
    <xf numFmtId="49" fontId="32" fillId="5" borderId="103" xfId="0" applyNumberFormat="1" applyFont="1" applyFill="1" applyBorder="1" applyAlignment="1">
      <alignment horizontal="center"/>
    </xf>
    <xf numFmtId="0" fontId="19" fillId="5" borderId="59" xfId="0" applyFont="1" applyFill="1" applyBorder="1"/>
    <xf numFmtId="0" fontId="19" fillId="0" borderId="12" xfId="0" applyFont="1" applyFill="1" applyBorder="1"/>
    <xf numFmtId="0" fontId="18" fillId="5" borderId="167" xfId="0" applyFont="1" applyFill="1" applyBorder="1" applyAlignment="1">
      <alignment horizontal="center" vertical="center"/>
    </xf>
    <xf numFmtId="0" fontId="10" fillId="5" borderId="149" xfId="1" applyFont="1" applyFill="1" applyBorder="1" applyAlignment="1">
      <alignment horizontal="left" vertical="center"/>
    </xf>
    <xf numFmtId="0" fontId="11" fillId="5" borderId="149" xfId="1" applyFont="1" applyFill="1" applyBorder="1" applyAlignment="1">
      <alignment horizontal="center" vertical="center"/>
    </xf>
    <xf numFmtId="0" fontId="12" fillId="5" borderId="162" xfId="0" applyFont="1" applyFill="1" applyBorder="1" applyAlignment="1">
      <alignment horizontal="center" vertical="center"/>
    </xf>
    <xf numFmtId="20" fontId="32" fillId="5" borderId="150" xfId="0" applyNumberFormat="1" applyFont="1" applyFill="1" applyBorder="1" applyAlignment="1">
      <alignment horizontal="center"/>
    </xf>
    <xf numFmtId="164" fontId="12" fillId="5" borderId="149" xfId="0" applyNumberFormat="1" applyFont="1" applyFill="1" applyBorder="1" applyAlignment="1">
      <alignment horizontal="center"/>
    </xf>
    <xf numFmtId="20" fontId="12" fillId="5" borderId="149" xfId="0" applyNumberFormat="1" applyFont="1" applyFill="1" applyBorder="1" applyAlignment="1">
      <alignment horizontal="center"/>
    </xf>
    <xf numFmtId="0" fontId="12" fillId="5" borderId="149" xfId="0" applyFont="1" applyFill="1" applyBorder="1" applyAlignment="1">
      <alignment horizontal="center" vertical="center"/>
    </xf>
    <xf numFmtId="1" fontId="15" fillId="5" borderId="117" xfId="0" applyNumberFormat="1" applyFont="1" applyFill="1" applyBorder="1" applyAlignment="1">
      <alignment horizontal="center" vertical="center"/>
    </xf>
    <xf numFmtId="0" fontId="18" fillId="24" borderId="167" xfId="0" applyFont="1" applyFill="1" applyBorder="1" applyAlignment="1">
      <alignment horizontal="center" vertical="center"/>
    </xf>
    <xf numFmtId="1" fontId="18" fillId="7" borderId="149" xfId="0" applyNumberFormat="1" applyFont="1" applyFill="1" applyBorder="1" applyAlignment="1">
      <alignment horizontal="center" vertical="center"/>
    </xf>
    <xf numFmtId="0" fontId="14" fillId="5" borderId="149" xfId="0" applyFont="1" applyFill="1" applyBorder="1" applyAlignment="1">
      <alignment horizontal="center" vertical="center"/>
    </xf>
    <xf numFmtId="0" fontId="18" fillId="25" borderId="149" xfId="0" applyFont="1" applyFill="1" applyBorder="1" applyAlignment="1">
      <alignment horizontal="center" vertical="center"/>
    </xf>
    <xf numFmtId="0" fontId="18" fillId="25" borderId="121" xfId="0" applyFont="1" applyFill="1" applyBorder="1" applyAlignment="1">
      <alignment horizontal="center" vertical="center"/>
    </xf>
    <xf numFmtId="1" fontId="33" fillId="5" borderId="117" xfId="0" applyNumberFormat="1" applyFont="1" applyFill="1" applyBorder="1" applyAlignment="1">
      <alignment horizontal="center" vertical="center"/>
    </xf>
    <xf numFmtId="49" fontId="18" fillId="25" borderId="151" xfId="0" applyNumberFormat="1" applyFont="1" applyFill="1" applyBorder="1" applyAlignment="1">
      <alignment horizontal="center" vertical="center"/>
    </xf>
    <xf numFmtId="0" fontId="16" fillId="25" borderId="151" xfId="0" applyFont="1" applyFill="1" applyBorder="1" applyAlignment="1">
      <alignment horizontal="center" vertical="center"/>
    </xf>
    <xf numFmtId="1" fontId="24" fillId="4" borderId="117" xfId="0" applyNumberFormat="1" applyFont="1" applyFill="1" applyBorder="1" applyAlignment="1">
      <alignment horizontal="center" vertical="center"/>
    </xf>
    <xf numFmtId="0" fontId="11" fillId="4" borderId="149" xfId="0" applyFont="1" applyFill="1" applyBorder="1" applyAlignment="1">
      <alignment horizontal="center" vertical="center"/>
    </xf>
    <xf numFmtId="0" fontId="11" fillId="4" borderId="162" xfId="0" applyFont="1" applyFill="1" applyBorder="1" applyAlignment="1">
      <alignment horizontal="center" vertical="center"/>
    </xf>
    <xf numFmtId="164" fontId="11" fillId="5" borderId="150" xfId="0" applyNumberFormat="1" applyFont="1" applyFill="1" applyBorder="1" applyAlignment="1">
      <alignment horizontal="center"/>
    </xf>
    <xf numFmtId="0" fontId="12" fillId="5" borderId="149" xfId="0" applyFont="1" applyFill="1" applyBorder="1" applyAlignment="1">
      <alignment horizontal="center"/>
    </xf>
    <xf numFmtId="49" fontId="11" fillId="5" borderId="149" xfId="0" applyNumberFormat="1" applyFont="1" applyFill="1" applyBorder="1" applyAlignment="1">
      <alignment horizontal="center"/>
    </xf>
    <xf numFmtId="0" fontId="12" fillId="0" borderId="149" xfId="0" applyFont="1" applyFill="1" applyBorder="1" applyAlignment="1">
      <alignment horizontal="center"/>
    </xf>
    <xf numFmtId="20" fontId="12" fillId="5" borderId="115" xfId="0" applyNumberFormat="1" applyFont="1" applyFill="1" applyBorder="1" applyAlignment="1">
      <alignment horizontal="center"/>
    </xf>
    <xf numFmtId="164" fontId="18" fillId="16" borderId="113" xfId="0" applyNumberFormat="1" applyFont="1" applyFill="1" applyBorder="1" applyAlignment="1">
      <alignment horizontal="center" vertical="center"/>
    </xf>
    <xf numFmtId="0" fontId="11" fillId="6" borderId="114" xfId="0" applyFont="1" applyFill="1" applyBorder="1" applyAlignment="1">
      <alignment horizontal="center" vertical="center"/>
    </xf>
    <xf numFmtId="49" fontId="32" fillId="5" borderId="115" xfId="0" applyNumberFormat="1" applyFont="1" applyFill="1" applyBorder="1" applyAlignment="1">
      <alignment horizontal="center"/>
    </xf>
    <xf numFmtId="1" fontId="15" fillId="6" borderId="117" xfId="0" applyNumberFormat="1" applyFont="1" applyFill="1" applyBorder="1" applyAlignment="1">
      <alignment horizontal="center" vertical="center"/>
    </xf>
    <xf numFmtId="20" fontId="12" fillId="5" borderId="150" xfId="0" applyNumberFormat="1" applyFont="1" applyFill="1" applyBorder="1" applyAlignment="1">
      <alignment horizontal="center"/>
    </xf>
    <xf numFmtId="49" fontId="12" fillId="5" borderId="149" xfId="0" applyNumberFormat="1" applyFont="1" applyFill="1" applyBorder="1" applyAlignment="1">
      <alignment horizontal="center"/>
    </xf>
    <xf numFmtId="0" fontId="10" fillId="5" borderId="149" xfId="0" applyFont="1" applyFill="1" applyBorder="1" applyAlignment="1">
      <alignment horizontal="left" vertical="center"/>
    </xf>
    <xf numFmtId="0" fontId="10" fillId="6" borderId="149" xfId="0" applyFont="1" applyFill="1" applyBorder="1" applyAlignment="1">
      <alignment horizontal="left" vertical="center"/>
    </xf>
    <xf numFmtId="49" fontId="32" fillId="5" borderId="150" xfId="0" applyNumberFormat="1" applyFont="1" applyFill="1" applyBorder="1" applyAlignment="1">
      <alignment horizontal="center"/>
    </xf>
    <xf numFmtId="1" fontId="18" fillId="7" borderId="152" xfId="0" applyNumberFormat="1" applyFont="1" applyFill="1" applyBorder="1" applyAlignment="1">
      <alignment horizontal="center" vertical="center"/>
    </xf>
    <xf numFmtId="0" fontId="14" fillId="5" borderId="152" xfId="0" applyFont="1" applyFill="1" applyBorder="1" applyAlignment="1">
      <alignment horizontal="center" vertical="center"/>
    </xf>
    <xf numFmtId="0" fontId="18" fillId="25" borderId="152" xfId="0" applyFont="1" applyFill="1" applyBorder="1" applyAlignment="1">
      <alignment horizontal="center" vertical="center"/>
    </xf>
    <xf numFmtId="1" fontId="33" fillId="5" borderId="119" xfId="0" applyNumberFormat="1" applyFont="1" applyFill="1" applyBorder="1" applyAlignment="1">
      <alignment horizontal="center" vertical="center"/>
    </xf>
    <xf numFmtId="0" fontId="12" fillId="5" borderId="152" xfId="0" applyFont="1" applyFill="1" applyBorder="1" applyAlignment="1">
      <alignment horizontal="center"/>
    </xf>
    <xf numFmtId="49" fontId="11" fillId="5" borderId="152" xfId="0" applyNumberFormat="1" applyFont="1" applyFill="1" applyBorder="1" applyAlignment="1">
      <alignment horizontal="center"/>
    </xf>
    <xf numFmtId="20" fontId="12" fillId="5" borderId="152" xfId="0" applyNumberFormat="1" applyFont="1" applyFill="1" applyBorder="1" applyAlignment="1">
      <alignment horizontal="center"/>
    </xf>
    <xf numFmtId="0" fontId="12" fillId="0" borderId="152" xfId="0" applyFont="1" applyFill="1" applyBorder="1" applyAlignment="1">
      <alignment horizontal="center"/>
    </xf>
    <xf numFmtId="164" fontId="26" fillId="5" borderId="59" xfId="0" applyNumberFormat="1" applyFont="1" applyFill="1" applyBorder="1" applyAlignment="1">
      <alignment horizontal="left" vertical="center"/>
    </xf>
    <xf numFmtId="0" fontId="11" fillId="5" borderId="47" xfId="0" applyFont="1" applyFill="1" applyBorder="1" applyAlignment="1">
      <alignment horizontal="left" vertical="center"/>
    </xf>
    <xf numFmtId="0" fontId="12" fillId="5" borderId="120" xfId="0" applyFont="1" applyFill="1" applyBorder="1" applyAlignment="1">
      <alignment horizontal="center" vertical="center"/>
    </xf>
    <xf numFmtId="49" fontId="31" fillId="5" borderId="116" xfId="0" applyNumberFormat="1" applyFont="1" applyFill="1" applyBorder="1" applyAlignment="1">
      <alignment horizontal="center"/>
    </xf>
    <xf numFmtId="0" fontId="10" fillId="5" borderId="180" xfId="0" applyFont="1" applyFill="1" applyBorder="1" applyAlignment="1">
      <alignment horizontal="left" vertical="center"/>
    </xf>
    <xf numFmtId="0" fontId="11" fillId="0" borderId="180" xfId="0" applyFont="1" applyFill="1" applyBorder="1" applyAlignment="1">
      <alignment horizontal="center" vertical="center"/>
    </xf>
    <xf numFmtId="0" fontId="11" fillId="6" borderId="102" xfId="0" applyFont="1" applyFill="1" applyBorder="1" applyAlignment="1">
      <alignment horizontal="left" vertical="center"/>
    </xf>
    <xf numFmtId="0" fontId="17" fillId="6" borderId="33" xfId="0" applyFont="1" applyFill="1" applyBorder="1" applyAlignment="1">
      <alignment horizontal="left" vertical="center"/>
    </xf>
    <xf numFmtId="0" fontId="11" fillId="5" borderId="33" xfId="0" applyFont="1" applyFill="1" applyBorder="1" applyAlignment="1">
      <alignment horizontal="center" vertical="center"/>
    </xf>
    <xf numFmtId="0" fontId="31" fillId="5" borderId="122" xfId="0" applyFont="1" applyFill="1" applyBorder="1" applyAlignment="1">
      <alignment horizontal="center" vertical="center"/>
    </xf>
    <xf numFmtId="164" fontId="11" fillId="5" borderId="58" xfId="0" applyNumberFormat="1" applyFont="1" applyFill="1" applyBorder="1" applyAlignment="1">
      <alignment horizontal="center"/>
    </xf>
    <xf numFmtId="164" fontId="31" fillId="5" borderId="47" xfId="0" applyNumberFormat="1" applyFont="1" applyFill="1" applyBorder="1" applyAlignment="1">
      <alignment horizontal="center"/>
    </xf>
    <xf numFmtId="0" fontId="17" fillId="5" borderId="181" xfId="0" applyFont="1" applyFill="1" applyBorder="1" applyAlignment="1">
      <alignment horizontal="left" vertical="center"/>
    </xf>
    <xf numFmtId="0" fontId="31" fillId="5" borderId="120" xfId="0" applyFont="1" applyFill="1" applyBorder="1" applyAlignment="1">
      <alignment horizontal="center" vertical="center"/>
    </xf>
    <xf numFmtId="49" fontId="12" fillId="5" borderId="182" xfId="0" applyNumberFormat="1" applyFont="1" applyFill="1" applyBorder="1" applyAlignment="1">
      <alignment horizontal="center"/>
    </xf>
    <xf numFmtId="0" fontId="18" fillId="13" borderId="56" xfId="0" applyFont="1" applyFill="1" applyBorder="1" applyAlignment="1">
      <alignment horizontal="center" vertical="center"/>
    </xf>
    <xf numFmtId="0" fontId="18" fillId="7" borderId="47" xfId="0" applyFont="1" applyFill="1" applyBorder="1" applyAlignment="1">
      <alignment horizontal="center" vertical="center"/>
    </xf>
    <xf numFmtId="0" fontId="18" fillId="25" borderId="47" xfId="0" applyFont="1" applyFill="1" applyBorder="1" applyAlignment="1">
      <alignment horizontal="center" vertical="center"/>
    </xf>
    <xf numFmtId="0" fontId="18" fillId="25" borderId="59" xfId="0" applyFont="1" applyFill="1" applyBorder="1" applyAlignment="1">
      <alignment horizontal="center" vertical="center"/>
    </xf>
    <xf numFmtId="0" fontId="16" fillId="25" borderId="113" xfId="0" applyFont="1" applyFill="1" applyBorder="1" applyAlignment="1">
      <alignment horizontal="center" vertical="center"/>
    </xf>
    <xf numFmtId="0" fontId="11" fillId="4" borderId="58" xfId="0" applyFont="1" applyFill="1" applyBorder="1" applyAlignment="1">
      <alignment horizontal="center" vertical="center"/>
    </xf>
    <xf numFmtId="49" fontId="11" fillId="5" borderId="47" xfId="0" applyNumberFormat="1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164" fontId="11" fillId="9" borderId="59" xfId="0" applyNumberFormat="1" applyFont="1" applyFill="1" applyBorder="1" applyAlignment="1">
      <alignment horizontal="left" vertical="center"/>
    </xf>
    <xf numFmtId="20" fontId="12" fillId="5" borderId="58" xfId="0" applyNumberFormat="1" applyFont="1" applyFill="1" applyBorder="1" applyAlignment="1">
      <alignment horizontal="center"/>
    </xf>
    <xf numFmtId="1" fontId="18" fillId="7" borderId="47" xfId="0" applyNumberFormat="1" applyFont="1" applyFill="1" applyBorder="1" applyAlignment="1">
      <alignment horizontal="center" vertical="center"/>
    </xf>
    <xf numFmtId="1" fontId="33" fillId="5" borderId="91" xfId="0" applyNumberFormat="1" applyFont="1" applyFill="1" applyBorder="1" applyAlignment="1">
      <alignment horizontal="center" vertical="center"/>
    </xf>
    <xf numFmtId="1" fontId="18" fillId="5" borderId="112" xfId="0" applyNumberFormat="1" applyFont="1" applyFill="1" applyBorder="1" applyAlignment="1">
      <alignment horizontal="center" vertical="center"/>
    </xf>
    <xf numFmtId="49" fontId="18" fillId="25" borderId="113" xfId="0" applyNumberFormat="1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11" fillId="4" borderId="122" xfId="0" applyFont="1" applyFill="1" applyBorder="1" applyAlignment="1">
      <alignment horizontal="center" vertical="center"/>
    </xf>
    <xf numFmtId="0" fontId="12" fillId="6" borderId="59" xfId="0" applyFont="1" applyFill="1" applyBorder="1" applyAlignment="1">
      <alignment horizontal="left" vertical="center"/>
    </xf>
    <xf numFmtId="0" fontId="12" fillId="11" borderId="59" xfId="0" applyFont="1" applyFill="1" applyBorder="1" applyAlignment="1">
      <alignment horizontal="left" vertical="center"/>
    </xf>
    <xf numFmtId="0" fontId="11" fillId="4" borderId="152" xfId="0" applyFont="1" applyFill="1" applyBorder="1" applyAlignment="1">
      <alignment horizontal="center" vertical="center"/>
    </xf>
    <xf numFmtId="49" fontId="11" fillId="0" borderId="152" xfId="0" applyNumberFormat="1" applyFont="1" applyFill="1" applyBorder="1" applyAlignment="1">
      <alignment horizontal="center"/>
    </xf>
    <xf numFmtId="0" fontId="12" fillId="0" borderId="126" xfId="0" applyFont="1" applyFill="1" applyBorder="1" applyAlignment="1">
      <alignment horizontal="center"/>
    </xf>
    <xf numFmtId="165" fontId="12" fillId="5" borderId="47" xfId="0" applyNumberFormat="1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 vertical="center"/>
    </xf>
    <xf numFmtId="165" fontId="12" fillId="5" borderId="148" xfId="0" applyNumberFormat="1" applyFont="1" applyFill="1" applyBorder="1" applyAlignment="1">
      <alignment horizontal="center"/>
    </xf>
    <xf numFmtId="165" fontId="12" fillId="5" borderId="116" xfId="0" applyNumberFormat="1" applyFont="1" applyFill="1" applyBorder="1" applyAlignment="1">
      <alignment horizontal="center"/>
    </xf>
    <xf numFmtId="0" fontId="18" fillId="0" borderId="183" xfId="0" applyFont="1" applyFill="1" applyBorder="1" applyAlignment="1">
      <alignment horizontal="center" vertical="center"/>
    </xf>
    <xf numFmtId="0" fontId="11" fillId="0" borderId="149" xfId="0" applyFont="1" applyFill="1" applyBorder="1" applyAlignment="1">
      <alignment horizontal="center" vertical="center"/>
    </xf>
    <xf numFmtId="0" fontId="12" fillId="0" borderId="149" xfId="0" applyFont="1" applyFill="1" applyBorder="1" applyAlignment="1">
      <alignment horizontal="center" vertical="center"/>
    </xf>
    <xf numFmtId="0" fontId="11" fillId="6" borderId="184" xfId="0" applyFont="1" applyFill="1" applyBorder="1" applyAlignment="1">
      <alignment horizontal="left" vertical="center"/>
    </xf>
    <xf numFmtId="0" fontId="12" fillId="5" borderId="185" xfId="0" applyFont="1" applyFill="1" applyBorder="1" applyAlignment="1">
      <alignment horizontal="center" vertical="center"/>
    </xf>
    <xf numFmtId="0" fontId="12" fillId="13" borderId="185" xfId="0" applyFont="1" applyFill="1" applyBorder="1" applyAlignment="1">
      <alignment horizontal="center" vertical="center"/>
    </xf>
    <xf numFmtId="0" fontId="31" fillId="5" borderId="185" xfId="0" applyFont="1" applyFill="1" applyBorder="1" applyAlignment="1">
      <alignment horizontal="center" vertical="center"/>
    </xf>
    <xf numFmtId="0" fontId="12" fillId="5" borderId="186" xfId="0" applyFont="1" applyFill="1" applyBorder="1" applyAlignment="1">
      <alignment horizontal="center" vertical="center"/>
    </xf>
    <xf numFmtId="49" fontId="12" fillId="5" borderId="187" xfId="0" applyNumberFormat="1" applyFont="1" applyFill="1" applyBorder="1" applyAlignment="1">
      <alignment horizontal="center"/>
    </xf>
    <xf numFmtId="165" fontId="12" fillId="5" borderId="149" xfId="0" applyNumberFormat="1" applyFont="1" applyFill="1" applyBorder="1" applyAlignment="1">
      <alignment horizontal="center"/>
    </xf>
    <xf numFmtId="49" fontId="12" fillId="5" borderId="185" xfId="0" applyNumberFormat="1" applyFont="1" applyFill="1" applyBorder="1" applyAlignment="1">
      <alignment horizontal="center"/>
    </xf>
    <xf numFmtId="165" fontId="12" fillId="5" borderId="188" xfId="0" applyNumberFormat="1" applyFont="1" applyFill="1" applyBorder="1" applyAlignment="1">
      <alignment horizontal="center"/>
    </xf>
    <xf numFmtId="0" fontId="12" fillId="5" borderId="158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center"/>
    </xf>
    <xf numFmtId="1" fontId="11" fillId="5" borderId="189" xfId="1" applyNumberFormat="1" applyFont="1" applyFill="1" applyBorder="1" applyAlignment="1">
      <alignment horizontal="center" vertical="center"/>
    </xf>
    <xf numFmtId="49" fontId="16" fillId="16" borderId="190" xfId="0" applyNumberFormat="1" applyFont="1" applyFill="1" applyBorder="1" applyAlignment="1">
      <alignment horizontal="center"/>
    </xf>
    <xf numFmtId="1" fontId="18" fillId="26" borderId="190" xfId="0" applyNumberFormat="1" applyFont="1" applyFill="1" applyBorder="1" applyAlignment="1" applyProtection="1">
      <alignment horizontal="center" vertical="center"/>
      <protection hidden="1"/>
    </xf>
    <xf numFmtId="0" fontId="11" fillId="5" borderId="191" xfId="0" applyFont="1" applyFill="1" applyBorder="1" applyAlignment="1">
      <alignment horizontal="center" vertical="center"/>
    </xf>
    <xf numFmtId="49" fontId="12" fillId="5" borderId="192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30" fillId="0" borderId="193" xfId="0" applyFont="1" applyFill="1" applyBorder="1" applyAlignment="1">
      <alignment horizontal="center" vertical="center"/>
    </xf>
    <xf numFmtId="0" fontId="12" fillId="5" borderId="194" xfId="0" applyFont="1" applyFill="1" applyBorder="1" applyAlignment="1">
      <alignment horizontal="center" vertical="center"/>
    </xf>
    <xf numFmtId="164" fontId="11" fillId="5" borderId="192" xfId="0" applyNumberFormat="1" applyFont="1" applyFill="1" applyBorder="1" applyAlignment="1">
      <alignment horizontal="center"/>
    </xf>
    <xf numFmtId="0" fontId="18" fillId="24" borderId="28" xfId="0" applyFont="1" applyFill="1" applyBorder="1" applyAlignment="1">
      <alignment horizontal="center" vertical="center"/>
    </xf>
    <xf numFmtId="1" fontId="12" fillId="5" borderId="191" xfId="0" applyNumberFormat="1" applyFont="1" applyFill="1" applyBorder="1" applyAlignment="1">
      <alignment horizontal="center" vertical="center"/>
    </xf>
    <xf numFmtId="1" fontId="24" fillId="4" borderId="195" xfId="0" applyNumberFormat="1" applyFont="1" applyFill="1" applyBorder="1" applyAlignment="1">
      <alignment horizontal="center" vertical="center"/>
    </xf>
    <xf numFmtId="0" fontId="11" fillId="4" borderId="196" xfId="0" applyFont="1" applyFill="1" applyBorder="1" applyAlignment="1">
      <alignment horizontal="center" vertical="center"/>
    </xf>
    <xf numFmtId="0" fontId="18" fillId="14" borderId="197" xfId="0" applyFont="1" applyFill="1" applyBorder="1" applyAlignment="1">
      <alignment horizontal="center" vertical="center"/>
    </xf>
    <xf numFmtId="0" fontId="11" fillId="14" borderId="198" xfId="0" applyFont="1" applyFill="1" applyBorder="1" applyAlignment="1">
      <alignment horizontal="center" vertical="center"/>
    </xf>
    <xf numFmtId="0" fontId="10" fillId="6" borderId="199" xfId="1" applyFont="1" applyFill="1" applyBorder="1" applyAlignment="1">
      <alignment horizontal="left"/>
    </xf>
    <xf numFmtId="0" fontId="12" fillId="0" borderId="198" xfId="0" applyFont="1" applyFill="1" applyBorder="1" applyAlignment="1">
      <alignment horizontal="center" vertical="center"/>
    </xf>
    <xf numFmtId="0" fontId="12" fillId="9" borderId="200" xfId="0" applyFont="1" applyFill="1" applyBorder="1" applyAlignment="1">
      <alignment horizontal="left" vertical="center"/>
    </xf>
    <xf numFmtId="1" fontId="15" fillId="5" borderId="201" xfId="0" applyNumberFormat="1" applyFont="1" applyFill="1" applyBorder="1" applyAlignment="1">
      <alignment horizontal="center" vertical="center"/>
    </xf>
    <xf numFmtId="1" fontId="11" fillId="5" borderId="202" xfId="1" applyNumberFormat="1" applyFont="1" applyFill="1" applyBorder="1" applyAlignment="1">
      <alignment horizontal="center" vertical="center"/>
    </xf>
    <xf numFmtId="49" fontId="18" fillId="16" borderId="203" xfId="0" applyNumberFormat="1" applyFont="1" applyFill="1" applyBorder="1" applyAlignment="1">
      <alignment horizontal="center"/>
    </xf>
    <xf numFmtId="1" fontId="18" fillId="26" borderId="203" xfId="0" applyNumberFormat="1" applyFont="1" applyFill="1" applyBorder="1" applyAlignment="1" applyProtection="1">
      <alignment horizontal="center" vertical="center"/>
      <protection hidden="1"/>
    </xf>
    <xf numFmtId="0" fontId="11" fillId="5" borderId="204" xfId="0" applyFont="1" applyFill="1" applyBorder="1" applyAlignment="1">
      <alignment horizontal="center" vertical="center"/>
    </xf>
    <xf numFmtId="0" fontId="30" fillId="0" borderId="201" xfId="0" applyFont="1" applyFill="1" applyBorder="1" applyAlignment="1">
      <alignment horizontal="center" vertical="center"/>
    </xf>
    <xf numFmtId="0" fontId="12" fillId="7" borderId="205" xfId="0" applyFont="1" applyFill="1" applyBorder="1" applyAlignment="1">
      <alignment horizontal="center" vertical="center"/>
    </xf>
    <xf numFmtId="0" fontId="12" fillId="5" borderId="205" xfId="0" applyFont="1" applyFill="1" applyBorder="1" applyAlignment="1">
      <alignment horizontal="center" vertical="center"/>
    </xf>
    <xf numFmtId="0" fontId="12" fillId="10" borderId="205" xfId="0" applyFont="1" applyFill="1" applyBorder="1" applyAlignment="1">
      <alignment horizontal="center" vertical="center"/>
    </xf>
    <xf numFmtId="0" fontId="12" fillId="5" borderId="206" xfId="0" applyFont="1" applyFill="1" applyBorder="1" applyAlignment="1">
      <alignment horizontal="center" vertical="center"/>
    </xf>
    <xf numFmtId="49" fontId="12" fillId="5" borderId="207" xfId="0" applyNumberFormat="1" applyFont="1" applyFill="1" applyBorder="1" applyAlignment="1">
      <alignment horizontal="center"/>
    </xf>
    <xf numFmtId="49" fontId="11" fillId="5" borderId="205" xfId="0" applyNumberFormat="1" applyFont="1" applyFill="1" applyBorder="1" applyAlignment="1">
      <alignment horizontal="center"/>
    </xf>
    <xf numFmtId="49" fontId="12" fillId="5" borderId="198" xfId="0" applyNumberFormat="1" applyFont="1" applyFill="1" applyBorder="1" applyAlignment="1">
      <alignment horizontal="center"/>
    </xf>
    <xf numFmtId="164" fontId="12" fillId="5" borderId="198" xfId="0" applyNumberFormat="1" applyFont="1" applyFill="1" applyBorder="1" applyAlignment="1">
      <alignment horizontal="center"/>
    </xf>
    <xf numFmtId="20" fontId="12" fillId="5" borderId="198" xfId="0" applyNumberFormat="1" applyFont="1" applyFill="1" applyBorder="1" applyAlignment="1">
      <alignment horizontal="center"/>
    </xf>
    <xf numFmtId="49" fontId="12" fillId="5" borderId="208" xfId="0" applyNumberFormat="1" applyFont="1" applyFill="1" applyBorder="1" applyAlignment="1">
      <alignment horizontal="center"/>
    </xf>
    <xf numFmtId="0" fontId="11" fillId="6" borderId="25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left" vertical="center"/>
    </xf>
    <xf numFmtId="0" fontId="12" fillId="6" borderId="209" xfId="0" applyFont="1" applyFill="1" applyBorder="1" applyAlignment="1">
      <alignment horizontal="left" vertical="center"/>
    </xf>
    <xf numFmtId="49" fontId="18" fillId="16" borderId="190" xfId="0" applyNumberFormat="1" applyFont="1" applyFill="1" applyBorder="1" applyAlignment="1">
      <alignment horizontal="center"/>
    </xf>
    <xf numFmtId="0" fontId="12" fillId="5" borderId="210" xfId="0" applyFont="1" applyFill="1" applyBorder="1" applyAlignment="1">
      <alignment horizontal="center" vertical="center"/>
    </xf>
    <xf numFmtId="0" fontId="12" fillId="5" borderId="192" xfId="0" applyFont="1" applyFill="1" applyBorder="1" applyAlignment="1">
      <alignment horizontal="center"/>
    </xf>
    <xf numFmtId="0" fontId="18" fillId="24" borderId="34" xfId="0" applyFont="1" applyFill="1" applyBorder="1" applyAlignment="1">
      <alignment horizontal="center" vertical="center"/>
    </xf>
    <xf numFmtId="1" fontId="18" fillId="7" borderId="40" xfId="0" applyNumberFormat="1" applyFont="1" applyFill="1" applyBorder="1" applyAlignment="1">
      <alignment horizontal="center" vertical="center"/>
    </xf>
    <xf numFmtId="0" fontId="18" fillId="25" borderId="40" xfId="0" applyFont="1" applyFill="1" applyBorder="1" applyAlignment="1">
      <alignment horizontal="center" vertical="center"/>
    </xf>
    <xf numFmtId="0" fontId="18" fillId="25" borderId="37" xfId="0" applyFont="1" applyFill="1" applyBorder="1" applyAlignment="1">
      <alignment horizontal="center" vertical="center"/>
    </xf>
    <xf numFmtId="1" fontId="33" fillId="5" borderId="41" xfId="0" applyNumberFormat="1" applyFont="1" applyFill="1" applyBorder="1" applyAlignment="1">
      <alignment horizontal="center" vertical="center"/>
    </xf>
    <xf numFmtId="1" fontId="18" fillId="5" borderId="211" xfId="0" applyNumberFormat="1" applyFont="1" applyFill="1" applyBorder="1" applyAlignment="1">
      <alignment horizontal="center" vertical="center"/>
    </xf>
    <xf numFmtId="49" fontId="18" fillId="25" borderId="212" xfId="0" applyNumberFormat="1" applyFont="1" applyFill="1" applyBorder="1" applyAlignment="1">
      <alignment horizontal="center" vertical="center"/>
    </xf>
    <xf numFmtId="0" fontId="16" fillId="25" borderId="212" xfId="0" applyFont="1" applyFill="1" applyBorder="1" applyAlignment="1">
      <alignment horizontal="center" vertical="center"/>
    </xf>
    <xf numFmtId="1" fontId="12" fillId="5" borderId="213" xfId="0" applyNumberFormat="1" applyFont="1" applyFill="1" applyBorder="1" applyAlignment="1">
      <alignment horizontal="center" vertical="center"/>
    </xf>
    <xf numFmtId="1" fontId="24" fillId="4" borderId="41" xfId="0" applyNumberFormat="1" applyFont="1" applyFill="1" applyBorder="1" applyAlignment="1">
      <alignment horizontal="center" vertical="center"/>
    </xf>
    <xf numFmtId="0" fontId="11" fillId="4" borderId="214" xfId="0" applyFont="1" applyFill="1" applyBorder="1" applyAlignment="1">
      <alignment horizontal="center" vertical="center"/>
    </xf>
    <xf numFmtId="0" fontId="11" fillId="4" borderId="215" xfId="0" applyFont="1" applyFill="1" applyBorder="1" applyAlignment="1">
      <alignment horizontal="center" vertical="center"/>
    </xf>
    <xf numFmtId="164" fontId="11" fillId="5" borderId="216" xfId="0" applyNumberFormat="1" applyFont="1" applyFill="1" applyBorder="1" applyAlignment="1">
      <alignment horizontal="center"/>
    </xf>
    <xf numFmtId="0" fontId="12" fillId="5" borderId="40" xfId="0" applyFont="1" applyFill="1" applyBorder="1" applyAlignment="1">
      <alignment horizontal="center"/>
    </xf>
    <xf numFmtId="49" fontId="11" fillId="5" borderId="40" xfId="0" applyNumberFormat="1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</cellXfs>
  <cellStyles count="2">
    <cellStyle name="Normální" xfId="0" builtinId="0"/>
    <cellStyle name="normální_List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66675</xdr:colOff>
      <xdr:row>12</xdr:row>
      <xdr:rowOff>9525</xdr:rowOff>
    </xdr:to>
    <xdr:sp macro="" textlink="">
      <xdr:nvSpPr>
        <xdr:cNvPr id="2" name="TextovéPole 1"/>
        <xdr:cNvSpPr txBox="1">
          <a:spLocks noChangeArrowheads="1"/>
        </xdr:cNvSpPr>
      </xdr:nvSpPr>
      <xdr:spPr bwMode="auto">
        <a:xfrm>
          <a:off x="0" y="195834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0"/>
  <sheetViews>
    <sheetView workbookViewId="0">
      <selection activeCell="O18" sqref="O18"/>
    </sheetView>
  </sheetViews>
  <sheetFormatPr defaultRowHeight="14.4" x14ac:dyDescent="0.3"/>
  <cols>
    <col min="1" max="1" width="2.88671875" style="492" customWidth="1"/>
    <col min="2" max="2" width="3.44140625" style="493" customWidth="1"/>
    <col min="3" max="3" width="19.44140625" style="494" customWidth="1"/>
    <col min="4" max="4" width="4.33203125" style="505" customWidth="1"/>
    <col min="5" max="5" width="3.33203125" style="505" customWidth="1"/>
    <col min="6" max="6" width="17.6640625" style="496" customWidth="1"/>
    <col min="7" max="7" width="3" style="497" customWidth="1"/>
    <col min="8" max="8" width="3" style="498" customWidth="1"/>
    <col min="9" max="9" width="6.5546875" style="499" customWidth="1"/>
    <col min="10" max="10" width="5" style="499" customWidth="1"/>
    <col min="11" max="11" width="3.33203125" style="500" customWidth="1"/>
    <col min="12" max="12" width="3.5546875" style="501" customWidth="1"/>
    <col min="13" max="27" width="3.33203125" style="502" customWidth="1"/>
    <col min="28" max="34" width="4.6640625" style="502" customWidth="1"/>
    <col min="35" max="35" width="4.6640625" style="503" customWidth="1"/>
    <col min="36" max="37" width="4.6640625" style="504" customWidth="1"/>
    <col min="38" max="42" width="4.6640625" style="502" customWidth="1"/>
  </cols>
  <sheetData>
    <row r="1" spans="1:42" ht="13.5" customHeight="1" thickTop="1" thickBot="1" x14ac:dyDescent="0.35">
      <c r="A1" s="271" t="s">
        <v>1</v>
      </c>
      <c r="B1" s="272" t="s">
        <v>7</v>
      </c>
      <c r="C1" s="273" t="s">
        <v>2</v>
      </c>
      <c r="D1" s="272" t="s">
        <v>3</v>
      </c>
      <c r="E1" s="272" t="s">
        <v>161</v>
      </c>
      <c r="F1" s="274" t="s">
        <v>5</v>
      </c>
      <c r="G1" s="275" t="s">
        <v>326</v>
      </c>
      <c r="H1" s="276" t="s">
        <v>327</v>
      </c>
      <c r="I1" s="277" t="s">
        <v>328</v>
      </c>
      <c r="J1" s="278" t="s">
        <v>329</v>
      </c>
      <c r="K1" s="279" t="s">
        <v>330</v>
      </c>
      <c r="L1" s="280" t="s">
        <v>9</v>
      </c>
      <c r="M1" s="281" t="s">
        <v>331</v>
      </c>
      <c r="N1" s="282" t="s">
        <v>332</v>
      </c>
      <c r="O1" s="282" t="s">
        <v>333</v>
      </c>
      <c r="P1" s="282" t="s">
        <v>334</v>
      </c>
      <c r="Q1" s="282" t="s">
        <v>335</v>
      </c>
      <c r="R1" s="282" t="s">
        <v>336</v>
      </c>
      <c r="S1" s="282" t="s">
        <v>337</v>
      </c>
      <c r="T1" s="282" t="s">
        <v>338</v>
      </c>
      <c r="U1" s="282" t="s">
        <v>339</v>
      </c>
      <c r="V1" s="282" t="s">
        <v>340</v>
      </c>
      <c r="W1" s="282" t="s">
        <v>341</v>
      </c>
      <c r="X1" s="282" t="s">
        <v>342</v>
      </c>
      <c r="Y1" s="282" t="s">
        <v>343</v>
      </c>
      <c r="Z1" s="282" t="s">
        <v>344</v>
      </c>
      <c r="AA1" s="283" t="s">
        <v>345</v>
      </c>
      <c r="AB1" s="284" t="s">
        <v>346</v>
      </c>
      <c r="AC1" s="285" t="s">
        <v>347</v>
      </c>
      <c r="AD1" s="285" t="s">
        <v>348</v>
      </c>
      <c r="AE1" s="285" t="s">
        <v>349</v>
      </c>
      <c r="AF1" s="285" t="s">
        <v>350</v>
      </c>
      <c r="AG1" s="285" t="s">
        <v>351</v>
      </c>
      <c r="AH1" s="285" t="s">
        <v>352</v>
      </c>
      <c r="AI1" s="286" t="s">
        <v>353</v>
      </c>
      <c r="AJ1" s="285" t="s">
        <v>354</v>
      </c>
      <c r="AK1" s="285" t="s">
        <v>355</v>
      </c>
      <c r="AL1" s="285" t="s">
        <v>356</v>
      </c>
      <c r="AM1" s="285" t="s">
        <v>357</v>
      </c>
      <c r="AN1" s="285" t="s">
        <v>358</v>
      </c>
      <c r="AO1" s="285" t="s">
        <v>359</v>
      </c>
      <c r="AP1" s="287" t="s">
        <v>360</v>
      </c>
    </row>
    <row r="2" spans="1:42" ht="13.5" customHeight="1" thickTop="1" x14ac:dyDescent="0.3">
      <c r="A2" s="288">
        <v>1</v>
      </c>
      <c r="B2" s="289" t="s">
        <v>14</v>
      </c>
      <c r="C2" s="12" t="s">
        <v>12</v>
      </c>
      <c r="D2" s="13">
        <v>1998</v>
      </c>
      <c r="E2" s="14">
        <f t="shared" ref="E2:E9" si="0">SUM(2018-D2)</f>
        <v>20</v>
      </c>
      <c r="F2" s="15" t="s">
        <v>13</v>
      </c>
      <c r="G2" s="20"/>
      <c r="H2" s="807"/>
      <c r="I2" s="290">
        <f>MIN(AA2:AA2:AO2)</f>
        <v>0.68263888888888891</v>
      </c>
      <c r="J2" s="291">
        <f t="shared" ref="J2:J9" si="1">IF(COUNTIF(M2:AA2,"&gt;=0")&lt;11,SUM(M2:AA2),SUM(LARGE(M2:AA2,1),LARGE(M2:AA2,2),LARGE(M2:AA2,3),LARGE(M2:AA2,4),LARGE(M2:AA2,5),LARGE(M2:AA2,6),LARGE(M2:AA2,7),LARGE(M2:AA2,8),LARGE(M2:AA2,9),LARGE(M2:AA2,10)))</f>
        <v>30</v>
      </c>
      <c r="K2" s="292">
        <f t="shared" ref="K2:K9" si="2">SUM(COUNTIF(M2:AA2,"&gt;-1"))</f>
        <v>3</v>
      </c>
      <c r="L2" s="293">
        <f t="shared" ref="L2:L9" si="3">SUM(M2:AA2)</f>
        <v>30</v>
      </c>
      <c r="M2" s="19">
        <v>10</v>
      </c>
      <c r="N2" s="19">
        <v>10</v>
      </c>
      <c r="O2" s="19">
        <v>10</v>
      </c>
      <c r="P2" s="294"/>
      <c r="Q2" s="294"/>
      <c r="R2" s="295"/>
      <c r="S2" s="296"/>
      <c r="T2" s="295"/>
      <c r="U2" s="295"/>
      <c r="V2" s="295"/>
      <c r="W2" s="295"/>
      <c r="X2" s="294"/>
      <c r="Y2" s="295"/>
      <c r="Z2" s="295"/>
      <c r="AA2" s="295"/>
      <c r="AB2" s="297">
        <v>0.70972222222222225</v>
      </c>
      <c r="AC2" s="298">
        <v>0.6958333333333333</v>
      </c>
      <c r="AD2" s="298">
        <v>0.68263888888888891</v>
      </c>
      <c r="AE2" s="299"/>
      <c r="AF2" s="299"/>
      <c r="AG2" s="299"/>
      <c r="AH2" s="298"/>
      <c r="AI2" s="299"/>
      <c r="AJ2" s="298"/>
      <c r="AK2" s="298"/>
      <c r="AL2" s="298"/>
      <c r="AM2" s="298"/>
      <c r="AN2" s="298"/>
      <c r="AO2" s="298"/>
      <c r="AP2" s="300"/>
    </row>
    <row r="3" spans="1:42" ht="13.5" customHeight="1" x14ac:dyDescent="0.3">
      <c r="A3" s="301">
        <v>2</v>
      </c>
      <c r="B3" s="302" t="s">
        <v>14</v>
      </c>
      <c r="C3" s="145" t="s">
        <v>60</v>
      </c>
      <c r="D3" s="128">
        <v>2002</v>
      </c>
      <c r="E3" s="14">
        <f t="shared" si="0"/>
        <v>16</v>
      </c>
      <c r="F3" s="303" t="s">
        <v>61</v>
      </c>
      <c r="G3" s="304"/>
      <c r="H3" s="807"/>
      <c r="I3" s="290">
        <f>MIN(AB3:AB3:AP3)</f>
        <v>0.90972222222222221</v>
      </c>
      <c r="J3" s="808">
        <f t="shared" si="1"/>
        <v>21</v>
      </c>
      <c r="K3" s="418">
        <f t="shared" si="2"/>
        <v>3</v>
      </c>
      <c r="L3" s="305">
        <f t="shared" si="3"/>
        <v>21</v>
      </c>
      <c r="M3" s="306">
        <v>8</v>
      </c>
      <c r="N3" s="306">
        <v>6</v>
      </c>
      <c r="O3" s="306">
        <v>7</v>
      </c>
      <c r="P3" s="295"/>
      <c r="Q3" s="295"/>
      <c r="R3" s="295"/>
      <c r="S3" s="295"/>
      <c r="T3" s="295"/>
      <c r="U3" s="307"/>
      <c r="V3" s="295"/>
      <c r="W3" s="295"/>
      <c r="X3" s="295"/>
      <c r="Y3" s="295"/>
      <c r="Z3" s="295"/>
      <c r="AA3" s="427"/>
      <c r="AB3" s="809">
        <v>0.90972222222222221</v>
      </c>
      <c r="AC3" s="308" t="s">
        <v>143</v>
      </c>
      <c r="AD3" s="309">
        <v>0.98541666666666661</v>
      </c>
      <c r="AE3" s="310"/>
      <c r="AF3" s="310"/>
      <c r="AG3" s="310"/>
      <c r="AH3" s="309"/>
      <c r="AI3" s="310"/>
      <c r="AJ3" s="309"/>
      <c r="AK3" s="309"/>
      <c r="AL3" s="309"/>
      <c r="AM3" s="309"/>
      <c r="AN3" s="309"/>
      <c r="AO3" s="309"/>
      <c r="AP3" s="810"/>
    </row>
    <row r="4" spans="1:42" ht="13.5" customHeight="1" x14ac:dyDescent="0.3">
      <c r="A4" s="301">
        <v>3</v>
      </c>
      <c r="B4" s="302" t="s">
        <v>14</v>
      </c>
      <c r="C4" s="145" t="s">
        <v>101</v>
      </c>
      <c r="D4" s="128">
        <v>2003</v>
      </c>
      <c r="E4" s="14">
        <f t="shared" si="0"/>
        <v>15</v>
      </c>
      <c r="F4" s="15" t="s">
        <v>68</v>
      </c>
      <c r="G4" s="312" t="s">
        <v>362</v>
      </c>
      <c r="H4" s="807"/>
      <c r="I4" s="290">
        <f>MIN(AB4:AB4:AP4)</f>
        <v>0.94374999999999998</v>
      </c>
      <c r="J4" s="808">
        <f t="shared" si="1"/>
        <v>15</v>
      </c>
      <c r="K4" s="418">
        <f t="shared" si="2"/>
        <v>2</v>
      </c>
      <c r="L4" s="305">
        <f t="shared" si="3"/>
        <v>15</v>
      </c>
      <c r="M4" s="306">
        <v>7</v>
      </c>
      <c r="N4" s="295"/>
      <c r="O4" s="306">
        <v>8</v>
      </c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427"/>
      <c r="AB4" s="811" t="s">
        <v>102</v>
      </c>
      <c r="AC4" s="309"/>
      <c r="AD4" s="309">
        <v>0.94374999999999998</v>
      </c>
      <c r="AE4" s="310"/>
      <c r="AF4" s="310"/>
      <c r="AG4" s="310"/>
      <c r="AH4" s="309"/>
      <c r="AI4" s="310"/>
      <c r="AJ4" s="310"/>
      <c r="AK4" s="310"/>
      <c r="AL4" s="309"/>
      <c r="AM4" s="309"/>
      <c r="AN4" s="309"/>
      <c r="AO4" s="309"/>
      <c r="AP4" s="810"/>
    </row>
    <row r="5" spans="1:42" ht="13.5" customHeight="1" x14ac:dyDescent="0.3">
      <c r="A5" s="313">
        <v>4</v>
      </c>
      <c r="B5" s="150" t="s">
        <v>14</v>
      </c>
      <c r="C5" s="145" t="s">
        <v>125</v>
      </c>
      <c r="D5" s="146">
        <v>1998</v>
      </c>
      <c r="E5" s="107">
        <f t="shared" si="0"/>
        <v>20</v>
      </c>
      <c r="F5" s="812" t="s">
        <v>126</v>
      </c>
      <c r="G5" s="312" t="s">
        <v>361</v>
      </c>
      <c r="H5" s="807"/>
      <c r="I5" s="290">
        <f>MIN(AB5:AB5:AP5)</f>
        <v>0.72152777777777777</v>
      </c>
      <c r="J5" s="808">
        <f t="shared" si="1"/>
        <v>9</v>
      </c>
      <c r="K5" s="418">
        <f t="shared" si="2"/>
        <v>1</v>
      </c>
      <c r="L5" s="305">
        <f t="shared" si="3"/>
        <v>9</v>
      </c>
      <c r="M5" s="295"/>
      <c r="N5" s="306">
        <v>9</v>
      </c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427"/>
      <c r="AB5" s="809"/>
      <c r="AC5" s="309">
        <v>0.72152777777777777</v>
      </c>
      <c r="AD5" s="309"/>
      <c r="AE5" s="310"/>
      <c r="AF5" s="310"/>
      <c r="AG5" s="310"/>
      <c r="AH5" s="309"/>
      <c r="AI5" s="310"/>
      <c r="AJ5" s="310"/>
      <c r="AK5" s="310"/>
      <c r="AL5" s="309"/>
      <c r="AM5" s="309"/>
      <c r="AN5" s="309"/>
      <c r="AO5" s="309"/>
      <c r="AP5" s="810"/>
    </row>
    <row r="6" spans="1:42" ht="13.5" customHeight="1" x14ac:dyDescent="0.3">
      <c r="A6" s="315">
        <v>5</v>
      </c>
      <c r="B6" s="150" t="s">
        <v>14</v>
      </c>
      <c r="C6" s="145" t="s">
        <v>34</v>
      </c>
      <c r="D6" s="128">
        <v>2002</v>
      </c>
      <c r="E6" s="14">
        <f t="shared" si="0"/>
        <v>16</v>
      </c>
      <c r="F6" s="813" t="s">
        <v>24</v>
      </c>
      <c r="G6" s="304" t="s">
        <v>362</v>
      </c>
      <c r="H6" s="807"/>
      <c r="I6" s="290">
        <f>MIN(AB6:AB6:AP6)</f>
        <v>0.8305555555555556</v>
      </c>
      <c r="J6" s="808">
        <f t="shared" si="1"/>
        <v>9</v>
      </c>
      <c r="K6" s="418">
        <f t="shared" si="2"/>
        <v>1</v>
      </c>
      <c r="L6" s="305">
        <f t="shared" si="3"/>
        <v>9</v>
      </c>
      <c r="M6" s="306">
        <v>9</v>
      </c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427"/>
      <c r="AB6" s="809">
        <v>0.8305555555555556</v>
      </c>
      <c r="AC6" s="309"/>
      <c r="AD6" s="309"/>
      <c r="AE6" s="310"/>
      <c r="AF6" s="310"/>
      <c r="AG6" s="310"/>
      <c r="AH6" s="309"/>
      <c r="AI6" s="310"/>
      <c r="AJ6" s="310"/>
      <c r="AK6" s="310"/>
      <c r="AL6" s="309"/>
      <c r="AM6" s="309"/>
      <c r="AN6" s="309"/>
      <c r="AO6" s="309"/>
      <c r="AP6" s="810"/>
    </row>
    <row r="7" spans="1:42" ht="13.5" customHeight="1" x14ac:dyDescent="0.3">
      <c r="A7" s="814">
        <v>6</v>
      </c>
      <c r="B7" s="150" t="s">
        <v>14</v>
      </c>
      <c r="C7" s="815" t="s">
        <v>148</v>
      </c>
      <c r="D7" s="816">
        <v>2000</v>
      </c>
      <c r="E7" s="142">
        <f t="shared" si="0"/>
        <v>18</v>
      </c>
      <c r="F7" s="163" t="s">
        <v>61</v>
      </c>
      <c r="G7" s="312"/>
      <c r="H7" s="807"/>
      <c r="I7" s="290">
        <f>MIN(AB7:AB7:AP7)</f>
        <v>0.94374999999999998</v>
      </c>
      <c r="J7" s="808">
        <f t="shared" si="1"/>
        <v>9</v>
      </c>
      <c r="K7" s="418">
        <f t="shared" si="2"/>
        <v>2</v>
      </c>
      <c r="L7" s="305">
        <f t="shared" si="3"/>
        <v>9</v>
      </c>
      <c r="M7" s="316"/>
      <c r="N7" s="321">
        <v>0</v>
      </c>
      <c r="O7" s="317">
        <v>9</v>
      </c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817"/>
      <c r="AB7" s="818"/>
      <c r="AC7" s="819" t="s">
        <v>149</v>
      </c>
      <c r="AD7" s="819">
        <v>0.94374999999999998</v>
      </c>
      <c r="AE7" s="820"/>
      <c r="AF7" s="820"/>
      <c r="AG7" s="820"/>
      <c r="AH7" s="819"/>
      <c r="AI7" s="820"/>
      <c r="AJ7" s="820"/>
      <c r="AK7" s="820"/>
      <c r="AL7" s="819"/>
      <c r="AM7" s="819"/>
      <c r="AN7" s="819"/>
      <c r="AO7" s="819"/>
      <c r="AP7" s="318"/>
    </row>
    <row r="8" spans="1:42" ht="13.5" customHeight="1" x14ac:dyDescent="0.3">
      <c r="A8" s="315">
        <v>7</v>
      </c>
      <c r="B8" s="150" t="s">
        <v>14</v>
      </c>
      <c r="C8" s="815" t="s">
        <v>127</v>
      </c>
      <c r="D8" s="816">
        <v>1998</v>
      </c>
      <c r="E8" s="142">
        <f t="shared" si="0"/>
        <v>20</v>
      </c>
      <c r="F8" s="147" t="s">
        <v>126</v>
      </c>
      <c r="G8" s="312" t="s">
        <v>361</v>
      </c>
      <c r="H8" s="807"/>
      <c r="I8" s="290">
        <f>MIN(AB8:AB8:AP8)</f>
        <v>0.76111111111111107</v>
      </c>
      <c r="J8" s="808">
        <f t="shared" si="1"/>
        <v>8</v>
      </c>
      <c r="K8" s="418">
        <f t="shared" si="2"/>
        <v>1</v>
      </c>
      <c r="L8" s="305">
        <f t="shared" si="3"/>
        <v>8</v>
      </c>
      <c r="M8" s="316"/>
      <c r="N8" s="317">
        <v>8</v>
      </c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817"/>
      <c r="AB8" s="818"/>
      <c r="AC8" s="819">
        <v>0.76111111111111107</v>
      </c>
      <c r="AD8" s="819"/>
      <c r="AE8" s="820"/>
      <c r="AF8" s="820"/>
      <c r="AG8" s="820"/>
      <c r="AH8" s="819"/>
      <c r="AI8" s="820"/>
      <c r="AJ8" s="820"/>
      <c r="AK8" s="820"/>
      <c r="AL8" s="819"/>
      <c r="AM8" s="819"/>
      <c r="AN8" s="819"/>
      <c r="AO8" s="819"/>
      <c r="AP8" s="318"/>
    </row>
    <row r="9" spans="1:42" ht="13.5" customHeight="1" x14ac:dyDescent="0.3">
      <c r="A9" s="814">
        <v>8</v>
      </c>
      <c r="B9" s="150" t="s">
        <v>14</v>
      </c>
      <c r="C9" s="815" t="s">
        <v>129</v>
      </c>
      <c r="D9" s="816">
        <v>2000</v>
      </c>
      <c r="E9" s="821">
        <f t="shared" si="0"/>
        <v>18</v>
      </c>
      <c r="F9" s="311" t="s">
        <v>126</v>
      </c>
      <c r="G9" s="822" t="s">
        <v>361</v>
      </c>
      <c r="H9" s="320"/>
      <c r="I9" s="290">
        <f>MIN(AB9:AB9:AP9)</f>
        <v>0.7993055555555556</v>
      </c>
      <c r="J9" s="808">
        <f t="shared" si="1"/>
        <v>7</v>
      </c>
      <c r="K9" s="418">
        <f t="shared" si="2"/>
        <v>1</v>
      </c>
      <c r="L9" s="305">
        <f t="shared" si="3"/>
        <v>7</v>
      </c>
      <c r="M9" s="316"/>
      <c r="N9" s="317">
        <v>7</v>
      </c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817"/>
      <c r="AB9" s="818"/>
      <c r="AC9" s="819">
        <v>0.7993055555555556</v>
      </c>
      <c r="AD9" s="819"/>
      <c r="AE9" s="820"/>
      <c r="AF9" s="820"/>
      <c r="AG9" s="820"/>
      <c r="AH9" s="819"/>
      <c r="AI9" s="820"/>
      <c r="AJ9" s="820"/>
      <c r="AK9" s="820"/>
      <c r="AL9" s="819"/>
      <c r="AM9" s="819"/>
      <c r="AN9" s="819"/>
      <c r="AO9" s="819"/>
      <c r="AP9" s="318"/>
    </row>
    <row r="10" spans="1:42" ht="13.5" customHeight="1" thickBot="1" x14ac:dyDescent="0.35">
      <c r="A10" s="823">
        <v>8</v>
      </c>
      <c r="B10" s="824" t="s">
        <v>14</v>
      </c>
      <c r="C10" s="825" t="s">
        <v>363</v>
      </c>
      <c r="D10" s="826"/>
      <c r="E10" s="826"/>
      <c r="F10" s="827"/>
      <c r="G10" s="828"/>
      <c r="H10" s="320"/>
      <c r="I10" s="829"/>
      <c r="J10" s="830"/>
      <c r="K10" s="322"/>
      <c r="L10" s="831">
        <f t="shared" ref="L10" si="4">SUM(M10:AA10)</f>
        <v>14</v>
      </c>
      <c r="M10" s="323">
        <f>COUNTIF(M2:M9,"&gt;-1")</f>
        <v>4</v>
      </c>
      <c r="N10" s="323">
        <f t="shared" ref="N10:O10" si="5">COUNTIF(N2:N9,"&gt;-1")</f>
        <v>6</v>
      </c>
      <c r="O10" s="323">
        <f t="shared" si="5"/>
        <v>4</v>
      </c>
      <c r="P10" s="832">
        <f t="shared" ref="P10:AA10" si="6">COUNTIF(P2:P6,"&gt;-1")</f>
        <v>0</v>
      </c>
      <c r="Q10" s="832">
        <f t="shared" si="6"/>
        <v>0</v>
      </c>
      <c r="R10" s="832">
        <f t="shared" si="6"/>
        <v>0</v>
      </c>
      <c r="S10" s="832">
        <f t="shared" si="6"/>
        <v>0</v>
      </c>
      <c r="T10" s="832">
        <f t="shared" si="6"/>
        <v>0</v>
      </c>
      <c r="U10" s="832">
        <f t="shared" si="6"/>
        <v>0</v>
      </c>
      <c r="V10" s="832">
        <f t="shared" si="6"/>
        <v>0</v>
      </c>
      <c r="W10" s="832">
        <f t="shared" si="6"/>
        <v>0</v>
      </c>
      <c r="X10" s="832">
        <f t="shared" si="6"/>
        <v>0</v>
      </c>
      <c r="Y10" s="832">
        <f t="shared" si="6"/>
        <v>0</v>
      </c>
      <c r="Z10" s="832">
        <f t="shared" si="6"/>
        <v>0</v>
      </c>
      <c r="AA10" s="833">
        <f t="shared" si="6"/>
        <v>0</v>
      </c>
      <c r="AB10" s="834"/>
      <c r="AC10" s="835"/>
      <c r="AD10" s="836"/>
      <c r="AE10" s="835"/>
      <c r="AF10" s="835"/>
      <c r="AG10" s="835"/>
      <c r="AH10" s="835"/>
      <c r="AI10" s="835"/>
      <c r="AJ10" s="835"/>
      <c r="AK10" s="835"/>
      <c r="AL10" s="835"/>
      <c r="AM10" s="837"/>
      <c r="AN10" s="837"/>
      <c r="AO10" s="835"/>
      <c r="AP10" s="324"/>
    </row>
    <row r="11" spans="1:42" s="328" customFormat="1" ht="13.5" customHeight="1" thickTop="1" thickBot="1" x14ac:dyDescent="0.35">
      <c r="A11" s="271" t="s">
        <v>1</v>
      </c>
      <c r="B11" s="272" t="s">
        <v>7</v>
      </c>
      <c r="C11" s="273" t="s">
        <v>2</v>
      </c>
      <c r="D11" s="272" t="s">
        <v>3</v>
      </c>
      <c r="E11" s="272" t="s">
        <v>161</v>
      </c>
      <c r="F11" s="274" t="s">
        <v>5</v>
      </c>
      <c r="G11" s="275" t="s">
        <v>326</v>
      </c>
      <c r="H11" s="276" t="s">
        <v>327</v>
      </c>
      <c r="I11" s="277" t="s">
        <v>328</v>
      </c>
      <c r="J11" s="278" t="s">
        <v>329</v>
      </c>
      <c r="K11" s="279" t="s">
        <v>330</v>
      </c>
      <c r="L11" s="280" t="s">
        <v>9</v>
      </c>
      <c r="M11" s="281" t="s">
        <v>331</v>
      </c>
      <c r="N11" s="282" t="s">
        <v>332</v>
      </c>
      <c r="O11" s="282" t="s">
        <v>333</v>
      </c>
      <c r="P11" s="282" t="s">
        <v>334</v>
      </c>
      <c r="Q11" s="282" t="s">
        <v>335</v>
      </c>
      <c r="R11" s="282" t="s">
        <v>336</v>
      </c>
      <c r="S11" s="282" t="s">
        <v>337</v>
      </c>
      <c r="T11" s="282" t="s">
        <v>338</v>
      </c>
      <c r="U11" s="282" t="s">
        <v>339</v>
      </c>
      <c r="V11" s="282" t="s">
        <v>340</v>
      </c>
      <c r="W11" s="282" t="s">
        <v>341</v>
      </c>
      <c r="X11" s="282" t="s">
        <v>342</v>
      </c>
      <c r="Y11" s="282" t="s">
        <v>343</v>
      </c>
      <c r="Z11" s="282" t="s">
        <v>344</v>
      </c>
      <c r="AA11" s="283" t="s">
        <v>345</v>
      </c>
      <c r="AB11" s="325" t="s">
        <v>346</v>
      </c>
      <c r="AC11" s="326" t="s">
        <v>347</v>
      </c>
      <c r="AD11" s="326" t="s">
        <v>348</v>
      </c>
      <c r="AE11" s="326" t="s">
        <v>349</v>
      </c>
      <c r="AF11" s="326" t="s">
        <v>350</v>
      </c>
      <c r="AG11" s="326" t="s">
        <v>351</v>
      </c>
      <c r="AH11" s="326" t="s">
        <v>352</v>
      </c>
      <c r="AI11" s="326" t="s">
        <v>353</v>
      </c>
      <c r="AJ11" s="326" t="s">
        <v>354</v>
      </c>
      <c r="AK11" s="326" t="s">
        <v>355</v>
      </c>
      <c r="AL11" s="326" t="s">
        <v>356</v>
      </c>
      <c r="AM11" s="326" t="s">
        <v>357</v>
      </c>
      <c r="AN11" s="326" t="s">
        <v>358</v>
      </c>
      <c r="AO11" s="326" t="s">
        <v>359</v>
      </c>
      <c r="AP11" s="327" t="s">
        <v>360</v>
      </c>
    </row>
    <row r="12" spans="1:42" ht="13.5" customHeight="1" thickTop="1" x14ac:dyDescent="0.3">
      <c r="A12" s="288">
        <v>1</v>
      </c>
      <c r="B12" s="289" t="s">
        <v>17</v>
      </c>
      <c r="C12" s="12" t="s">
        <v>15</v>
      </c>
      <c r="D12" s="13">
        <v>1982</v>
      </c>
      <c r="E12" s="14">
        <f t="shared" ref="E12:E25" si="7">SUM(2018-D12)</f>
        <v>36</v>
      </c>
      <c r="F12" s="59" t="s">
        <v>16</v>
      </c>
      <c r="G12" s="43"/>
      <c r="H12" s="329"/>
      <c r="I12" s="290">
        <f>MIN(AB12:AB12:AP12)</f>
        <v>0.69791666666666663</v>
      </c>
      <c r="J12" s="291">
        <f t="shared" ref="J12:J25" si="8">IF(COUNTIF(M12:AA12,"&gt;=0")&lt;11,SUM(M12:AA12),SUM(LARGE(M12:AA12,1),LARGE(M12:AA12,2),LARGE(M12:AA12,3),LARGE(M12:AA12,4),LARGE(M12:AA12,5),LARGE(M12:AA12,6),LARGE(M12:AA12,7),LARGE(M12:AA12,8),LARGE(M12:AA12,9),LARGE(M12:AA12,10)))</f>
        <v>30</v>
      </c>
      <c r="K12" s="292">
        <f t="shared" ref="K12:K25" si="9">SUM(COUNTIF(M12:AA12,"&gt;-1"))</f>
        <v>3</v>
      </c>
      <c r="L12" s="293">
        <f t="shared" ref="L12:L25" si="10">SUM(M12:AA12)</f>
        <v>30</v>
      </c>
      <c r="M12" s="19">
        <v>10</v>
      </c>
      <c r="N12" s="19">
        <v>10</v>
      </c>
      <c r="O12" s="19">
        <v>10</v>
      </c>
      <c r="P12" s="294"/>
      <c r="Q12" s="294"/>
      <c r="R12" s="294"/>
      <c r="S12" s="294"/>
      <c r="T12" s="294"/>
      <c r="U12" s="294"/>
      <c r="V12" s="294"/>
      <c r="W12" s="294"/>
      <c r="X12" s="295"/>
      <c r="Y12" s="295"/>
      <c r="Z12" s="294"/>
      <c r="AA12" s="294"/>
      <c r="AB12" s="838">
        <v>0.71388888888888891</v>
      </c>
      <c r="AC12" s="299">
        <v>0.69930555555555562</v>
      </c>
      <c r="AD12" s="298">
        <v>0.69791666666666663</v>
      </c>
      <c r="AE12" s="298"/>
      <c r="AF12" s="298"/>
      <c r="AG12" s="298"/>
      <c r="AH12" s="299"/>
      <c r="AI12" s="299"/>
      <c r="AJ12" s="299"/>
      <c r="AK12" s="298"/>
      <c r="AL12" s="299"/>
      <c r="AM12" s="298"/>
      <c r="AN12" s="298"/>
      <c r="AO12" s="298"/>
      <c r="AP12" s="300"/>
    </row>
    <row r="13" spans="1:42" ht="13.5" customHeight="1" x14ac:dyDescent="0.3">
      <c r="A13" s="301">
        <v>2</v>
      </c>
      <c r="B13" s="302" t="s">
        <v>17</v>
      </c>
      <c r="C13" s="149" t="s">
        <v>23</v>
      </c>
      <c r="D13" s="150">
        <v>1981</v>
      </c>
      <c r="E13" s="14">
        <f t="shared" si="7"/>
        <v>37</v>
      </c>
      <c r="F13" s="331" t="s">
        <v>24</v>
      </c>
      <c r="G13" s="312" t="s">
        <v>362</v>
      </c>
      <c r="H13" s="807"/>
      <c r="I13" s="839">
        <f>MIN(AB13:AB13:AP13)</f>
        <v>0.71319444444444446</v>
      </c>
      <c r="J13" s="808">
        <f t="shared" si="8"/>
        <v>27</v>
      </c>
      <c r="K13" s="418">
        <f t="shared" si="9"/>
        <v>3</v>
      </c>
      <c r="L13" s="305">
        <f t="shared" si="10"/>
        <v>27</v>
      </c>
      <c r="M13" s="306">
        <v>9</v>
      </c>
      <c r="N13" s="306">
        <v>9</v>
      </c>
      <c r="O13" s="306">
        <v>9</v>
      </c>
      <c r="P13" s="296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425">
        <v>0.75555555555555554</v>
      </c>
      <c r="AC13" s="332">
        <v>0.73958333333333337</v>
      </c>
      <c r="AD13" s="309">
        <v>0.71319444444444446</v>
      </c>
      <c r="AE13" s="310"/>
      <c r="AF13" s="309"/>
      <c r="AG13" s="310"/>
      <c r="AH13" s="310"/>
      <c r="AI13" s="308"/>
      <c r="AJ13" s="309"/>
      <c r="AK13" s="310"/>
      <c r="AL13" s="310"/>
      <c r="AM13" s="309"/>
      <c r="AN13" s="309"/>
      <c r="AO13" s="309"/>
      <c r="AP13" s="810"/>
    </row>
    <row r="14" spans="1:42" ht="13.5" customHeight="1" x14ac:dyDescent="0.3">
      <c r="A14" s="301">
        <v>3</v>
      </c>
      <c r="B14" s="302" t="s">
        <v>17</v>
      </c>
      <c r="C14" s="152" t="s">
        <v>26</v>
      </c>
      <c r="D14" s="150">
        <v>1980</v>
      </c>
      <c r="E14" s="14">
        <f t="shared" si="7"/>
        <v>38</v>
      </c>
      <c r="F14" s="333" t="s">
        <v>16</v>
      </c>
      <c r="G14" s="312"/>
      <c r="H14" s="807"/>
      <c r="I14" s="839">
        <f>MIN(AB14:AB14:AP14)</f>
        <v>0.71527777777777779</v>
      </c>
      <c r="J14" s="808">
        <f t="shared" si="8"/>
        <v>24</v>
      </c>
      <c r="K14" s="840">
        <f t="shared" si="9"/>
        <v>3</v>
      </c>
      <c r="L14" s="305">
        <f t="shared" si="10"/>
        <v>24</v>
      </c>
      <c r="M14" s="306">
        <v>8</v>
      </c>
      <c r="N14" s="306">
        <v>8</v>
      </c>
      <c r="O14" s="306">
        <v>8</v>
      </c>
      <c r="P14" s="295"/>
      <c r="Q14" s="295"/>
      <c r="R14" s="295"/>
      <c r="S14" s="295"/>
      <c r="T14" s="296"/>
      <c r="U14" s="295"/>
      <c r="V14" s="295"/>
      <c r="W14" s="296"/>
      <c r="X14" s="295"/>
      <c r="Y14" s="295"/>
      <c r="Z14" s="295"/>
      <c r="AA14" s="295"/>
      <c r="AB14" s="425">
        <v>0.7631944444444444</v>
      </c>
      <c r="AC14" s="309">
        <v>0.74375000000000002</v>
      </c>
      <c r="AD14" s="309">
        <v>0.71527777777777779</v>
      </c>
      <c r="AE14" s="309"/>
      <c r="AF14" s="309"/>
      <c r="AG14" s="309"/>
      <c r="AH14" s="310"/>
      <c r="AI14" s="310"/>
      <c r="AJ14" s="310"/>
      <c r="AK14" s="310"/>
      <c r="AL14" s="310"/>
      <c r="AM14" s="309"/>
      <c r="AN14" s="309"/>
      <c r="AO14" s="310"/>
      <c r="AP14" s="810"/>
    </row>
    <row r="15" spans="1:42" ht="13.5" customHeight="1" x14ac:dyDescent="0.3">
      <c r="A15" s="313">
        <v>4</v>
      </c>
      <c r="B15" s="150" t="s">
        <v>17</v>
      </c>
      <c r="C15" s="155" t="s">
        <v>559</v>
      </c>
      <c r="D15" s="150">
        <v>1982</v>
      </c>
      <c r="E15" s="14">
        <f t="shared" si="7"/>
        <v>36</v>
      </c>
      <c r="F15" s="334" t="s">
        <v>24</v>
      </c>
      <c r="G15" s="304"/>
      <c r="H15" s="807"/>
      <c r="I15" s="839">
        <f>MIN(AB15:AB15:AP15)</f>
        <v>0.8222222222222223</v>
      </c>
      <c r="J15" s="808">
        <f t="shared" si="8"/>
        <v>7</v>
      </c>
      <c r="K15" s="418">
        <f t="shared" si="9"/>
        <v>1</v>
      </c>
      <c r="L15" s="305">
        <f t="shared" si="10"/>
        <v>7</v>
      </c>
      <c r="M15" s="295"/>
      <c r="N15" s="295"/>
      <c r="O15" s="306">
        <v>7</v>
      </c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838"/>
      <c r="AC15" s="332"/>
      <c r="AD15" s="310">
        <v>0.8222222222222223</v>
      </c>
      <c r="AE15" s="308"/>
      <c r="AF15" s="310"/>
      <c r="AG15" s="310"/>
      <c r="AH15" s="309"/>
      <c r="AI15" s="310"/>
      <c r="AJ15" s="308"/>
      <c r="AK15" s="309"/>
      <c r="AL15" s="309"/>
      <c r="AM15" s="310"/>
      <c r="AN15" s="309"/>
      <c r="AO15" s="310"/>
      <c r="AP15" s="420"/>
    </row>
    <row r="16" spans="1:42" ht="13.5" customHeight="1" x14ac:dyDescent="0.3">
      <c r="A16" s="313">
        <v>5</v>
      </c>
      <c r="B16" s="150" t="s">
        <v>17</v>
      </c>
      <c r="C16" s="145" t="s">
        <v>44</v>
      </c>
      <c r="D16" s="128">
        <v>1986</v>
      </c>
      <c r="E16" s="14">
        <f t="shared" si="7"/>
        <v>32</v>
      </c>
      <c r="F16" s="314" t="s">
        <v>45</v>
      </c>
      <c r="G16" s="312"/>
      <c r="H16" s="807"/>
      <c r="I16" s="839">
        <f>MIN(AB16:AB16:AP16)</f>
        <v>0.84305555555555556</v>
      </c>
      <c r="J16" s="808">
        <f t="shared" si="8"/>
        <v>19</v>
      </c>
      <c r="K16" s="418">
        <f t="shared" si="9"/>
        <v>3</v>
      </c>
      <c r="L16" s="305">
        <f t="shared" si="10"/>
        <v>19</v>
      </c>
      <c r="M16" s="306">
        <v>7</v>
      </c>
      <c r="N16" s="306">
        <v>6</v>
      </c>
      <c r="O16" s="306">
        <v>6</v>
      </c>
      <c r="P16" s="295"/>
      <c r="Q16" s="295"/>
      <c r="R16" s="142"/>
      <c r="S16" s="295"/>
      <c r="T16" s="295"/>
      <c r="U16" s="142"/>
      <c r="V16" s="295"/>
      <c r="W16" s="295"/>
      <c r="X16" s="295"/>
      <c r="Y16" s="295"/>
      <c r="Z16" s="295"/>
      <c r="AA16" s="295"/>
      <c r="AB16" s="838">
        <v>0.85</v>
      </c>
      <c r="AC16" s="309">
        <v>0.84305555555555556</v>
      </c>
      <c r="AD16" s="310">
        <v>0.87986111111111109</v>
      </c>
      <c r="AE16" s="309"/>
      <c r="AF16" s="308"/>
      <c r="AG16" s="310"/>
      <c r="AH16" s="309"/>
      <c r="AI16" s="310"/>
      <c r="AJ16" s="310"/>
      <c r="AK16" s="309"/>
      <c r="AL16" s="309"/>
      <c r="AM16" s="310"/>
      <c r="AN16" s="309"/>
      <c r="AO16" s="310"/>
      <c r="AP16" s="810"/>
    </row>
    <row r="17" spans="1:42" ht="13.5" customHeight="1" x14ac:dyDescent="0.3">
      <c r="A17" s="313">
        <v>6</v>
      </c>
      <c r="B17" s="150" t="s">
        <v>17</v>
      </c>
      <c r="C17" s="152" t="s">
        <v>135</v>
      </c>
      <c r="D17" s="150">
        <v>1987</v>
      </c>
      <c r="E17" s="14">
        <f t="shared" si="7"/>
        <v>31</v>
      </c>
      <c r="F17" s="335" t="s">
        <v>136</v>
      </c>
      <c r="G17" s="312"/>
      <c r="H17" s="807"/>
      <c r="I17" s="839">
        <f>MIN(AB17:AB17:AP17)</f>
        <v>0.88124999999999998</v>
      </c>
      <c r="J17" s="808">
        <f t="shared" si="8"/>
        <v>9</v>
      </c>
      <c r="K17" s="418">
        <f t="shared" si="9"/>
        <v>2</v>
      </c>
      <c r="L17" s="305">
        <f t="shared" si="10"/>
        <v>9</v>
      </c>
      <c r="M17" s="295"/>
      <c r="N17" s="306">
        <v>4</v>
      </c>
      <c r="O17" s="306">
        <v>5</v>
      </c>
      <c r="P17" s="294"/>
      <c r="Q17" s="294"/>
      <c r="R17" s="294"/>
      <c r="S17" s="330"/>
      <c r="T17" s="294"/>
      <c r="U17" s="294"/>
      <c r="V17" s="295"/>
      <c r="W17" s="295"/>
      <c r="X17" s="295"/>
      <c r="Y17" s="295"/>
      <c r="Z17" s="295"/>
      <c r="AA17" s="295"/>
      <c r="AB17" s="841"/>
      <c r="AC17" s="309">
        <v>0.92291666666666661</v>
      </c>
      <c r="AD17" s="310">
        <v>0.88124999999999998</v>
      </c>
      <c r="AE17" s="310"/>
      <c r="AF17" s="310"/>
      <c r="AG17" s="336"/>
      <c r="AH17" s="308"/>
      <c r="AI17" s="310"/>
      <c r="AJ17" s="309"/>
      <c r="AK17" s="310"/>
      <c r="AL17" s="309"/>
      <c r="AM17" s="310"/>
      <c r="AN17" s="309"/>
      <c r="AO17" s="310"/>
      <c r="AP17" s="420"/>
    </row>
    <row r="18" spans="1:42" ht="13.5" customHeight="1" x14ac:dyDescent="0.3">
      <c r="A18" s="313">
        <v>7</v>
      </c>
      <c r="B18" s="150" t="s">
        <v>17</v>
      </c>
      <c r="C18" s="155" t="s">
        <v>560</v>
      </c>
      <c r="D18" s="150">
        <v>1979</v>
      </c>
      <c r="E18" s="14">
        <f t="shared" si="7"/>
        <v>39</v>
      </c>
      <c r="F18" s="157" t="s">
        <v>24</v>
      </c>
      <c r="G18" s="304"/>
      <c r="H18" s="807"/>
      <c r="I18" s="839">
        <f>MIN(AB18:AB18:AP18)</f>
        <v>0.89444444444444438</v>
      </c>
      <c r="J18" s="808">
        <f t="shared" si="8"/>
        <v>4</v>
      </c>
      <c r="K18" s="418">
        <f t="shared" si="9"/>
        <v>1</v>
      </c>
      <c r="L18" s="305">
        <f t="shared" si="10"/>
        <v>4</v>
      </c>
      <c r="M18" s="295"/>
      <c r="N18" s="295"/>
      <c r="O18" s="306">
        <v>4</v>
      </c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838"/>
      <c r="AC18" s="332"/>
      <c r="AD18" s="310">
        <v>0.89444444444444438</v>
      </c>
      <c r="AE18" s="309"/>
      <c r="AF18" s="310"/>
      <c r="AG18" s="310"/>
      <c r="AH18" s="308"/>
      <c r="AI18" s="310"/>
      <c r="AJ18" s="308"/>
      <c r="AK18" s="309"/>
      <c r="AL18" s="310"/>
      <c r="AM18" s="310"/>
      <c r="AN18" s="310"/>
      <c r="AO18" s="337"/>
      <c r="AP18" s="810"/>
    </row>
    <row r="19" spans="1:42" ht="13.5" customHeight="1" x14ac:dyDescent="0.3">
      <c r="A19" s="313">
        <v>8</v>
      </c>
      <c r="B19" s="141" t="s">
        <v>17</v>
      </c>
      <c r="C19" s="145" t="s">
        <v>62</v>
      </c>
      <c r="D19" s="128">
        <v>1983</v>
      </c>
      <c r="E19" s="14">
        <f t="shared" si="7"/>
        <v>35</v>
      </c>
      <c r="F19" s="33" t="s">
        <v>19</v>
      </c>
      <c r="G19" s="312"/>
      <c r="H19" s="807"/>
      <c r="I19" s="839">
        <f>MIN(AB19:AB19:AP19)</f>
        <v>0.9145833333333333</v>
      </c>
      <c r="J19" s="808">
        <f t="shared" si="8"/>
        <v>9</v>
      </c>
      <c r="K19" s="418">
        <f t="shared" si="9"/>
        <v>2</v>
      </c>
      <c r="L19" s="305">
        <f t="shared" si="10"/>
        <v>9</v>
      </c>
      <c r="M19" s="306">
        <v>6</v>
      </c>
      <c r="N19" s="295"/>
      <c r="O19" s="306">
        <v>3</v>
      </c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425">
        <v>0.91805555555555562</v>
      </c>
      <c r="AC19" s="338"/>
      <c r="AD19" s="309">
        <v>0.9145833333333333</v>
      </c>
      <c r="AE19" s="309"/>
      <c r="AF19" s="310"/>
      <c r="AG19" s="310"/>
      <c r="AH19" s="310"/>
      <c r="AI19" s="310"/>
      <c r="AJ19" s="309"/>
      <c r="AK19" s="310"/>
      <c r="AL19" s="308"/>
      <c r="AM19" s="310"/>
      <c r="AN19" s="309"/>
      <c r="AO19" s="310"/>
      <c r="AP19" s="420"/>
    </row>
    <row r="20" spans="1:42" ht="13.5" customHeight="1" x14ac:dyDescent="0.3">
      <c r="A20" s="313">
        <v>9</v>
      </c>
      <c r="B20" s="150" t="s">
        <v>17</v>
      </c>
      <c r="C20" s="815" t="s">
        <v>65</v>
      </c>
      <c r="D20" s="128">
        <v>1985</v>
      </c>
      <c r="E20" s="129">
        <f t="shared" si="7"/>
        <v>33</v>
      </c>
      <c r="F20" s="343" t="s">
        <v>43</v>
      </c>
      <c r="G20" s="842"/>
      <c r="H20" s="320"/>
      <c r="I20" s="839">
        <f>MIN(AB20:AB20:AP20)</f>
        <v>0.92013888888888884</v>
      </c>
      <c r="J20" s="808">
        <f t="shared" si="8"/>
        <v>10</v>
      </c>
      <c r="K20" s="418">
        <f t="shared" si="9"/>
        <v>3</v>
      </c>
      <c r="L20" s="305">
        <f t="shared" si="10"/>
        <v>10</v>
      </c>
      <c r="M20" s="317">
        <v>5</v>
      </c>
      <c r="N20" s="317">
        <v>3</v>
      </c>
      <c r="O20" s="306">
        <v>2</v>
      </c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843">
        <v>0.97499999999999998</v>
      </c>
      <c r="AC20" s="341">
        <v>0.95347222222222217</v>
      </c>
      <c r="AD20" s="819">
        <v>0.92013888888888884</v>
      </c>
      <c r="AE20" s="819"/>
      <c r="AF20" s="820"/>
      <c r="AG20" s="820"/>
      <c r="AH20" s="820"/>
      <c r="AI20" s="820"/>
      <c r="AJ20" s="819"/>
      <c r="AK20" s="820"/>
      <c r="AL20" s="844"/>
      <c r="AM20" s="820"/>
      <c r="AN20" s="819"/>
      <c r="AO20" s="820"/>
      <c r="AP20" s="342"/>
    </row>
    <row r="21" spans="1:42" ht="13.5" customHeight="1" x14ac:dyDescent="0.3">
      <c r="A21" s="313">
        <v>10</v>
      </c>
      <c r="B21" s="141" t="s">
        <v>17</v>
      </c>
      <c r="C21" s="845" t="s">
        <v>563</v>
      </c>
      <c r="D21" s="150">
        <v>1982</v>
      </c>
      <c r="E21" s="129">
        <f t="shared" si="7"/>
        <v>36</v>
      </c>
      <c r="F21" s="343" t="s">
        <v>24</v>
      </c>
      <c r="G21" s="842"/>
      <c r="H21" s="320"/>
      <c r="I21" s="839">
        <f>MIN(AB21:AB21:AP21)</f>
        <v>0.92152777777777783</v>
      </c>
      <c r="J21" s="808">
        <f t="shared" si="8"/>
        <v>1</v>
      </c>
      <c r="K21" s="418">
        <f t="shared" si="9"/>
        <v>1</v>
      </c>
      <c r="L21" s="305">
        <f t="shared" si="10"/>
        <v>1</v>
      </c>
      <c r="M21" s="316"/>
      <c r="N21" s="316"/>
      <c r="O21" s="306">
        <v>1</v>
      </c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843"/>
      <c r="AC21" s="344"/>
      <c r="AD21" s="820">
        <v>0.92152777777777783</v>
      </c>
      <c r="AE21" s="819"/>
      <c r="AF21" s="820"/>
      <c r="AG21" s="820"/>
      <c r="AH21" s="820"/>
      <c r="AI21" s="820"/>
      <c r="AJ21" s="819"/>
      <c r="AK21" s="820"/>
      <c r="AL21" s="844"/>
      <c r="AM21" s="820"/>
      <c r="AN21" s="819"/>
      <c r="AO21" s="820"/>
      <c r="AP21" s="342"/>
    </row>
    <row r="22" spans="1:42" ht="13.5" customHeight="1" x14ac:dyDescent="0.3">
      <c r="A22" s="313">
        <v>11</v>
      </c>
      <c r="B22" s="150" t="s">
        <v>17</v>
      </c>
      <c r="C22" s="846" t="s">
        <v>128</v>
      </c>
      <c r="D22" s="150">
        <v>1987</v>
      </c>
      <c r="E22" s="129">
        <f t="shared" si="7"/>
        <v>31</v>
      </c>
      <c r="F22" s="339" t="s">
        <v>126</v>
      </c>
      <c r="G22" s="822"/>
      <c r="H22" s="320"/>
      <c r="I22" s="839">
        <f>MIN(AB22:AB22:AP22)</f>
        <v>0.76527777777777783</v>
      </c>
      <c r="J22" s="808">
        <f t="shared" si="8"/>
        <v>7</v>
      </c>
      <c r="K22" s="418">
        <f t="shared" si="9"/>
        <v>1</v>
      </c>
      <c r="L22" s="305">
        <f t="shared" si="10"/>
        <v>7</v>
      </c>
      <c r="M22" s="316"/>
      <c r="N22" s="317">
        <v>7</v>
      </c>
      <c r="O22" s="316"/>
      <c r="P22" s="316"/>
      <c r="Q22" s="316"/>
      <c r="R22" s="316"/>
      <c r="S22" s="340"/>
      <c r="T22" s="316"/>
      <c r="U22" s="316"/>
      <c r="V22" s="316"/>
      <c r="W22" s="316"/>
      <c r="X22" s="316"/>
      <c r="Y22" s="316"/>
      <c r="Z22" s="316"/>
      <c r="AA22" s="316"/>
      <c r="AB22" s="847"/>
      <c r="AC22" s="341">
        <v>0.76527777777777783</v>
      </c>
      <c r="AD22" s="819"/>
      <c r="AE22" s="819"/>
      <c r="AF22" s="820"/>
      <c r="AG22" s="820"/>
      <c r="AH22" s="820"/>
      <c r="AI22" s="820"/>
      <c r="AJ22" s="819"/>
      <c r="AK22" s="820"/>
      <c r="AL22" s="844"/>
      <c r="AM22" s="820"/>
      <c r="AN22" s="819"/>
      <c r="AO22" s="820"/>
      <c r="AP22" s="342"/>
    </row>
    <row r="23" spans="1:42" ht="13.5" customHeight="1" x14ac:dyDescent="0.3">
      <c r="A23" s="313">
        <v>12</v>
      </c>
      <c r="B23" s="141" t="s">
        <v>17</v>
      </c>
      <c r="C23" s="846" t="s">
        <v>133</v>
      </c>
      <c r="D23" s="150">
        <v>1981</v>
      </c>
      <c r="E23" s="129">
        <f t="shared" si="7"/>
        <v>37</v>
      </c>
      <c r="F23" s="339" t="s">
        <v>52</v>
      </c>
      <c r="G23" s="822"/>
      <c r="H23" s="320"/>
      <c r="I23" s="839">
        <f>MIN(AB23:AB23:AP23)</f>
        <v>0.89097222222222217</v>
      </c>
      <c r="J23" s="808">
        <f t="shared" si="8"/>
        <v>5</v>
      </c>
      <c r="K23" s="418">
        <f t="shared" si="9"/>
        <v>1</v>
      </c>
      <c r="L23" s="305">
        <f t="shared" si="10"/>
        <v>5</v>
      </c>
      <c r="M23" s="316"/>
      <c r="N23" s="317">
        <v>5</v>
      </c>
      <c r="O23" s="316"/>
      <c r="P23" s="316"/>
      <c r="Q23" s="316"/>
      <c r="R23" s="316"/>
      <c r="S23" s="340"/>
      <c r="T23" s="316"/>
      <c r="U23" s="316"/>
      <c r="V23" s="316"/>
      <c r="W23" s="316"/>
      <c r="X23" s="316"/>
      <c r="Y23" s="316"/>
      <c r="Z23" s="316"/>
      <c r="AA23" s="316"/>
      <c r="AB23" s="847"/>
      <c r="AC23" s="341">
        <v>0.89097222222222217</v>
      </c>
      <c r="AD23" s="820"/>
      <c r="AE23" s="819"/>
      <c r="AF23" s="820"/>
      <c r="AG23" s="820"/>
      <c r="AH23" s="820"/>
      <c r="AI23" s="820"/>
      <c r="AJ23" s="819"/>
      <c r="AK23" s="820"/>
      <c r="AL23" s="844"/>
      <c r="AM23" s="820"/>
      <c r="AN23" s="819"/>
      <c r="AO23" s="820"/>
      <c r="AP23" s="342"/>
    </row>
    <row r="24" spans="1:42" ht="13.5" customHeight="1" x14ac:dyDescent="0.3">
      <c r="A24" s="313">
        <v>13</v>
      </c>
      <c r="B24" s="150" t="s">
        <v>17</v>
      </c>
      <c r="C24" s="845" t="s">
        <v>67</v>
      </c>
      <c r="D24" s="150">
        <v>1981</v>
      </c>
      <c r="E24" s="129">
        <f t="shared" si="7"/>
        <v>37</v>
      </c>
      <c r="F24" s="343" t="s">
        <v>68</v>
      </c>
      <c r="G24" s="842"/>
      <c r="H24" s="320"/>
      <c r="I24" s="839">
        <f>MIN(AB24:AB24:AP24)</f>
        <v>0.97916666666666663</v>
      </c>
      <c r="J24" s="808">
        <f t="shared" si="8"/>
        <v>4</v>
      </c>
      <c r="K24" s="418">
        <f t="shared" si="9"/>
        <v>1</v>
      </c>
      <c r="L24" s="305">
        <f t="shared" si="10"/>
        <v>4</v>
      </c>
      <c r="M24" s="317">
        <v>4</v>
      </c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843">
        <v>0.97916666666666663</v>
      </c>
      <c r="AC24" s="344"/>
      <c r="AD24" s="820"/>
      <c r="AE24" s="819"/>
      <c r="AF24" s="820"/>
      <c r="AG24" s="820"/>
      <c r="AH24" s="820"/>
      <c r="AI24" s="820"/>
      <c r="AJ24" s="819"/>
      <c r="AK24" s="820"/>
      <c r="AL24" s="844"/>
      <c r="AM24" s="820"/>
      <c r="AN24" s="819"/>
      <c r="AO24" s="820"/>
      <c r="AP24" s="342"/>
    </row>
    <row r="25" spans="1:42" ht="13.5" customHeight="1" x14ac:dyDescent="0.3">
      <c r="A25" s="313">
        <v>14</v>
      </c>
      <c r="B25" s="141" t="s">
        <v>17</v>
      </c>
      <c r="C25" s="846" t="s">
        <v>88</v>
      </c>
      <c r="D25" s="150">
        <v>1980</v>
      </c>
      <c r="E25" s="129">
        <f t="shared" si="7"/>
        <v>38</v>
      </c>
      <c r="F25" s="339" t="s">
        <v>89</v>
      </c>
      <c r="G25" s="822"/>
      <c r="H25" s="320"/>
      <c r="I25" s="416" t="s">
        <v>90</v>
      </c>
      <c r="J25" s="808">
        <f t="shared" si="8"/>
        <v>3</v>
      </c>
      <c r="K25" s="418">
        <f t="shared" si="9"/>
        <v>1</v>
      </c>
      <c r="L25" s="305">
        <f t="shared" si="10"/>
        <v>3</v>
      </c>
      <c r="M25" s="317">
        <v>3</v>
      </c>
      <c r="N25" s="316"/>
      <c r="O25" s="316"/>
      <c r="P25" s="316"/>
      <c r="Q25" s="316"/>
      <c r="R25" s="316"/>
      <c r="S25" s="340"/>
      <c r="T25" s="316"/>
      <c r="U25" s="316"/>
      <c r="V25" s="316"/>
      <c r="W25" s="316"/>
      <c r="X25" s="316"/>
      <c r="Y25" s="316"/>
      <c r="Z25" s="316"/>
      <c r="AA25" s="316"/>
      <c r="AB25" s="847" t="s">
        <v>90</v>
      </c>
      <c r="AC25" s="341"/>
      <c r="AD25" s="820"/>
      <c r="AE25" s="819"/>
      <c r="AF25" s="820"/>
      <c r="AG25" s="820"/>
      <c r="AH25" s="820"/>
      <c r="AI25" s="820"/>
      <c r="AJ25" s="819"/>
      <c r="AK25" s="820"/>
      <c r="AL25" s="844"/>
      <c r="AM25" s="820"/>
      <c r="AN25" s="819"/>
      <c r="AO25" s="820"/>
      <c r="AP25" s="342"/>
    </row>
    <row r="26" spans="1:42" ht="13.5" customHeight="1" thickBot="1" x14ac:dyDescent="0.35">
      <c r="A26" s="345">
        <v>14</v>
      </c>
      <c r="B26" s="848" t="s">
        <v>17</v>
      </c>
      <c r="C26" s="849" t="s">
        <v>364</v>
      </c>
      <c r="D26" s="850"/>
      <c r="E26" s="850"/>
      <c r="F26" s="346"/>
      <c r="G26" s="851"/>
      <c r="H26" s="347"/>
      <c r="I26" s="348"/>
      <c r="J26" s="349"/>
      <c r="K26" s="350"/>
      <c r="L26" s="423">
        <f t="shared" ref="L26" si="11">SUM(M26:AA26)</f>
        <v>26</v>
      </c>
      <c r="M26" s="323">
        <f>COUNTIF(M12:M25,"&gt;-1")</f>
        <v>8</v>
      </c>
      <c r="N26" s="323">
        <f t="shared" ref="N26:O26" si="12">COUNTIF(N12:N25,"&gt;-1")</f>
        <v>8</v>
      </c>
      <c r="O26" s="323">
        <f t="shared" si="12"/>
        <v>10</v>
      </c>
      <c r="P26" s="351">
        <f t="shared" ref="P26:AA26" si="13">COUNTIF(P12:P19,"&gt;-1")</f>
        <v>0</v>
      </c>
      <c r="Q26" s="351">
        <f t="shared" si="13"/>
        <v>0</v>
      </c>
      <c r="R26" s="351">
        <f t="shared" si="13"/>
        <v>0</v>
      </c>
      <c r="S26" s="351">
        <f t="shared" si="13"/>
        <v>0</v>
      </c>
      <c r="T26" s="351">
        <f t="shared" si="13"/>
        <v>0</v>
      </c>
      <c r="U26" s="351">
        <f t="shared" si="13"/>
        <v>0</v>
      </c>
      <c r="V26" s="351">
        <f t="shared" si="13"/>
        <v>0</v>
      </c>
      <c r="W26" s="351">
        <f t="shared" si="13"/>
        <v>0</v>
      </c>
      <c r="X26" s="351">
        <f t="shared" si="13"/>
        <v>0</v>
      </c>
      <c r="Y26" s="351">
        <f t="shared" si="13"/>
        <v>0</v>
      </c>
      <c r="Z26" s="351">
        <f t="shared" si="13"/>
        <v>0</v>
      </c>
      <c r="AA26" s="351">
        <f t="shared" si="13"/>
        <v>0</v>
      </c>
      <c r="AB26" s="352"/>
      <c r="AC26" s="852"/>
      <c r="AD26" s="853"/>
      <c r="AE26" s="852"/>
      <c r="AF26" s="852"/>
      <c r="AG26" s="852"/>
      <c r="AH26" s="854"/>
      <c r="AI26" s="852"/>
      <c r="AJ26" s="852"/>
      <c r="AK26" s="852"/>
      <c r="AL26" s="852"/>
      <c r="AM26" s="855"/>
      <c r="AN26" s="855"/>
      <c r="AO26" s="852"/>
      <c r="AP26" s="353"/>
    </row>
    <row r="27" spans="1:42" ht="13.5" customHeight="1" thickTop="1" thickBot="1" x14ac:dyDescent="0.35">
      <c r="A27" s="271" t="s">
        <v>1</v>
      </c>
      <c r="B27" s="272" t="s">
        <v>7</v>
      </c>
      <c r="C27" s="273" t="s">
        <v>2</v>
      </c>
      <c r="D27" s="272" t="s">
        <v>3</v>
      </c>
      <c r="E27" s="272" t="s">
        <v>161</v>
      </c>
      <c r="F27" s="274" t="s">
        <v>5</v>
      </c>
      <c r="G27" s="275" t="s">
        <v>326</v>
      </c>
      <c r="H27" s="276" t="s">
        <v>327</v>
      </c>
      <c r="I27" s="277" t="s">
        <v>328</v>
      </c>
      <c r="J27" s="278" t="s">
        <v>329</v>
      </c>
      <c r="K27" s="279" t="s">
        <v>330</v>
      </c>
      <c r="L27" s="280" t="s">
        <v>9</v>
      </c>
      <c r="M27" s="281" t="s">
        <v>331</v>
      </c>
      <c r="N27" s="282" t="s">
        <v>332</v>
      </c>
      <c r="O27" s="282" t="s">
        <v>333</v>
      </c>
      <c r="P27" s="282" t="s">
        <v>334</v>
      </c>
      <c r="Q27" s="282" t="s">
        <v>335</v>
      </c>
      <c r="R27" s="282" t="s">
        <v>336</v>
      </c>
      <c r="S27" s="282" t="s">
        <v>337</v>
      </c>
      <c r="T27" s="282" t="s">
        <v>338</v>
      </c>
      <c r="U27" s="282" t="s">
        <v>339</v>
      </c>
      <c r="V27" s="282" t="s">
        <v>340</v>
      </c>
      <c r="W27" s="282" t="s">
        <v>341</v>
      </c>
      <c r="X27" s="282" t="s">
        <v>342</v>
      </c>
      <c r="Y27" s="282" t="s">
        <v>343</v>
      </c>
      <c r="Z27" s="282" t="s">
        <v>344</v>
      </c>
      <c r="AA27" s="283" t="s">
        <v>345</v>
      </c>
      <c r="AB27" s="325" t="s">
        <v>346</v>
      </c>
      <c r="AC27" s="326" t="s">
        <v>347</v>
      </c>
      <c r="AD27" s="326" t="s">
        <v>348</v>
      </c>
      <c r="AE27" s="326" t="s">
        <v>349</v>
      </c>
      <c r="AF27" s="326" t="s">
        <v>350</v>
      </c>
      <c r="AG27" s="326" t="s">
        <v>351</v>
      </c>
      <c r="AH27" s="326" t="s">
        <v>352</v>
      </c>
      <c r="AI27" s="326" t="s">
        <v>353</v>
      </c>
      <c r="AJ27" s="326" t="s">
        <v>354</v>
      </c>
      <c r="AK27" s="326" t="s">
        <v>355</v>
      </c>
      <c r="AL27" s="326" t="s">
        <v>356</v>
      </c>
      <c r="AM27" s="326" t="s">
        <v>357</v>
      </c>
      <c r="AN27" s="326" t="s">
        <v>358</v>
      </c>
      <c r="AO27" s="326" t="s">
        <v>359</v>
      </c>
      <c r="AP27" s="327" t="s">
        <v>360</v>
      </c>
    </row>
    <row r="28" spans="1:42" ht="13.5" customHeight="1" thickTop="1" x14ac:dyDescent="0.3">
      <c r="A28" s="288">
        <v>1</v>
      </c>
      <c r="B28" s="289" t="s">
        <v>20</v>
      </c>
      <c r="C28" s="354" t="s">
        <v>18</v>
      </c>
      <c r="D28" s="14">
        <v>1972</v>
      </c>
      <c r="E28" s="14">
        <f t="shared" ref="E28:E47" si="14">SUM(2018-D28)</f>
        <v>46</v>
      </c>
      <c r="F28" s="33" t="s">
        <v>19</v>
      </c>
      <c r="G28" s="312"/>
      <c r="H28" s="807"/>
      <c r="I28" s="839">
        <f>MIN(AB28:AB28:AP28)</f>
        <v>0.72638888888888886</v>
      </c>
      <c r="J28" s="291">
        <f t="shared" ref="J28:J47" si="15">IF(COUNTIF(M28:AA28,"&gt;=0")&lt;11,SUM(M28:AA28),SUM(LARGE(M28:AA28,1),LARGE(M28:AA28,2),LARGE(M28:AA28,3),LARGE(M28:AA28,4),LARGE(M28:AA28,5),LARGE(M28:AA28,6),LARGE(M28:AA28,7),LARGE(M28:AA28,8),LARGE(M28:AA28,9),LARGE(M28:AA28,10)))</f>
        <v>28</v>
      </c>
      <c r="K28" s="418">
        <f t="shared" ref="K28:K47" si="16">SUM(COUNTIF(M28:AA28,"&gt;-1"))</f>
        <v>3</v>
      </c>
      <c r="L28" s="305">
        <f t="shared" ref="L28:L47" si="17">SUM(M28:AA28)</f>
        <v>28</v>
      </c>
      <c r="M28" s="19">
        <v>10</v>
      </c>
      <c r="N28" s="306">
        <v>9</v>
      </c>
      <c r="O28" s="42">
        <v>9</v>
      </c>
      <c r="P28" s="294"/>
      <c r="Q28" s="294"/>
      <c r="R28" s="295"/>
      <c r="S28" s="295"/>
      <c r="T28" s="294"/>
      <c r="U28" s="296"/>
      <c r="V28" s="294"/>
      <c r="W28" s="295"/>
      <c r="X28" s="294"/>
      <c r="Y28" s="294"/>
      <c r="Z28" s="294"/>
      <c r="AA28" s="294"/>
      <c r="AB28" s="355">
        <v>0.7416666666666667</v>
      </c>
      <c r="AC28" s="356">
        <v>0.74652777777777779</v>
      </c>
      <c r="AD28" s="299">
        <v>0.72638888888888886</v>
      </c>
      <c r="AE28" s="298"/>
      <c r="AF28" s="299"/>
      <c r="AG28" s="299"/>
      <c r="AH28" s="298"/>
      <c r="AI28" s="298"/>
      <c r="AJ28" s="298"/>
      <c r="AK28" s="298"/>
      <c r="AL28" s="298"/>
      <c r="AM28" s="298"/>
      <c r="AN28" s="298"/>
      <c r="AO28" s="298"/>
      <c r="AP28" s="300"/>
    </row>
    <row r="29" spans="1:42" ht="13.5" customHeight="1" x14ac:dyDescent="0.3">
      <c r="A29" s="301">
        <v>2</v>
      </c>
      <c r="B29" s="302" t="s">
        <v>20</v>
      </c>
      <c r="C29" s="155" t="s">
        <v>29</v>
      </c>
      <c r="D29" s="150">
        <v>1975</v>
      </c>
      <c r="E29" s="14">
        <f t="shared" si="14"/>
        <v>43</v>
      </c>
      <c r="F29" s="357" t="s">
        <v>24</v>
      </c>
      <c r="G29" s="312"/>
      <c r="H29" s="807"/>
      <c r="I29" s="839">
        <f>MIN(AB29:AB29:AP29)</f>
        <v>0.78263888888888899</v>
      </c>
      <c r="J29" s="808">
        <f t="shared" si="15"/>
        <v>21</v>
      </c>
      <c r="K29" s="418">
        <f t="shared" si="16"/>
        <v>3</v>
      </c>
      <c r="L29" s="305">
        <f t="shared" si="17"/>
        <v>21</v>
      </c>
      <c r="M29" s="306">
        <v>6</v>
      </c>
      <c r="N29" s="306">
        <v>8</v>
      </c>
      <c r="O29" s="306">
        <v>7</v>
      </c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425">
        <v>0.80555555555555547</v>
      </c>
      <c r="AC29" s="310">
        <v>0.79513888888888884</v>
      </c>
      <c r="AD29" s="309">
        <v>0.78263888888888899</v>
      </c>
      <c r="AE29" s="310"/>
      <c r="AF29" s="309"/>
      <c r="AG29" s="309"/>
      <c r="AH29" s="310"/>
      <c r="AI29" s="309"/>
      <c r="AJ29" s="309"/>
      <c r="AK29" s="309"/>
      <c r="AL29" s="309"/>
      <c r="AM29" s="309"/>
      <c r="AN29" s="309"/>
      <c r="AO29" s="310"/>
      <c r="AP29" s="810"/>
    </row>
    <row r="30" spans="1:42" ht="13.5" customHeight="1" x14ac:dyDescent="0.3">
      <c r="A30" s="301">
        <v>3</v>
      </c>
      <c r="B30" s="302" t="s">
        <v>20</v>
      </c>
      <c r="C30" s="145" t="s">
        <v>21</v>
      </c>
      <c r="D30" s="128">
        <v>1978</v>
      </c>
      <c r="E30" s="14">
        <f t="shared" si="14"/>
        <v>40</v>
      </c>
      <c r="F30" s="52" t="s">
        <v>22</v>
      </c>
      <c r="G30" s="304"/>
      <c r="H30" s="807"/>
      <c r="I30" s="839">
        <f>MIN(AB30:AB30:AP30)</f>
        <v>0.71875</v>
      </c>
      <c r="J30" s="808">
        <f t="shared" si="15"/>
        <v>19</v>
      </c>
      <c r="K30" s="418">
        <f t="shared" si="16"/>
        <v>2</v>
      </c>
      <c r="L30" s="305">
        <f t="shared" si="17"/>
        <v>19</v>
      </c>
      <c r="M30" s="306">
        <v>9</v>
      </c>
      <c r="N30" s="295"/>
      <c r="O30" s="359">
        <v>10</v>
      </c>
      <c r="P30" s="295"/>
      <c r="Q30" s="296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425">
        <v>0.75277777777777777</v>
      </c>
      <c r="AC30" s="308"/>
      <c r="AD30" s="309">
        <v>0.71875</v>
      </c>
      <c r="AE30" s="310"/>
      <c r="AF30" s="309"/>
      <c r="AG30" s="309"/>
      <c r="AH30" s="309"/>
      <c r="AI30" s="309"/>
      <c r="AJ30" s="309"/>
      <c r="AK30" s="309"/>
      <c r="AL30" s="310"/>
      <c r="AM30" s="309"/>
      <c r="AN30" s="309"/>
      <c r="AO30" s="310"/>
      <c r="AP30" s="810"/>
    </row>
    <row r="31" spans="1:42" ht="13.5" customHeight="1" x14ac:dyDescent="0.3">
      <c r="A31" s="358">
        <v>4</v>
      </c>
      <c r="B31" s="150" t="s">
        <v>20</v>
      </c>
      <c r="C31" s="149" t="s">
        <v>30</v>
      </c>
      <c r="D31" s="150">
        <v>1977</v>
      </c>
      <c r="E31" s="14">
        <f t="shared" si="14"/>
        <v>41</v>
      </c>
      <c r="F31" s="333" t="s">
        <v>16</v>
      </c>
      <c r="G31" s="312"/>
      <c r="H31" s="807"/>
      <c r="I31" s="839">
        <f>MIN(AB31:AB31:AP31)</f>
        <v>0.8125</v>
      </c>
      <c r="J31" s="808">
        <f t="shared" si="15"/>
        <v>17</v>
      </c>
      <c r="K31" s="418">
        <f t="shared" si="16"/>
        <v>3</v>
      </c>
      <c r="L31" s="305">
        <f t="shared" si="17"/>
        <v>17</v>
      </c>
      <c r="M31" s="306">
        <v>5</v>
      </c>
      <c r="N31" s="306">
        <v>7</v>
      </c>
      <c r="O31" s="306">
        <v>5</v>
      </c>
      <c r="P31" s="295"/>
      <c r="Q31" s="295"/>
      <c r="R31" s="295"/>
      <c r="S31" s="295"/>
      <c r="T31" s="296"/>
      <c r="U31" s="295"/>
      <c r="V31" s="296"/>
      <c r="W31" s="295"/>
      <c r="X31" s="295"/>
      <c r="Y31" s="295"/>
      <c r="Z31" s="295"/>
      <c r="AA31" s="295"/>
      <c r="AB31" s="425">
        <v>0.81458333333333333</v>
      </c>
      <c r="AC31" s="332">
        <v>0.8125</v>
      </c>
      <c r="AD31" s="309">
        <v>0.82708333333333339</v>
      </c>
      <c r="AE31" s="309"/>
      <c r="AF31" s="309"/>
      <c r="AG31" s="310"/>
      <c r="AH31" s="309"/>
      <c r="AI31" s="309"/>
      <c r="AJ31" s="310"/>
      <c r="AK31" s="309"/>
      <c r="AL31" s="309"/>
      <c r="AM31" s="309"/>
      <c r="AN31" s="309"/>
      <c r="AO31" s="310"/>
      <c r="AP31" s="810"/>
    </row>
    <row r="32" spans="1:42" ht="13.5" customHeight="1" x14ac:dyDescent="0.3">
      <c r="A32" s="313">
        <v>5</v>
      </c>
      <c r="B32" s="150" t="s">
        <v>20</v>
      </c>
      <c r="C32" s="149" t="s">
        <v>32</v>
      </c>
      <c r="D32" s="150">
        <v>1972</v>
      </c>
      <c r="E32" s="14">
        <f t="shared" si="14"/>
        <v>46</v>
      </c>
      <c r="F32" s="334" t="s">
        <v>24</v>
      </c>
      <c r="G32" s="312"/>
      <c r="H32" s="807"/>
      <c r="I32" s="839">
        <f>MIN(AB32:AB32:AP32)</f>
        <v>0.79722222222222217</v>
      </c>
      <c r="J32" s="808">
        <f t="shared" si="15"/>
        <v>16</v>
      </c>
      <c r="K32" s="418">
        <f t="shared" si="16"/>
        <v>3</v>
      </c>
      <c r="L32" s="305">
        <f t="shared" si="17"/>
        <v>16</v>
      </c>
      <c r="M32" s="306">
        <v>4</v>
      </c>
      <c r="N32" s="306">
        <v>6</v>
      </c>
      <c r="O32" s="306">
        <v>6</v>
      </c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425">
        <v>0.8208333333333333</v>
      </c>
      <c r="AC32" s="332">
        <v>0.81736111111111109</v>
      </c>
      <c r="AD32" s="309">
        <v>0.79722222222222217</v>
      </c>
      <c r="AE32" s="310"/>
      <c r="AF32" s="310"/>
      <c r="AG32" s="309"/>
      <c r="AH32" s="309"/>
      <c r="AI32" s="309"/>
      <c r="AJ32" s="309"/>
      <c r="AK32" s="309"/>
      <c r="AL32" s="310"/>
      <c r="AM32" s="309"/>
      <c r="AN32" s="310"/>
      <c r="AO32" s="309"/>
      <c r="AP32" s="810"/>
    </row>
    <row r="33" spans="1:42" ht="13.5" customHeight="1" x14ac:dyDescent="0.3">
      <c r="A33" s="313">
        <v>6</v>
      </c>
      <c r="B33" s="40" t="s">
        <v>20</v>
      </c>
      <c r="C33" s="155" t="s">
        <v>33</v>
      </c>
      <c r="D33" s="150">
        <v>1973</v>
      </c>
      <c r="E33" s="14">
        <f t="shared" si="14"/>
        <v>45</v>
      </c>
      <c r="F33" s="33" t="s">
        <v>19</v>
      </c>
      <c r="G33" s="312"/>
      <c r="H33" s="807"/>
      <c r="I33" s="839">
        <f>MIN(AB33:AB33:AP33)</f>
        <v>0.82500000000000007</v>
      </c>
      <c r="J33" s="808">
        <f t="shared" si="15"/>
        <v>12</v>
      </c>
      <c r="K33" s="840">
        <f t="shared" si="16"/>
        <v>3</v>
      </c>
      <c r="L33" s="305">
        <f t="shared" si="17"/>
        <v>12</v>
      </c>
      <c r="M33" s="306">
        <v>3</v>
      </c>
      <c r="N33" s="306">
        <v>5</v>
      </c>
      <c r="O33" s="306">
        <v>4</v>
      </c>
      <c r="P33" s="295"/>
      <c r="Q33" s="296"/>
      <c r="R33" s="296"/>
      <c r="S33" s="295"/>
      <c r="T33" s="296"/>
      <c r="U33" s="295"/>
      <c r="V33" s="295"/>
      <c r="W33" s="295"/>
      <c r="X33" s="295"/>
      <c r="Y33" s="295"/>
      <c r="Z33" s="295"/>
      <c r="AA33" s="295"/>
      <c r="AB33" s="425">
        <v>0.82500000000000007</v>
      </c>
      <c r="AC33" s="332">
        <v>0.8354166666666667</v>
      </c>
      <c r="AD33" s="309">
        <v>0.8305555555555556</v>
      </c>
      <c r="AE33" s="310"/>
      <c r="AF33" s="309"/>
      <c r="AG33" s="310"/>
      <c r="AH33" s="309"/>
      <c r="AI33" s="309"/>
      <c r="AJ33" s="309"/>
      <c r="AK33" s="310"/>
      <c r="AL33" s="310"/>
      <c r="AM33" s="309"/>
      <c r="AN33" s="309"/>
      <c r="AO33" s="309"/>
      <c r="AP33" s="810"/>
    </row>
    <row r="34" spans="1:42" ht="13.5" customHeight="1" x14ac:dyDescent="0.3">
      <c r="A34" s="358">
        <v>7</v>
      </c>
      <c r="B34" s="150" t="s">
        <v>20</v>
      </c>
      <c r="C34" s="140" t="s">
        <v>124</v>
      </c>
      <c r="D34" s="141">
        <v>1973</v>
      </c>
      <c r="E34" s="107">
        <f t="shared" si="14"/>
        <v>45</v>
      </c>
      <c r="F34" s="856" t="s">
        <v>89</v>
      </c>
      <c r="G34" s="312"/>
      <c r="H34" s="807"/>
      <c r="I34" s="839">
        <f>MIN(AB34:AB34:AP34)</f>
        <v>0.70208333333333339</v>
      </c>
      <c r="J34" s="808">
        <f t="shared" si="15"/>
        <v>10</v>
      </c>
      <c r="K34" s="418">
        <f t="shared" si="16"/>
        <v>1</v>
      </c>
      <c r="L34" s="305">
        <f t="shared" si="17"/>
        <v>10</v>
      </c>
      <c r="M34" s="295"/>
      <c r="N34" s="359">
        <v>10</v>
      </c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6"/>
      <c r="AB34" s="425"/>
      <c r="AC34" s="332">
        <v>0.70208333333333339</v>
      </c>
      <c r="AD34" s="310"/>
      <c r="AE34" s="309"/>
      <c r="AF34" s="309"/>
      <c r="AG34" s="309"/>
      <c r="AH34" s="309"/>
      <c r="AI34" s="309"/>
      <c r="AJ34" s="309"/>
      <c r="AK34" s="309"/>
      <c r="AL34" s="310"/>
      <c r="AM34" s="309"/>
      <c r="AN34" s="309"/>
      <c r="AO34" s="310"/>
      <c r="AP34" s="420"/>
    </row>
    <row r="35" spans="1:42" ht="13.5" customHeight="1" x14ac:dyDescent="0.3">
      <c r="A35" s="313">
        <v>8</v>
      </c>
      <c r="B35" s="40" t="s">
        <v>20</v>
      </c>
      <c r="C35" s="149" t="s">
        <v>556</v>
      </c>
      <c r="D35" s="150">
        <v>1973</v>
      </c>
      <c r="E35" s="14">
        <f t="shared" si="14"/>
        <v>45</v>
      </c>
      <c r="F35" s="334" t="s">
        <v>557</v>
      </c>
      <c r="G35" s="312"/>
      <c r="H35" s="807"/>
      <c r="I35" s="839">
        <f>MIN(AB35:AB35:AP35)</f>
        <v>0.7583333333333333</v>
      </c>
      <c r="J35" s="808">
        <f t="shared" si="15"/>
        <v>8</v>
      </c>
      <c r="K35" s="418">
        <f t="shared" si="16"/>
        <v>1</v>
      </c>
      <c r="L35" s="305">
        <f t="shared" si="17"/>
        <v>8</v>
      </c>
      <c r="M35" s="295"/>
      <c r="N35" s="295"/>
      <c r="O35" s="306">
        <v>8</v>
      </c>
      <c r="P35" s="295"/>
      <c r="Q35" s="296"/>
      <c r="R35" s="295"/>
      <c r="S35" s="295"/>
      <c r="T35" s="295"/>
      <c r="U35" s="295"/>
      <c r="V35" s="296"/>
      <c r="W35" s="295"/>
      <c r="X35" s="295"/>
      <c r="Y35" s="295"/>
      <c r="Z35" s="295"/>
      <c r="AA35" s="295"/>
      <c r="AB35" s="425"/>
      <c r="AC35" s="332"/>
      <c r="AD35" s="310">
        <v>0.7583333333333333</v>
      </c>
      <c r="AE35" s="310"/>
      <c r="AF35" s="309"/>
      <c r="AG35" s="310"/>
      <c r="AH35" s="310"/>
      <c r="AI35" s="309"/>
      <c r="AJ35" s="309"/>
      <c r="AK35" s="361"/>
      <c r="AL35" s="310"/>
      <c r="AM35" s="362"/>
      <c r="AN35" s="310"/>
      <c r="AO35" s="309"/>
      <c r="AP35" s="810"/>
    </row>
    <row r="36" spans="1:42" ht="13.5" customHeight="1" x14ac:dyDescent="0.3">
      <c r="A36" s="313">
        <v>9</v>
      </c>
      <c r="B36" s="40" t="s">
        <v>20</v>
      </c>
      <c r="C36" s="149" t="s">
        <v>27</v>
      </c>
      <c r="D36" s="150">
        <v>1972</v>
      </c>
      <c r="E36" s="14">
        <f t="shared" si="14"/>
        <v>46</v>
      </c>
      <c r="F36" s="59" t="s">
        <v>16</v>
      </c>
      <c r="G36" s="312"/>
      <c r="H36" s="807"/>
      <c r="I36" s="839">
        <f>MIN(AB36:AB36:AP36)</f>
        <v>0.77430555555555547</v>
      </c>
      <c r="J36" s="808">
        <f t="shared" si="15"/>
        <v>8</v>
      </c>
      <c r="K36" s="418">
        <f t="shared" si="16"/>
        <v>1</v>
      </c>
      <c r="L36" s="305">
        <f t="shared" si="17"/>
        <v>8</v>
      </c>
      <c r="M36" s="306">
        <v>8</v>
      </c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425">
        <v>0.77430555555555547</v>
      </c>
      <c r="AC36" s="310"/>
      <c r="AD36" s="309"/>
      <c r="AE36" s="310"/>
      <c r="AF36" s="308"/>
      <c r="AG36" s="309"/>
      <c r="AH36" s="309"/>
      <c r="AI36" s="309"/>
      <c r="AJ36" s="309"/>
      <c r="AK36" s="309"/>
      <c r="AL36" s="310"/>
      <c r="AM36" s="309"/>
      <c r="AN36" s="309"/>
      <c r="AO36" s="309"/>
      <c r="AP36" s="810"/>
    </row>
    <row r="37" spans="1:42" ht="13.5" customHeight="1" x14ac:dyDescent="0.3">
      <c r="A37" s="358">
        <v>10</v>
      </c>
      <c r="B37" s="150" t="s">
        <v>20</v>
      </c>
      <c r="C37" s="152" t="s">
        <v>28</v>
      </c>
      <c r="D37" s="141">
        <v>1974</v>
      </c>
      <c r="E37" s="14">
        <f t="shared" si="14"/>
        <v>44</v>
      </c>
      <c r="F37" s="857" t="s">
        <v>24</v>
      </c>
      <c r="G37" s="312"/>
      <c r="H37" s="807"/>
      <c r="I37" s="839">
        <f>MIN(AB37:AB37:AP37)</f>
        <v>0.79513888888888884</v>
      </c>
      <c r="J37" s="808">
        <f t="shared" si="15"/>
        <v>7</v>
      </c>
      <c r="K37" s="418">
        <f t="shared" si="16"/>
        <v>1</v>
      </c>
      <c r="L37" s="305">
        <f t="shared" si="17"/>
        <v>7</v>
      </c>
      <c r="M37" s="306">
        <v>7</v>
      </c>
      <c r="N37" s="295"/>
      <c r="O37" s="295"/>
      <c r="P37" s="296"/>
      <c r="Q37" s="296"/>
      <c r="R37" s="295"/>
      <c r="S37" s="295"/>
      <c r="T37" s="295"/>
      <c r="U37" s="295"/>
      <c r="V37" s="295"/>
      <c r="W37" s="295"/>
      <c r="X37" s="295"/>
      <c r="Y37" s="295"/>
      <c r="Z37" s="295"/>
      <c r="AA37" s="858"/>
      <c r="AB37" s="425">
        <v>0.79513888888888884</v>
      </c>
      <c r="AC37" s="310"/>
      <c r="AD37" s="309"/>
      <c r="AE37" s="310"/>
      <c r="AF37" s="310"/>
      <c r="AG37" s="309"/>
      <c r="AH37" s="309"/>
      <c r="AI37" s="309"/>
      <c r="AJ37" s="309"/>
      <c r="AK37" s="310"/>
      <c r="AL37" s="310"/>
      <c r="AM37" s="309"/>
      <c r="AN37" s="309"/>
      <c r="AO37" s="309"/>
      <c r="AP37" s="859"/>
    </row>
    <row r="38" spans="1:42" ht="13.5" customHeight="1" x14ac:dyDescent="0.3">
      <c r="A38" s="313">
        <v>11</v>
      </c>
      <c r="B38" s="40" t="s">
        <v>20</v>
      </c>
      <c r="C38" s="149" t="s">
        <v>39</v>
      </c>
      <c r="D38" s="150">
        <v>1977</v>
      </c>
      <c r="E38" s="14">
        <f t="shared" si="14"/>
        <v>41</v>
      </c>
      <c r="F38" s="360" t="s">
        <v>19</v>
      </c>
      <c r="G38" s="304"/>
      <c r="H38" s="807"/>
      <c r="I38" s="839">
        <f>MIN(AB38:AB38:AP38)</f>
        <v>0.84444444444444444</v>
      </c>
      <c r="J38" s="808">
        <f t="shared" si="15"/>
        <v>7</v>
      </c>
      <c r="K38" s="418">
        <f t="shared" si="16"/>
        <v>3</v>
      </c>
      <c r="L38" s="305">
        <f t="shared" si="17"/>
        <v>7</v>
      </c>
      <c r="M38" s="306">
        <v>2</v>
      </c>
      <c r="N38" s="306">
        <v>4</v>
      </c>
      <c r="O38" s="306">
        <v>1</v>
      </c>
      <c r="P38" s="295"/>
      <c r="Q38" s="296"/>
      <c r="R38" s="295"/>
      <c r="S38" s="295"/>
      <c r="T38" s="295"/>
      <c r="U38" s="295"/>
      <c r="V38" s="295"/>
      <c r="W38" s="295"/>
      <c r="X38" s="296"/>
      <c r="Y38" s="295"/>
      <c r="Z38" s="295"/>
      <c r="AA38" s="858"/>
      <c r="AB38" s="425">
        <v>0.84444444444444444</v>
      </c>
      <c r="AC38" s="332">
        <v>0.85277777777777775</v>
      </c>
      <c r="AD38" s="309">
        <v>0.96666666666666667</v>
      </c>
      <c r="AE38" s="309"/>
      <c r="AF38" s="309"/>
      <c r="AG38" s="309"/>
      <c r="AH38" s="309"/>
      <c r="AI38" s="310"/>
      <c r="AJ38" s="309"/>
      <c r="AK38" s="309"/>
      <c r="AL38" s="310"/>
      <c r="AM38" s="309"/>
      <c r="AN38" s="309"/>
      <c r="AO38" s="309"/>
      <c r="AP38" s="420"/>
    </row>
    <row r="39" spans="1:42" ht="13.5" customHeight="1" x14ac:dyDescent="0.3">
      <c r="A39" s="313">
        <v>12</v>
      </c>
      <c r="B39" s="40" t="s">
        <v>20</v>
      </c>
      <c r="C39" s="145" t="s">
        <v>57</v>
      </c>
      <c r="D39" s="128">
        <v>1970</v>
      </c>
      <c r="E39" s="14">
        <f t="shared" si="14"/>
        <v>48</v>
      </c>
      <c r="F39" s="52" t="s">
        <v>58</v>
      </c>
      <c r="G39" s="312"/>
      <c r="H39" s="807"/>
      <c r="I39" s="839">
        <f>MIN(AB39:AB39:AP39)</f>
        <v>0.87013888888888891</v>
      </c>
      <c r="J39" s="808">
        <f t="shared" si="15"/>
        <v>5</v>
      </c>
      <c r="K39" s="840">
        <f t="shared" si="16"/>
        <v>3</v>
      </c>
      <c r="L39" s="305">
        <f t="shared" si="17"/>
        <v>5</v>
      </c>
      <c r="M39" s="306">
        <v>1</v>
      </c>
      <c r="N39" s="306">
        <v>1</v>
      </c>
      <c r="O39" s="306">
        <v>3</v>
      </c>
      <c r="P39" s="295"/>
      <c r="Q39" s="295"/>
      <c r="R39" s="296"/>
      <c r="S39" s="296"/>
      <c r="T39" s="295"/>
      <c r="U39" s="295"/>
      <c r="V39" s="295"/>
      <c r="W39" s="295"/>
      <c r="X39" s="295"/>
      <c r="Y39" s="295"/>
      <c r="Z39" s="295"/>
      <c r="AA39" s="858"/>
      <c r="AB39" s="425">
        <v>0.89930555555555547</v>
      </c>
      <c r="AC39" s="332">
        <v>0.90972222222222221</v>
      </c>
      <c r="AD39" s="310">
        <v>0.87013888888888891</v>
      </c>
      <c r="AE39" s="310"/>
      <c r="AF39" s="309"/>
      <c r="AG39" s="309"/>
      <c r="AH39" s="309"/>
      <c r="AI39" s="309"/>
      <c r="AJ39" s="309"/>
      <c r="AK39" s="309"/>
      <c r="AL39" s="310"/>
      <c r="AM39" s="309"/>
      <c r="AN39" s="309"/>
      <c r="AO39" s="310"/>
      <c r="AP39" s="428"/>
    </row>
    <row r="40" spans="1:42" ht="13.5" customHeight="1" x14ac:dyDescent="0.3">
      <c r="A40" s="313">
        <v>13</v>
      </c>
      <c r="B40" s="40" t="s">
        <v>20</v>
      </c>
      <c r="C40" s="860" t="s">
        <v>42</v>
      </c>
      <c r="D40" s="861">
        <v>1974</v>
      </c>
      <c r="E40" s="14">
        <f t="shared" si="14"/>
        <v>44</v>
      </c>
      <c r="F40" s="862" t="s">
        <v>43</v>
      </c>
      <c r="G40" s="304"/>
      <c r="H40" s="807"/>
      <c r="I40" s="839">
        <f>MIN(AB40:AB40:AP40)</f>
        <v>0.84791666666666676</v>
      </c>
      <c r="J40" s="808">
        <f t="shared" si="15"/>
        <v>4</v>
      </c>
      <c r="K40" s="418">
        <f t="shared" si="16"/>
        <v>3</v>
      </c>
      <c r="L40" s="305">
        <f t="shared" si="17"/>
        <v>4</v>
      </c>
      <c r="M40" s="306">
        <v>1</v>
      </c>
      <c r="N40" s="306">
        <v>2</v>
      </c>
      <c r="O40" s="306">
        <v>1</v>
      </c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427"/>
      <c r="AB40" s="425">
        <v>0.84791666666666676</v>
      </c>
      <c r="AC40" s="332">
        <v>0.85902777777777783</v>
      </c>
      <c r="AD40" s="309">
        <v>0.90902777777777777</v>
      </c>
      <c r="AE40" s="310"/>
      <c r="AF40" s="309"/>
      <c r="AG40" s="309"/>
      <c r="AH40" s="309"/>
      <c r="AI40" s="309"/>
      <c r="AJ40" s="310"/>
      <c r="AK40" s="309"/>
      <c r="AL40" s="310"/>
      <c r="AM40" s="310"/>
      <c r="AN40" s="309"/>
      <c r="AO40" s="310"/>
      <c r="AP40" s="420"/>
    </row>
    <row r="41" spans="1:42" ht="13.5" customHeight="1" x14ac:dyDescent="0.3">
      <c r="A41" s="358">
        <v>14</v>
      </c>
      <c r="B41" s="150" t="s">
        <v>20</v>
      </c>
      <c r="C41" s="863" t="s">
        <v>132</v>
      </c>
      <c r="D41" s="864">
        <v>1976</v>
      </c>
      <c r="E41" s="107">
        <f t="shared" si="14"/>
        <v>42</v>
      </c>
      <c r="F41" s="360" t="s">
        <v>19</v>
      </c>
      <c r="G41" s="312"/>
      <c r="H41" s="807"/>
      <c r="I41" s="839">
        <f>MIN(AB41:AB41:AP41)</f>
        <v>0.85625000000000007</v>
      </c>
      <c r="J41" s="808">
        <f t="shared" si="15"/>
        <v>3</v>
      </c>
      <c r="K41" s="418">
        <f t="shared" si="16"/>
        <v>1</v>
      </c>
      <c r="L41" s="305">
        <f t="shared" si="17"/>
        <v>3</v>
      </c>
      <c r="M41" s="295"/>
      <c r="N41" s="306">
        <v>3</v>
      </c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142"/>
      <c r="Z41" s="295"/>
      <c r="AA41" s="865"/>
      <c r="AB41" s="425"/>
      <c r="AC41" s="866">
        <v>0.85625000000000007</v>
      </c>
      <c r="AD41" s="309"/>
      <c r="AE41" s="309"/>
      <c r="AF41" s="309"/>
      <c r="AG41" s="309"/>
      <c r="AH41" s="309"/>
      <c r="AI41" s="310"/>
      <c r="AJ41" s="309"/>
      <c r="AK41" s="310"/>
      <c r="AL41" s="310"/>
      <c r="AM41" s="309"/>
      <c r="AN41" s="309"/>
      <c r="AO41" s="309"/>
      <c r="AP41" s="810"/>
    </row>
    <row r="42" spans="1:42" ht="13.5" customHeight="1" x14ac:dyDescent="0.3">
      <c r="A42" s="313">
        <v>15</v>
      </c>
      <c r="B42" s="40" t="s">
        <v>20</v>
      </c>
      <c r="C42" s="149" t="s">
        <v>561</v>
      </c>
      <c r="D42" s="150">
        <v>1969</v>
      </c>
      <c r="E42" s="14">
        <f t="shared" si="14"/>
        <v>49</v>
      </c>
      <c r="F42" s="334" t="s">
        <v>562</v>
      </c>
      <c r="G42" s="312"/>
      <c r="H42" s="807"/>
      <c r="I42" s="839">
        <f>MIN(AB42:AB42:AP42)</f>
        <v>0.90555555555555556</v>
      </c>
      <c r="J42" s="808">
        <f t="shared" si="15"/>
        <v>2</v>
      </c>
      <c r="K42" s="418">
        <f t="shared" si="16"/>
        <v>1</v>
      </c>
      <c r="L42" s="305">
        <f t="shared" si="17"/>
        <v>2</v>
      </c>
      <c r="M42" s="295"/>
      <c r="N42" s="295"/>
      <c r="O42" s="306">
        <v>2</v>
      </c>
      <c r="P42" s="295"/>
      <c r="Q42" s="296"/>
      <c r="R42" s="295"/>
      <c r="S42" s="295"/>
      <c r="T42" s="295"/>
      <c r="U42" s="142"/>
      <c r="V42" s="296"/>
      <c r="W42" s="295"/>
      <c r="X42" s="295"/>
      <c r="Y42" s="142"/>
      <c r="Z42" s="142"/>
      <c r="AA42" s="427"/>
      <c r="AB42" s="425"/>
      <c r="AC42" s="332"/>
      <c r="AD42" s="310">
        <v>0.90555555555555556</v>
      </c>
      <c r="AE42" s="309"/>
      <c r="AF42" s="309"/>
      <c r="AG42" s="309"/>
      <c r="AH42" s="309"/>
      <c r="AI42" s="309"/>
      <c r="AJ42" s="309"/>
      <c r="AK42" s="867"/>
      <c r="AL42" s="310"/>
      <c r="AM42" s="309"/>
      <c r="AN42" s="309"/>
      <c r="AO42" s="310"/>
      <c r="AP42" s="420"/>
    </row>
    <row r="43" spans="1:42" ht="13.5" customHeight="1" x14ac:dyDescent="0.3">
      <c r="A43" s="313">
        <v>16</v>
      </c>
      <c r="B43" s="40" t="s">
        <v>20</v>
      </c>
      <c r="C43" s="155" t="s">
        <v>51</v>
      </c>
      <c r="D43" s="150">
        <v>1977</v>
      </c>
      <c r="E43" s="14">
        <f t="shared" si="14"/>
        <v>41</v>
      </c>
      <c r="F43" s="414" t="s">
        <v>52</v>
      </c>
      <c r="G43" s="312"/>
      <c r="H43" s="807"/>
      <c r="I43" s="839">
        <f>MIN(AB43:AB43:AP43)</f>
        <v>0.86805555555555547</v>
      </c>
      <c r="J43" s="808">
        <f t="shared" si="15"/>
        <v>2</v>
      </c>
      <c r="K43" s="418">
        <f t="shared" si="16"/>
        <v>2</v>
      </c>
      <c r="L43" s="305">
        <f t="shared" si="17"/>
        <v>2</v>
      </c>
      <c r="M43" s="306">
        <v>1</v>
      </c>
      <c r="N43" s="306">
        <v>1</v>
      </c>
      <c r="O43" s="295"/>
      <c r="P43" s="295"/>
      <c r="Q43" s="296"/>
      <c r="R43" s="295"/>
      <c r="S43" s="295"/>
      <c r="T43" s="295"/>
      <c r="U43" s="142"/>
      <c r="V43" s="296"/>
      <c r="W43" s="295"/>
      <c r="X43" s="295"/>
      <c r="Y43" s="142"/>
      <c r="Z43" s="142"/>
      <c r="AA43" s="865"/>
      <c r="AB43" s="425">
        <v>0.88055555555555554</v>
      </c>
      <c r="AC43" s="866">
        <v>0.86805555555555547</v>
      </c>
      <c r="AD43" s="310"/>
      <c r="AE43" s="309"/>
      <c r="AF43" s="309"/>
      <c r="AG43" s="309"/>
      <c r="AH43" s="309"/>
      <c r="AI43" s="309"/>
      <c r="AJ43" s="309"/>
      <c r="AK43" s="867"/>
      <c r="AL43" s="310"/>
      <c r="AM43" s="309"/>
      <c r="AN43" s="309"/>
      <c r="AO43" s="310"/>
      <c r="AP43" s="420"/>
    </row>
    <row r="44" spans="1:42" ht="13.5" customHeight="1" x14ac:dyDescent="0.3">
      <c r="A44" s="313">
        <v>17</v>
      </c>
      <c r="B44" s="40" t="s">
        <v>20</v>
      </c>
      <c r="C44" s="149" t="s">
        <v>64</v>
      </c>
      <c r="D44" s="150">
        <v>1973</v>
      </c>
      <c r="E44" s="14">
        <f t="shared" si="14"/>
        <v>45</v>
      </c>
      <c r="F44" s="75" t="s">
        <v>61</v>
      </c>
      <c r="G44" s="312"/>
      <c r="H44" s="807"/>
      <c r="I44" s="839">
        <f>MIN(AB44:AB44:AP44)</f>
        <v>0.9243055555555556</v>
      </c>
      <c r="J44" s="808">
        <f t="shared" si="15"/>
        <v>2</v>
      </c>
      <c r="K44" s="418">
        <f t="shared" si="16"/>
        <v>2</v>
      </c>
      <c r="L44" s="305">
        <f t="shared" si="17"/>
        <v>2</v>
      </c>
      <c r="M44" s="306">
        <v>1</v>
      </c>
      <c r="N44" s="295"/>
      <c r="O44" s="306">
        <v>1</v>
      </c>
      <c r="P44" s="295"/>
      <c r="Q44" s="295"/>
      <c r="R44" s="295"/>
      <c r="S44" s="295"/>
      <c r="T44" s="295"/>
      <c r="U44" s="142"/>
      <c r="V44" s="295"/>
      <c r="W44" s="295"/>
      <c r="X44" s="295"/>
      <c r="Y44" s="142"/>
      <c r="Z44" s="142"/>
      <c r="AA44" s="427"/>
      <c r="AB44" s="425">
        <v>0.96736111111111101</v>
      </c>
      <c r="AC44" s="866"/>
      <c r="AD44" s="309">
        <v>0.9243055555555556</v>
      </c>
      <c r="AE44" s="309"/>
      <c r="AF44" s="309"/>
      <c r="AG44" s="309"/>
      <c r="AH44" s="309"/>
      <c r="AI44" s="309"/>
      <c r="AJ44" s="309"/>
      <c r="AK44" s="867"/>
      <c r="AL44" s="310"/>
      <c r="AM44" s="309"/>
      <c r="AN44" s="309"/>
      <c r="AO44" s="310"/>
      <c r="AP44" s="420"/>
    </row>
    <row r="45" spans="1:42" ht="13.5" customHeight="1" x14ac:dyDescent="0.3">
      <c r="A45" s="358">
        <v>18</v>
      </c>
      <c r="B45" s="150" t="s">
        <v>20</v>
      </c>
      <c r="C45" s="155" t="s">
        <v>63</v>
      </c>
      <c r="D45" s="150">
        <v>1975</v>
      </c>
      <c r="E45" s="14">
        <f t="shared" si="14"/>
        <v>43</v>
      </c>
      <c r="F45" s="60"/>
      <c r="G45" s="312"/>
      <c r="H45" s="807"/>
      <c r="I45" s="839">
        <f>MIN(AB45:AB45:AP45)</f>
        <v>0.92499999999999993</v>
      </c>
      <c r="J45" s="808">
        <f t="shared" si="15"/>
        <v>2</v>
      </c>
      <c r="K45" s="418">
        <f t="shared" si="16"/>
        <v>2</v>
      </c>
      <c r="L45" s="305">
        <f t="shared" si="17"/>
        <v>2</v>
      </c>
      <c r="M45" s="306">
        <v>1</v>
      </c>
      <c r="N45" s="295"/>
      <c r="O45" s="306">
        <v>1</v>
      </c>
      <c r="P45" s="295"/>
      <c r="Q45" s="296"/>
      <c r="R45" s="295"/>
      <c r="S45" s="295"/>
      <c r="T45" s="142"/>
      <c r="U45" s="142"/>
      <c r="V45" s="295"/>
      <c r="W45" s="142"/>
      <c r="X45" s="295"/>
      <c r="Y45" s="142"/>
      <c r="Z45" s="142"/>
      <c r="AA45" s="427"/>
      <c r="AB45" s="425">
        <v>0.9458333333333333</v>
      </c>
      <c r="AC45" s="866"/>
      <c r="AD45" s="309">
        <v>0.92499999999999993</v>
      </c>
      <c r="AE45" s="309"/>
      <c r="AF45" s="309"/>
      <c r="AG45" s="309"/>
      <c r="AH45" s="308"/>
      <c r="AI45" s="309"/>
      <c r="AJ45" s="309"/>
      <c r="AK45" s="309"/>
      <c r="AL45" s="309"/>
      <c r="AM45" s="309"/>
      <c r="AN45" s="309"/>
      <c r="AO45" s="310"/>
      <c r="AP45" s="810"/>
    </row>
    <row r="46" spans="1:42" ht="13.5" customHeight="1" x14ac:dyDescent="0.3">
      <c r="A46" s="313">
        <v>19</v>
      </c>
      <c r="B46" s="40" t="s">
        <v>20</v>
      </c>
      <c r="C46" s="149" t="s">
        <v>40</v>
      </c>
      <c r="D46" s="150">
        <v>1972</v>
      </c>
      <c r="E46" s="14">
        <f t="shared" si="14"/>
        <v>46</v>
      </c>
      <c r="F46" s="334" t="s">
        <v>41</v>
      </c>
      <c r="G46" s="312"/>
      <c r="H46" s="807"/>
      <c r="I46" s="839">
        <f>MIN(AB46:AB46:AP46)</f>
        <v>0.84583333333333333</v>
      </c>
      <c r="J46" s="808">
        <f t="shared" si="15"/>
        <v>1</v>
      </c>
      <c r="K46" s="418">
        <f t="shared" si="16"/>
        <v>1</v>
      </c>
      <c r="L46" s="305">
        <f t="shared" si="17"/>
        <v>1</v>
      </c>
      <c r="M46" s="306">
        <v>1</v>
      </c>
      <c r="N46" s="295"/>
      <c r="O46" s="295"/>
      <c r="P46" s="295"/>
      <c r="Q46" s="296"/>
      <c r="R46" s="295"/>
      <c r="S46" s="295"/>
      <c r="T46" s="142"/>
      <c r="U46" s="142"/>
      <c r="V46" s="296"/>
      <c r="W46" s="142"/>
      <c r="X46" s="295"/>
      <c r="Y46" s="142"/>
      <c r="Z46" s="142"/>
      <c r="AA46" s="427"/>
      <c r="AB46" s="425">
        <v>0.84583333333333333</v>
      </c>
      <c r="AC46" s="332"/>
      <c r="AD46" s="310"/>
      <c r="AE46" s="310"/>
      <c r="AF46" s="309"/>
      <c r="AG46" s="309"/>
      <c r="AH46" s="309"/>
      <c r="AI46" s="309"/>
      <c r="AJ46" s="309"/>
      <c r="AK46" s="309"/>
      <c r="AL46" s="310"/>
      <c r="AM46" s="309"/>
      <c r="AN46" s="309"/>
      <c r="AO46" s="310"/>
      <c r="AP46" s="428"/>
    </row>
    <row r="47" spans="1:42" ht="13.5" customHeight="1" x14ac:dyDescent="0.3">
      <c r="A47" s="313">
        <v>20</v>
      </c>
      <c r="B47" s="40" t="s">
        <v>20</v>
      </c>
      <c r="C47" s="868" t="s">
        <v>55</v>
      </c>
      <c r="D47" s="150">
        <v>1972</v>
      </c>
      <c r="E47" s="14">
        <f t="shared" si="14"/>
        <v>46</v>
      </c>
      <c r="F47" s="52" t="s">
        <v>56</v>
      </c>
      <c r="G47" s="43"/>
      <c r="H47" s="329"/>
      <c r="I47" s="839">
        <f>MIN(AB47:AB47:AP47)</f>
        <v>0.89444444444444438</v>
      </c>
      <c r="J47" s="808">
        <f t="shared" si="15"/>
        <v>1</v>
      </c>
      <c r="K47" s="418">
        <f t="shared" si="16"/>
        <v>1</v>
      </c>
      <c r="L47" s="305">
        <f t="shared" si="17"/>
        <v>1</v>
      </c>
      <c r="M47" s="306">
        <v>1</v>
      </c>
      <c r="N47" s="296"/>
      <c r="O47" s="296"/>
      <c r="P47" s="295"/>
      <c r="Q47" s="296"/>
      <c r="R47" s="295"/>
      <c r="S47" s="295"/>
      <c r="T47" s="295"/>
      <c r="U47" s="295"/>
      <c r="V47" s="295"/>
      <c r="W47" s="295"/>
      <c r="X47" s="295"/>
      <c r="Y47" s="295"/>
      <c r="Z47" s="295"/>
      <c r="AA47" s="869"/>
      <c r="AB47" s="425">
        <v>0.89444444444444438</v>
      </c>
      <c r="AC47" s="332"/>
      <c r="AD47" s="309"/>
      <c r="AE47" s="310"/>
      <c r="AF47" s="309"/>
      <c r="AG47" s="309"/>
      <c r="AH47" s="309"/>
      <c r="AI47" s="309"/>
      <c r="AJ47" s="309"/>
      <c r="AK47" s="309"/>
      <c r="AL47" s="310"/>
      <c r="AM47" s="309"/>
      <c r="AN47" s="309"/>
      <c r="AO47" s="310"/>
      <c r="AP47" s="870"/>
    </row>
    <row r="48" spans="1:42" ht="13.5" customHeight="1" thickBot="1" x14ac:dyDescent="0.35">
      <c r="A48" s="871">
        <v>20</v>
      </c>
      <c r="B48" s="872" t="s">
        <v>20</v>
      </c>
      <c r="C48" s="849" t="s">
        <v>365</v>
      </c>
      <c r="D48" s="873"/>
      <c r="E48" s="873"/>
      <c r="F48" s="874"/>
      <c r="G48" s="377"/>
      <c r="H48" s="378"/>
      <c r="I48" s="379"/>
      <c r="J48" s="875"/>
      <c r="K48" s="422"/>
      <c r="L48" s="423">
        <f t="shared" ref="L48" si="18">SUM(M48:AA48)</f>
        <v>40</v>
      </c>
      <c r="M48" s="876">
        <f>COUNTIF(M28:M47,"&gt;-1")</f>
        <v>16</v>
      </c>
      <c r="N48" s="876">
        <f t="shared" ref="N48:O48" si="19">COUNTIF(N28:N47,"&gt;-1")</f>
        <v>11</v>
      </c>
      <c r="O48" s="876">
        <f t="shared" si="19"/>
        <v>13</v>
      </c>
      <c r="P48" s="876">
        <f t="shared" ref="P48:AA48" si="20">COUNTIF(P28:P46,"&gt;-1")</f>
        <v>0</v>
      </c>
      <c r="Q48" s="876">
        <f t="shared" si="20"/>
        <v>0</v>
      </c>
      <c r="R48" s="876">
        <f t="shared" si="20"/>
        <v>0</v>
      </c>
      <c r="S48" s="876">
        <f t="shared" si="20"/>
        <v>0</v>
      </c>
      <c r="T48" s="876">
        <f t="shared" si="20"/>
        <v>0</v>
      </c>
      <c r="U48" s="876">
        <f t="shared" si="20"/>
        <v>0</v>
      </c>
      <c r="V48" s="876">
        <f t="shared" si="20"/>
        <v>0</v>
      </c>
      <c r="W48" s="876">
        <f t="shared" si="20"/>
        <v>0</v>
      </c>
      <c r="X48" s="876">
        <f t="shared" si="20"/>
        <v>0</v>
      </c>
      <c r="Y48" s="876">
        <f t="shared" si="20"/>
        <v>0</v>
      </c>
      <c r="Z48" s="876">
        <f t="shared" si="20"/>
        <v>0</v>
      </c>
      <c r="AA48" s="424">
        <f t="shared" si="20"/>
        <v>0</v>
      </c>
      <c r="AB48" s="425"/>
      <c r="AC48" s="361"/>
      <c r="AD48" s="877"/>
      <c r="AE48" s="361"/>
      <c r="AF48" s="361"/>
      <c r="AG48" s="361"/>
      <c r="AH48" s="361"/>
      <c r="AI48" s="361"/>
      <c r="AJ48" s="361"/>
      <c r="AK48" s="361"/>
      <c r="AL48" s="361"/>
      <c r="AM48" s="878"/>
      <c r="AN48" s="878"/>
      <c r="AO48" s="361"/>
      <c r="AP48" s="353"/>
    </row>
    <row r="49" spans="1:42" ht="13.5" customHeight="1" thickTop="1" thickBot="1" x14ac:dyDescent="0.35">
      <c r="A49" s="271" t="s">
        <v>1</v>
      </c>
      <c r="B49" s="272" t="s">
        <v>7</v>
      </c>
      <c r="C49" s="273" t="s">
        <v>2</v>
      </c>
      <c r="D49" s="272" t="s">
        <v>3</v>
      </c>
      <c r="E49" s="272" t="s">
        <v>161</v>
      </c>
      <c r="F49" s="274" t="s">
        <v>5</v>
      </c>
      <c r="G49" s="275" t="s">
        <v>326</v>
      </c>
      <c r="H49" s="276" t="s">
        <v>327</v>
      </c>
      <c r="I49" s="277" t="s">
        <v>328</v>
      </c>
      <c r="J49" s="278" t="s">
        <v>329</v>
      </c>
      <c r="K49" s="279" t="s">
        <v>330</v>
      </c>
      <c r="L49" s="280" t="s">
        <v>9</v>
      </c>
      <c r="M49" s="281" t="s">
        <v>331</v>
      </c>
      <c r="N49" s="282" t="s">
        <v>332</v>
      </c>
      <c r="O49" s="282" t="s">
        <v>333</v>
      </c>
      <c r="P49" s="282" t="s">
        <v>334</v>
      </c>
      <c r="Q49" s="282" t="s">
        <v>335</v>
      </c>
      <c r="R49" s="282" t="s">
        <v>336</v>
      </c>
      <c r="S49" s="282" t="s">
        <v>337</v>
      </c>
      <c r="T49" s="282" t="s">
        <v>338</v>
      </c>
      <c r="U49" s="282" t="s">
        <v>339</v>
      </c>
      <c r="V49" s="282" t="s">
        <v>340</v>
      </c>
      <c r="W49" s="282" t="s">
        <v>341</v>
      </c>
      <c r="X49" s="282" t="s">
        <v>342</v>
      </c>
      <c r="Y49" s="282" t="s">
        <v>343</v>
      </c>
      <c r="Z49" s="282" t="s">
        <v>344</v>
      </c>
      <c r="AA49" s="283" t="s">
        <v>345</v>
      </c>
      <c r="AB49" s="325" t="s">
        <v>346</v>
      </c>
      <c r="AC49" s="326" t="s">
        <v>347</v>
      </c>
      <c r="AD49" s="326" t="s">
        <v>348</v>
      </c>
      <c r="AE49" s="326" t="s">
        <v>349</v>
      </c>
      <c r="AF49" s="326" t="s">
        <v>350</v>
      </c>
      <c r="AG49" s="326" t="s">
        <v>351</v>
      </c>
      <c r="AH49" s="326" t="s">
        <v>352</v>
      </c>
      <c r="AI49" s="326" t="s">
        <v>353</v>
      </c>
      <c r="AJ49" s="326" t="s">
        <v>354</v>
      </c>
      <c r="AK49" s="326" t="s">
        <v>355</v>
      </c>
      <c r="AL49" s="326" t="s">
        <v>356</v>
      </c>
      <c r="AM49" s="326" t="s">
        <v>357</v>
      </c>
      <c r="AN49" s="326" t="s">
        <v>358</v>
      </c>
      <c r="AO49" s="326" t="s">
        <v>359</v>
      </c>
      <c r="AP49" s="327" t="s">
        <v>360</v>
      </c>
    </row>
    <row r="50" spans="1:42" ht="13.5" customHeight="1" thickTop="1" x14ac:dyDescent="0.3">
      <c r="A50" s="301">
        <v>1</v>
      </c>
      <c r="B50" s="302" t="s">
        <v>36</v>
      </c>
      <c r="C50" s="140" t="s">
        <v>35</v>
      </c>
      <c r="D50" s="129">
        <v>1964</v>
      </c>
      <c r="E50" s="14">
        <f t="shared" ref="E50:E56" si="21">SUM(2018-D50)</f>
        <v>54</v>
      </c>
      <c r="F50" s="333" t="s">
        <v>16</v>
      </c>
      <c r="G50" s="312"/>
      <c r="H50" s="415"/>
      <c r="I50" s="839">
        <f>MIN(AB50:AB50:AP50)</f>
        <v>0.79305555555555562</v>
      </c>
      <c r="J50" s="417">
        <f t="shared" ref="J50:J56" si="22">IF(COUNTIF(M50:AA50,"&gt;=0")&lt;11,SUM(M50:AA50),SUM(LARGE(M50:AA50,1),LARGE(M50:AA50,2),LARGE(M50:AA50,3),LARGE(M50:AA50,4),LARGE(M50:AA50,5),LARGE(M50:AA50,6),LARGE(M50:AA50,7),LARGE(M50:AA50,8),LARGE(M50:AA50,9),LARGE(M50:AA50,10)))</f>
        <v>29</v>
      </c>
      <c r="K50" s="418">
        <f t="shared" ref="K50:K56" si="23">SUM(COUNTIF(M50:AA50,"&gt;-1"))</f>
        <v>3</v>
      </c>
      <c r="L50" s="305">
        <f t="shared" ref="L50:L56" si="24">SUM(M50:AA50)</f>
        <v>29</v>
      </c>
      <c r="M50" s="19">
        <v>10</v>
      </c>
      <c r="N50" s="19">
        <v>10</v>
      </c>
      <c r="O50" s="42">
        <v>9</v>
      </c>
      <c r="P50" s="294"/>
      <c r="Q50" s="330"/>
      <c r="R50" s="295"/>
      <c r="S50" s="296"/>
      <c r="T50" s="295"/>
      <c r="U50" s="296"/>
      <c r="V50" s="295"/>
      <c r="W50" s="295"/>
      <c r="X50" s="295"/>
      <c r="Y50" s="295"/>
      <c r="Z50" s="295"/>
      <c r="AA50" s="295"/>
      <c r="AB50" s="425">
        <v>0.83611111111111114</v>
      </c>
      <c r="AC50" s="866">
        <v>0.83819444444444446</v>
      </c>
      <c r="AD50" s="310">
        <v>0.79305555555555562</v>
      </c>
      <c r="AE50" s="310"/>
      <c r="AF50" s="310"/>
      <c r="AG50" s="310"/>
      <c r="AH50" s="310"/>
      <c r="AI50" s="309"/>
      <c r="AJ50" s="309"/>
      <c r="AK50" s="310"/>
      <c r="AL50" s="309"/>
      <c r="AM50" s="310"/>
      <c r="AN50" s="309"/>
      <c r="AO50" s="310"/>
      <c r="AP50" s="420"/>
    </row>
    <row r="51" spans="1:42" ht="13.5" customHeight="1" x14ac:dyDescent="0.3">
      <c r="A51" s="301">
        <v>2</v>
      </c>
      <c r="B51" s="302" t="s">
        <v>36</v>
      </c>
      <c r="C51" s="127" t="s">
        <v>71</v>
      </c>
      <c r="D51" s="128">
        <v>1962</v>
      </c>
      <c r="E51" s="14">
        <f t="shared" si="21"/>
        <v>56</v>
      </c>
      <c r="F51" s="879" t="s">
        <v>19</v>
      </c>
      <c r="G51" s="312"/>
      <c r="H51" s="415"/>
      <c r="I51" s="839">
        <f>MIN(AB51:AB51:AP51)</f>
        <v>0.93055555555555547</v>
      </c>
      <c r="J51" s="417">
        <f t="shared" si="22"/>
        <v>24</v>
      </c>
      <c r="K51" s="840">
        <f t="shared" si="23"/>
        <v>3</v>
      </c>
      <c r="L51" s="305">
        <f t="shared" si="24"/>
        <v>24</v>
      </c>
      <c r="M51" s="306">
        <v>8</v>
      </c>
      <c r="N51" s="306">
        <v>9</v>
      </c>
      <c r="O51" s="306">
        <v>7</v>
      </c>
      <c r="P51" s="295"/>
      <c r="Q51" s="295"/>
      <c r="R51" s="296"/>
      <c r="S51" s="295"/>
      <c r="T51" s="296"/>
      <c r="U51" s="295"/>
      <c r="V51" s="295"/>
      <c r="W51" s="295"/>
      <c r="X51" s="295"/>
      <c r="Y51" s="295"/>
      <c r="Z51" s="295"/>
      <c r="AA51" s="295"/>
      <c r="AB51" s="838">
        <v>0.99722222222222223</v>
      </c>
      <c r="AC51" s="866">
        <v>0.93819444444444444</v>
      </c>
      <c r="AD51" s="309">
        <v>0.93055555555555547</v>
      </c>
      <c r="AE51" s="310"/>
      <c r="AF51" s="309"/>
      <c r="AG51" s="310"/>
      <c r="AH51" s="309"/>
      <c r="AI51" s="309"/>
      <c r="AJ51" s="309"/>
      <c r="AK51" s="310"/>
      <c r="AL51" s="310"/>
      <c r="AM51" s="310"/>
      <c r="AN51" s="310"/>
      <c r="AO51" s="309"/>
      <c r="AP51" s="810"/>
    </row>
    <row r="52" spans="1:42" ht="13.5" customHeight="1" x14ac:dyDescent="0.3">
      <c r="A52" s="301">
        <v>3</v>
      </c>
      <c r="B52" s="302" t="s">
        <v>36</v>
      </c>
      <c r="C52" s="145" t="s">
        <v>95</v>
      </c>
      <c r="D52" s="128">
        <v>1968</v>
      </c>
      <c r="E52" s="14">
        <f t="shared" si="21"/>
        <v>50</v>
      </c>
      <c r="F52" s="333" t="s">
        <v>16</v>
      </c>
      <c r="G52" s="312"/>
      <c r="H52" s="415"/>
      <c r="I52" s="839">
        <f>MIN(AB52:AB52:AP52)</f>
        <v>0.93402777777777779</v>
      </c>
      <c r="J52" s="417">
        <f t="shared" si="22"/>
        <v>21</v>
      </c>
      <c r="K52" s="418">
        <f t="shared" si="23"/>
        <v>3</v>
      </c>
      <c r="L52" s="305">
        <f t="shared" si="24"/>
        <v>21</v>
      </c>
      <c r="M52" s="306">
        <v>7</v>
      </c>
      <c r="N52" s="306">
        <v>8</v>
      </c>
      <c r="O52" s="306">
        <v>6</v>
      </c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419" t="s">
        <v>96</v>
      </c>
      <c r="AC52" s="336" t="s">
        <v>139</v>
      </c>
      <c r="AD52" s="309">
        <v>0.93402777777777779</v>
      </c>
      <c r="AE52" s="308"/>
      <c r="AF52" s="310"/>
      <c r="AG52" s="308"/>
      <c r="AH52" s="309"/>
      <c r="AI52" s="310"/>
      <c r="AJ52" s="308"/>
      <c r="AK52" s="310"/>
      <c r="AL52" s="309"/>
      <c r="AM52" s="310"/>
      <c r="AN52" s="308"/>
      <c r="AO52" s="309"/>
      <c r="AP52" s="810"/>
    </row>
    <row r="53" spans="1:42" ht="13.5" customHeight="1" x14ac:dyDescent="0.3">
      <c r="A53" s="313">
        <v>4</v>
      </c>
      <c r="B53" s="150" t="s">
        <v>36</v>
      </c>
      <c r="C53" s="127" t="s">
        <v>366</v>
      </c>
      <c r="D53" s="128">
        <v>1960</v>
      </c>
      <c r="E53" s="14">
        <f t="shared" si="21"/>
        <v>58</v>
      </c>
      <c r="F53" s="333" t="s">
        <v>16</v>
      </c>
      <c r="G53" s="312"/>
      <c r="H53" s="415"/>
      <c r="I53" s="839">
        <f>MIN(AB53:AB53:AP53)</f>
        <v>0.8652777777777777</v>
      </c>
      <c r="J53" s="417">
        <f t="shared" si="22"/>
        <v>17</v>
      </c>
      <c r="K53" s="418">
        <f t="shared" si="23"/>
        <v>2</v>
      </c>
      <c r="L53" s="305">
        <f t="shared" si="24"/>
        <v>17</v>
      </c>
      <c r="M53" s="306">
        <v>9</v>
      </c>
      <c r="N53" s="295"/>
      <c r="O53" s="306">
        <v>8</v>
      </c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858"/>
      <c r="AB53" s="385">
        <v>0.90763888888888899</v>
      </c>
      <c r="AC53" s="310"/>
      <c r="AD53" s="880">
        <v>0.8652777777777777</v>
      </c>
      <c r="AE53" s="880"/>
      <c r="AF53" s="310"/>
      <c r="AG53" s="310"/>
      <c r="AH53" s="309"/>
      <c r="AI53" s="310"/>
      <c r="AJ53" s="338"/>
      <c r="AK53" s="309"/>
      <c r="AL53" s="310"/>
      <c r="AM53" s="310"/>
      <c r="AN53" s="309"/>
      <c r="AO53" s="309"/>
      <c r="AP53" s="428"/>
    </row>
    <row r="54" spans="1:42" ht="13.5" customHeight="1" x14ac:dyDescent="0.3">
      <c r="A54" s="313">
        <v>5</v>
      </c>
      <c r="B54" s="150" t="s">
        <v>36</v>
      </c>
      <c r="C54" s="127" t="s">
        <v>233</v>
      </c>
      <c r="D54" s="128">
        <v>1966</v>
      </c>
      <c r="E54" s="14">
        <f t="shared" si="21"/>
        <v>52</v>
      </c>
      <c r="F54" s="357" t="s">
        <v>24</v>
      </c>
      <c r="G54" s="312"/>
      <c r="H54" s="415"/>
      <c r="I54" s="839">
        <f>MIN(AB54:AB54:AP54)</f>
        <v>0.76250000000000007</v>
      </c>
      <c r="J54" s="417">
        <f t="shared" si="22"/>
        <v>10</v>
      </c>
      <c r="K54" s="418">
        <f t="shared" si="23"/>
        <v>1</v>
      </c>
      <c r="L54" s="305">
        <f t="shared" si="24"/>
        <v>10</v>
      </c>
      <c r="M54" s="295"/>
      <c r="N54" s="295"/>
      <c r="O54" s="359">
        <v>10</v>
      </c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858"/>
      <c r="AB54" s="385"/>
      <c r="AC54" s="310"/>
      <c r="AD54" s="880">
        <v>0.76250000000000007</v>
      </c>
      <c r="AE54" s="880"/>
      <c r="AF54" s="310"/>
      <c r="AG54" s="310"/>
      <c r="AH54" s="309"/>
      <c r="AI54" s="310"/>
      <c r="AJ54" s="338"/>
      <c r="AK54" s="309"/>
      <c r="AL54" s="310"/>
      <c r="AM54" s="310"/>
      <c r="AN54" s="309"/>
      <c r="AO54" s="309"/>
      <c r="AP54" s="428"/>
    </row>
    <row r="55" spans="1:42" ht="13.5" customHeight="1" x14ac:dyDescent="0.3">
      <c r="A55" s="313">
        <v>6</v>
      </c>
      <c r="B55" s="150" t="s">
        <v>36</v>
      </c>
      <c r="C55" s="145" t="s">
        <v>107</v>
      </c>
      <c r="D55" s="128">
        <v>1963</v>
      </c>
      <c r="E55" s="14">
        <f t="shared" si="21"/>
        <v>55</v>
      </c>
      <c r="F55" s="357" t="s">
        <v>108</v>
      </c>
      <c r="G55" s="312"/>
      <c r="H55" s="415"/>
      <c r="I55" s="416" t="s">
        <v>109</v>
      </c>
      <c r="J55" s="417">
        <f t="shared" si="22"/>
        <v>6</v>
      </c>
      <c r="K55" s="418">
        <f t="shared" si="23"/>
        <v>1</v>
      </c>
      <c r="L55" s="305">
        <f t="shared" si="24"/>
        <v>6</v>
      </c>
      <c r="M55" s="306">
        <v>6</v>
      </c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858"/>
      <c r="AB55" s="396" t="s">
        <v>109</v>
      </c>
      <c r="AC55" s="310"/>
      <c r="AD55" s="880"/>
      <c r="AE55" s="880"/>
      <c r="AF55" s="310"/>
      <c r="AG55" s="310"/>
      <c r="AH55" s="309"/>
      <c r="AI55" s="310"/>
      <c r="AJ55" s="338"/>
      <c r="AK55" s="309"/>
      <c r="AL55" s="310"/>
      <c r="AM55" s="310"/>
      <c r="AN55" s="309"/>
      <c r="AO55" s="309"/>
      <c r="AP55" s="428"/>
    </row>
    <row r="56" spans="1:42" ht="13.5" customHeight="1" x14ac:dyDescent="0.3">
      <c r="A56" s="313">
        <v>7</v>
      </c>
      <c r="B56" s="150" t="s">
        <v>36</v>
      </c>
      <c r="C56" s="127" t="s">
        <v>574</v>
      </c>
      <c r="D56" s="128">
        <v>1967</v>
      </c>
      <c r="E56" s="14">
        <f t="shared" si="21"/>
        <v>51</v>
      </c>
      <c r="F56" s="879" t="s">
        <v>19</v>
      </c>
      <c r="G56" s="312"/>
      <c r="H56" s="415"/>
      <c r="I56" s="416" t="s">
        <v>575</v>
      </c>
      <c r="J56" s="417">
        <f t="shared" si="22"/>
        <v>5</v>
      </c>
      <c r="K56" s="418">
        <f t="shared" si="23"/>
        <v>1</v>
      </c>
      <c r="L56" s="305">
        <f t="shared" si="24"/>
        <v>5</v>
      </c>
      <c r="M56" s="295"/>
      <c r="N56" s="295"/>
      <c r="O56" s="306">
        <v>5</v>
      </c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858"/>
      <c r="AB56" s="838"/>
      <c r="AC56" s="310"/>
      <c r="AD56" s="308" t="s">
        <v>575</v>
      </c>
      <c r="AE56" s="308"/>
      <c r="AF56" s="308"/>
      <c r="AG56" s="310"/>
      <c r="AH56" s="309"/>
      <c r="AI56" s="310"/>
      <c r="AJ56" s="308"/>
      <c r="AK56" s="310"/>
      <c r="AL56" s="308"/>
      <c r="AM56" s="310"/>
      <c r="AN56" s="310"/>
      <c r="AO56" s="309"/>
      <c r="AP56" s="810"/>
    </row>
    <row r="57" spans="1:42" ht="13.5" customHeight="1" thickBot="1" x14ac:dyDescent="0.35">
      <c r="A57" s="871">
        <v>7</v>
      </c>
      <c r="B57" s="881" t="s">
        <v>36</v>
      </c>
      <c r="C57" s="849" t="s">
        <v>367</v>
      </c>
      <c r="D57" s="873"/>
      <c r="E57" s="873"/>
      <c r="F57" s="874"/>
      <c r="G57" s="882"/>
      <c r="H57" s="883"/>
      <c r="I57" s="884"/>
      <c r="J57" s="875"/>
      <c r="K57" s="422"/>
      <c r="L57" s="423">
        <f t="shared" ref="L57" si="25">SUM(M57:AA57)</f>
        <v>14</v>
      </c>
      <c r="M57" s="876">
        <f t="shared" ref="M57:AA57" si="26">COUNTIF(M50:M56,"&gt;-1")</f>
        <v>5</v>
      </c>
      <c r="N57" s="876">
        <f t="shared" si="26"/>
        <v>3</v>
      </c>
      <c r="O57" s="876">
        <f t="shared" si="26"/>
        <v>6</v>
      </c>
      <c r="P57" s="885">
        <f t="shared" si="26"/>
        <v>0</v>
      </c>
      <c r="Q57" s="885">
        <f t="shared" si="26"/>
        <v>0</v>
      </c>
      <c r="R57" s="885">
        <f t="shared" si="26"/>
        <v>0</v>
      </c>
      <c r="S57" s="885">
        <f t="shared" si="26"/>
        <v>0</v>
      </c>
      <c r="T57" s="885">
        <f t="shared" si="26"/>
        <v>0</v>
      </c>
      <c r="U57" s="885">
        <f t="shared" si="26"/>
        <v>0</v>
      </c>
      <c r="V57" s="885">
        <f t="shared" si="26"/>
        <v>0</v>
      </c>
      <c r="W57" s="885">
        <f t="shared" si="26"/>
        <v>0</v>
      </c>
      <c r="X57" s="885">
        <f t="shared" si="26"/>
        <v>0</v>
      </c>
      <c r="Y57" s="885">
        <f t="shared" si="26"/>
        <v>0</v>
      </c>
      <c r="Z57" s="885">
        <f t="shared" si="26"/>
        <v>0</v>
      </c>
      <c r="AA57" s="886">
        <f t="shared" si="26"/>
        <v>0</v>
      </c>
      <c r="AB57" s="425"/>
      <c r="AC57" s="361"/>
      <c r="AD57" s="877"/>
      <c r="AE57" s="361"/>
      <c r="AF57" s="361"/>
      <c r="AG57" s="361"/>
      <c r="AH57" s="361"/>
      <c r="AI57" s="361"/>
      <c r="AJ57" s="361"/>
      <c r="AK57" s="361"/>
      <c r="AL57" s="361"/>
      <c r="AM57" s="878"/>
      <c r="AN57" s="878"/>
      <c r="AO57" s="361"/>
      <c r="AP57" s="426"/>
    </row>
    <row r="58" spans="1:42" ht="13.5" customHeight="1" thickTop="1" thickBot="1" x14ac:dyDescent="0.35">
      <c r="A58" s="271" t="s">
        <v>1</v>
      </c>
      <c r="B58" s="272" t="s">
        <v>7</v>
      </c>
      <c r="C58" s="273" t="s">
        <v>2</v>
      </c>
      <c r="D58" s="272" t="s">
        <v>3</v>
      </c>
      <c r="E58" s="272" t="s">
        <v>161</v>
      </c>
      <c r="F58" s="274" t="s">
        <v>5</v>
      </c>
      <c r="G58" s="275" t="s">
        <v>326</v>
      </c>
      <c r="H58" s="276" t="s">
        <v>327</v>
      </c>
      <c r="I58" s="277" t="s">
        <v>328</v>
      </c>
      <c r="J58" s="278" t="s">
        <v>329</v>
      </c>
      <c r="K58" s="279" t="s">
        <v>330</v>
      </c>
      <c r="L58" s="280" t="s">
        <v>9</v>
      </c>
      <c r="M58" s="281" t="s">
        <v>331</v>
      </c>
      <c r="N58" s="282" t="s">
        <v>332</v>
      </c>
      <c r="O58" s="282" t="s">
        <v>333</v>
      </c>
      <c r="P58" s="282" t="s">
        <v>334</v>
      </c>
      <c r="Q58" s="282" t="s">
        <v>335</v>
      </c>
      <c r="R58" s="282" t="s">
        <v>336</v>
      </c>
      <c r="S58" s="282" t="s">
        <v>337</v>
      </c>
      <c r="T58" s="282" t="s">
        <v>338</v>
      </c>
      <c r="U58" s="282" t="s">
        <v>339</v>
      </c>
      <c r="V58" s="282" t="s">
        <v>340</v>
      </c>
      <c r="W58" s="282" t="s">
        <v>341</v>
      </c>
      <c r="X58" s="282" t="s">
        <v>342</v>
      </c>
      <c r="Y58" s="282" t="s">
        <v>343</v>
      </c>
      <c r="Z58" s="282" t="s">
        <v>344</v>
      </c>
      <c r="AA58" s="283" t="s">
        <v>345</v>
      </c>
      <c r="AB58" s="325" t="s">
        <v>346</v>
      </c>
      <c r="AC58" s="326" t="s">
        <v>347</v>
      </c>
      <c r="AD58" s="326" t="s">
        <v>348</v>
      </c>
      <c r="AE58" s="326" t="s">
        <v>349</v>
      </c>
      <c r="AF58" s="326" t="s">
        <v>350</v>
      </c>
      <c r="AG58" s="326" t="s">
        <v>351</v>
      </c>
      <c r="AH58" s="326" t="s">
        <v>352</v>
      </c>
      <c r="AI58" s="326" t="s">
        <v>353</v>
      </c>
      <c r="AJ58" s="326" t="s">
        <v>354</v>
      </c>
      <c r="AK58" s="326" t="s">
        <v>355</v>
      </c>
      <c r="AL58" s="326" t="s">
        <v>356</v>
      </c>
      <c r="AM58" s="326" t="s">
        <v>357</v>
      </c>
      <c r="AN58" s="326" t="s">
        <v>358</v>
      </c>
      <c r="AO58" s="326" t="s">
        <v>359</v>
      </c>
      <c r="AP58" s="327" t="s">
        <v>360</v>
      </c>
    </row>
    <row r="59" spans="1:42" ht="13.5" customHeight="1" thickTop="1" x14ac:dyDescent="0.3">
      <c r="A59" s="388">
        <v>1</v>
      </c>
      <c r="B59" s="389" t="s">
        <v>75</v>
      </c>
      <c r="C59" s="390" t="s">
        <v>72</v>
      </c>
      <c r="D59" s="391">
        <v>1955</v>
      </c>
      <c r="E59" s="14">
        <f t="shared" ref="E59:E64" si="27">SUM(2018-D59)</f>
        <v>63</v>
      </c>
      <c r="F59" s="392" t="s">
        <v>73</v>
      </c>
      <c r="G59" s="312" t="s">
        <v>362</v>
      </c>
      <c r="H59" s="807"/>
      <c r="I59" s="839">
        <f>MIN(AB59:AB59:AP59)</f>
        <v>0.9868055555555556</v>
      </c>
      <c r="J59" s="393">
        <f t="shared" ref="J59:J64" si="28">IF(COUNTIF(M59:AA59,"&gt;=0")&lt;11,SUM(M59:AA59),SUM(LARGE(M59:AA59,1),LARGE(M59:AA59,2),LARGE(M59:AA59,3),LARGE(M59:AA59,4),LARGE(M59:AA59,5),LARGE(M59:AA59,6),LARGE(M59:AA59,7),LARGE(M59:AA59,8),LARGE(M59:AA59,9),LARGE(M59:AA59,10)))</f>
        <v>30</v>
      </c>
      <c r="K59" s="418">
        <f t="shared" ref="K59:K64" si="29">SUM(COUNTIF(M59:AA59,"&gt;-1"))</f>
        <v>3</v>
      </c>
      <c r="L59" s="305">
        <f t="shared" ref="L59:L64" si="30">SUM(M59:AA59)</f>
        <v>30</v>
      </c>
      <c r="M59" s="19">
        <v>10</v>
      </c>
      <c r="N59" s="19">
        <v>10</v>
      </c>
      <c r="O59" s="19">
        <v>10</v>
      </c>
      <c r="P59" s="294"/>
      <c r="Q59" s="294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419" t="s">
        <v>74</v>
      </c>
      <c r="AC59" s="336" t="s">
        <v>140</v>
      </c>
      <c r="AD59" s="880">
        <v>0.9868055555555556</v>
      </c>
      <c r="AE59" s="308"/>
      <c r="AF59" s="308"/>
      <c r="AG59" s="394"/>
      <c r="AH59" s="308"/>
      <c r="AI59" s="308"/>
      <c r="AJ59" s="394"/>
      <c r="AK59" s="310"/>
      <c r="AL59" s="310"/>
      <c r="AM59" s="310"/>
      <c r="AN59" s="310"/>
      <c r="AO59" s="310"/>
      <c r="AP59" s="420"/>
    </row>
    <row r="60" spans="1:42" ht="13.5" customHeight="1" x14ac:dyDescent="0.3">
      <c r="A60" s="301">
        <v>2</v>
      </c>
      <c r="B60" s="302" t="s">
        <v>75</v>
      </c>
      <c r="C60" s="155" t="s">
        <v>83</v>
      </c>
      <c r="D60" s="150">
        <v>1955</v>
      </c>
      <c r="E60" s="14">
        <f t="shared" si="27"/>
        <v>63</v>
      </c>
      <c r="F60" s="887" t="s">
        <v>84</v>
      </c>
      <c r="G60" s="312"/>
      <c r="H60" s="395"/>
      <c r="I60" s="416" t="s">
        <v>567</v>
      </c>
      <c r="J60" s="417">
        <f t="shared" si="28"/>
        <v>26</v>
      </c>
      <c r="K60" s="418">
        <f t="shared" si="29"/>
        <v>3</v>
      </c>
      <c r="L60" s="305">
        <f t="shared" si="30"/>
        <v>26</v>
      </c>
      <c r="M60" s="306">
        <v>8</v>
      </c>
      <c r="N60" s="306">
        <v>9</v>
      </c>
      <c r="O60" s="306">
        <v>9</v>
      </c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419" t="s">
        <v>85</v>
      </c>
      <c r="AC60" s="308" t="s">
        <v>144</v>
      </c>
      <c r="AD60" s="308" t="s">
        <v>567</v>
      </c>
      <c r="AE60" s="308"/>
      <c r="AF60" s="308"/>
      <c r="AG60" s="308"/>
      <c r="AH60" s="308"/>
      <c r="AI60" s="308"/>
      <c r="AJ60" s="308"/>
      <c r="AK60" s="310"/>
      <c r="AL60" s="308"/>
      <c r="AM60" s="308"/>
      <c r="AN60" s="308"/>
      <c r="AO60" s="308"/>
      <c r="AP60" s="428"/>
    </row>
    <row r="61" spans="1:42" ht="13.5" customHeight="1" x14ac:dyDescent="0.3">
      <c r="A61" s="301">
        <v>3</v>
      </c>
      <c r="B61" s="302" t="s">
        <v>75</v>
      </c>
      <c r="C61" s="140" t="s">
        <v>97</v>
      </c>
      <c r="D61" s="129">
        <v>1948</v>
      </c>
      <c r="E61" s="14">
        <f t="shared" si="27"/>
        <v>70</v>
      </c>
      <c r="F61" s="888" t="s">
        <v>61</v>
      </c>
      <c r="G61" s="312"/>
      <c r="H61" s="329"/>
      <c r="I61" s="416" t="s">
        <v>94</v>
      </c>
      <c r="J61" s="417">
        <f t="shared" si="28"/>
        <v>23</v>
      </c>
      <c r="K61" s="418">
        <f t="shared" si="29"/>
        <v>3</v>
      </c>
      <c r="L61" s="305">
        <f t="shared" si="30"/>
        <v>23</v>
      </c>
      <c r="M61" s="306">
        <v>7</v>
      </c>
      <c r="N61" s="306">
        <v>8</v>
      </c>
      <c r="O61" s="306">
        <v>8</v>
      </c>
      <c r="P61" s="295"/>
      <c r="Q61" s="295"/>
      <c r="R61" s="295"/>
      <c r="S61" s="295"/>
      <c r="T61" s="295"/>
      <c r="U61" s="295"/>
      <c r="V61" s="295"/>
      <c r="W61" s="295"/>
      <c r="X61" s="296"/>
      <c r="Y61" s="295"/>
      <c r="Z61" s="295"/>
      <c r="AA61" s="295"/>
      <c r="AB61" s="419" t="s">
        <v>98</v>
      </c>
      <c r="AC61" s="336" t="s">
        <v>145</v>
      </c>
      <c r="AD61" s="336" t="s">
        <v>94</v>
      </c>
      <c r="AE61" s="308"/>
      <c r="AF61" s="308"/>
      <c r="AG61" s="308"/>
      <c r="AH61" s="308"/>
      <c r="AI61" s="308"/>
      <c r="AJ61" s="308"/>
      <c r="AK61" s="308"/>
      <c r="AL61" s="308"/>
      <c r="AM61" s="310"/>
      <c r="AN61" s="308"/>
      <c r="AO61" s="310"/>
      <c r="AP61" s="428"/>
    </row>
    <row r="62" spans="1:42" ht="13.5" customHeight="1" x14ac:dyDescent="0.3">
      <c r="A62" s="313">
        <v>4</v>
      </c>
      <c r="B62" s="150" t="s">
        <v>75</v>
      </c>
      <c r="C62" s="152" t="s">
        <v>110</v>
      </c>
      <c r="D62" s="150">
        <v>1945</v>
      </c>
      <c r="E62" s="14">
        <f t="shared" si="27"/>
        <v>73</v>
      </c>
      <c r="F62" s="333" t="s">
        <v>16</v>
      </c>
      <c r="G62" s="312"/>
      <c r="H62" s="329"/>
      <c r="I62" s="416" t="s">
        <v>572</v>
      </c>
      <c r="J62" s="417">
        <f t="shared" si="28"/>
        <v>18</v>
      </c>
      <c r="K62" s="418">
        <f t="shared" si="29"/>
        <v>3</v>
      </c>
      <c r="L62" s="305">
        <f t="shared" si="30"/>
        <v>18</v>
      </c>
      <c r="M62" s="306">
        <v>5</v>
      </c>
      <c r="N62" s="306">
        <v>7</v>
      </c>
      <c r="O62" s="306">
        <v>6</v>
      </c>
      <c r="P62" s="295"/>
      <c r="Q62" s="295"/>
      <c r="R62" s="295"/>
      <c r="S62" s="295"/>
      <c r="T62" s="295"/>
      <c r="U62" s="295"/>
      <c r="V62" s="295"/>
      <c r="W62" s="295"/>
      <c r="X62" s="295"/>
      <c r="Y62" s="296"/>
      <c r="Z62" s="295"/>
      <c r="AA62" s="296"/>
      <c r="AB62" s="419" t="s">
        <v>111</v>
      </c>
      <c r="AC62" s="336" t="s">
        <v>147</v>
      </c>
      <c r="AD62" s="336" t="s">
        <v>572</v>
      </c>
      <c r="AE62" s="308"/>
      <c r="AF62" s="309"/>
      <c r="AG62" s="308"/>
      <c r="AH62" s="308"/>
      <c r="AI62" s="308"/>
      <c r="AJ62" s="308"/>
      <c r="AK62" s="308"/>
      <c r="AL62" s="310"/>
      <c r="AM62" s="308"/>
      <c r="AN62" s="308"/>
      <c r="AO62" s="310"/>
      <c r="AP62" s="428"/>
    </row>
    <row r="63" spans="1:42" ht="13.5" customHeight="1" x14ac:dyDescent="0.3">
      <c r="A63" s="313">
        <v>5</v>
      </c>
      <c r="B63" s="150" t="s">
        <v>75</v>
      </c>
      <c r="C63" s="155" t="s">
        <v>99</v>
      </c>
      <c r="D63" s="150">
        <v>1945</v>
      </c>
      <c r="E63" s="14">
        <f t="shared" si="27"/>
        <v>73</v>
      </c>
      <c r="F63" s="888" t="s">
        <v>61</v>
      </c>
      <c r="G63" s="312"/>
      <c r="H63" s="329"/>
      <c r="I63" s="416" t="s">
        <v>571</v>
      </c>
      <c r="J63" s="417">
        <f t="shared" si="28"/>
        <v>13</v>
      </c>
      <c r="K63" s="418">
        <f t="shared" si="29"/>
        <v>2</v>
      </c>
      <c r="L63" s="305">
        <f t="shared" si="30"/>
        <v>13</v>
      </c>
      <c r="M63" s="306">
        <v>6</v>
      </c>
      <c r="N63" s="295"/>
      <c r="O63" s="306">
        <v>7</v>
      </c>
      <c r="P63" s="295"/>
      <c r="Q63" s="295"/>
      <c r="R63" s="296"/>
      <c r="S63" s="295"/>
      <c r="T63" s="295"/>
      <c r="U63" s="295"/>
      <c r="V63" s="295"/>
      <c r="W63" s="295"/>
      <c r="X63" s="295"/>
      <c r="Y63" s="295"/>
      <c r="Z63" s="295"/>
      <c r="AA63" s="295"/>
      <c r="AB63" s="396" t="s">
        <v>100</v>
      </c>
      <c r="AC63" s="308"/>
      <c r="AD63" s="308" t="s">
        <v>571</v>
      </c>
      <c r="AE63" s="310"/>
      <c r="AF63" s="308"/>
      <c r="AG63" s="308"/>
      <c r="AH63" s="308"/>
      <c r="AI63" s="308"/>
      <c r="AJ63" s="308"/>
      <c r="AK63" s="308"/>
      <c r="AL63" s="308"/>
      <c r="AM63" s="308"/>
      <c r="AN63" s="308"/>
      <c r="AO63" s="310"/>
      <c r="AP63" s="428"/>
    </row>
    <row r="64" spans="1:42" ht="13.5" customHeight="1" x14ac:dyDescent="0.3">
      <c r="A64" s="313">
        <v>6</v>
      </c>
      <c r="B64" s="150" t="s">
        <v>75</v>
      </c>
      <c r="C64" s="152" t="s">
        <v>79</v>
      </c>
      <c r="D64" s="150">
        <v>1947</v>
      </c>
      <c r="E64" s="14">
        <f t="shared" si="27"/>
        <v>71</v>
      </c>
      <c r="F64" s="333" t="s">
        <v>16</v>
      </c>
      <c r="G64" s="312"/>
      <c r="H64" s="329"/>
      <c r="I64" s="416" t="s">
        <v>80</v>
      </c>
      <c r="J64" s="417">
        <f t="shared" si="28"/>
        <v>9</v>
      </c>
      <c r="K64" s="840">
        <f t="shared" si="29"/>
        <v>1</v>
      </c>
      <c r="L64" s="305">
        <f t="shared" si="30"/>
        <v>9</v>
      </c>
      <c r="M64" s="306">
        <v>9</v>
      </c>
      <c r="N64" s="295"/>
      <c r="O64" s="295"/>
      <c r="P64" s="296"/>
      <c r="Q64" s="296"/>
      <c r="R64" s="295"/>
      <c r="S64" s="296"/>
      <c r="T64" s="295"/>
      <c r="U64" s="295"/>
      <c r="V64" s="295"/>
      <c r="W64" s="295"/>
      <c r="X64" s="296"/>
      <c r="Y64" s="295"/>
      <c r="Z64" s="295"/>
      <c r="AA64" s="295"/>
      <c r="AB64" s="396" t="s">
        <v>80</v>
      </c>
      <c r="AC64" s="336"/>
      <c r="AD64" s="336"/>
      <c r="AE64" s="308"/>
      <c r="AF64" s="308"/>
      <c r="AG64" s="308"/>
      <c r="AH64" s="308"/>
      <c r="AI64" s="310"/>
      <c r="AJ64" s="308"/>
      <c r="AK64" s="310"/>
      <c r="AL64" s="310"/>
      <c r="AM64" s="310"/>
      <c r="AN64" s="308"/>
      <c r="AO64" s="310"/>
      <c r="AP64" s="428"/>
    </row>
    <row r="65" spans="1:42" ht="13.5" customHeight="1" thickBot="1" x14ac:dyDescent="0.35">
      <c r="A65" s="871">
        <v>6</v>
      </c>
      <c r="B65" s="872" t="s">
        <v>75</v>
      </c>
      <c r="C65" s="849" t="s">
        <v>368</v>
      </c>
      <c r="D65" s="850"/>
      <c r="E65" s="850"/>
      <c r="F65" s="346"/>
      <c r="G65" s="397"/>
      <c r="H65" s="398"/>
      <c r="I65" s="399"/>
      <c r="J65" s="349"/>
      <c r="K65" s="350"/>
      <c r="L65" s="423">
        <f t="shared" ref="L65" si="31">SUM(M65:AA65)</f>
        <v>15</v>
      </c>
      <c r="M65" s="351">
        <f t="shared" ref="M65:AA65" si="32">COUNTIF(M59:M64,"&gt;-1")</f>
        <v>6</v>
      </c>
      <c r="N65" s="351">
        <f t="shared" si="32"/>
        <v>4</v>
      </c>
      <c r="O65" s="351">
        <f t="shared" si="32"/>
        <v>5</v>
      </c>
      <c r="P65" s="889">
        <f t="shared" si="32"/>
        <v>0</v>
      </c>
      <c r="Q65" s="889">
        <f t="shared" si="32"/>
        <v>0</v>
      </c>
      <c r="R65" s="889">
        <f t="shared" si="32"/>
        <v>0</v>
      </c>
      <c r="S65" s="889">
        <f t="shared" si="32"/>
        <v>0</v>
      </c>
      <c r="T65" s="889">
        <f t="shared" si="32"/>
        <v>0</v>
      </c>
      <c r="U65" s="889">
        <f t="shared" si="32"/>
        <v>0</v>
      </c>
      <c r="V65" s="889">
        <f t="shared" si="32"/>
        <v>0</v>
      </c>
      <c r="W65" s="889">
        <f t="shared" si="32"/>
        <v>0</v>
      </c>
      <c r="X65" s="889">
        <f t="shared" si="32"/>
        <v>0</v>
      </c>
      <c r="Y65" s="889">
        <f t="shared" si="32"/>
        <v>0</v>
      </c>
      <c r="Z65" s="889">
        <f t="shared" si="32"/>
        <v>0</v>
      </c>
      <c r="AA65" s="400">
        <f t="shared" si="32"/>
        <v>0</v>
      </c>
      <c r="AB65" s="352"/>
      <c r="AC65" s="855"/>
      <c r="AD65" s="890"/>
      <c r="AE65" s="855"/>
      <c r="AF65" s="855"/>
      <c r="AG65" s="855"/>
      <c r="AH65" s="855"/>
      <c r="AI65" s="855"/>
      <c r="AJ65" s="855"/>
      <c r="AK65" s="855"/>
      <c r="AL65" s="855"/>
      <c r="AM65" s="855"/>
      <c r="AN65" s="855"/>
      <c r="AO65" s="855"/>
      <c r="AP65" s="891"/>
    </row>
    <row r="66" spans="1:42" ht="13.5" customHeight="1" thickTop="1" thickBot="1" x14ac:dyDescent="0.35">
      <c r="A66" s="401" t="s">
        <v>1</v>
      </c>
      <c r="B66" s="402" t="s">
        <v>7</v>
      </c>
      <c r="C66" s="273" t="s">
        <v>2</v>
      </c>
      <c r="D66" s="402" t="s">
        <v>3</v>
      </c>
      <c r="E66" s="402" t="s">
        <v>161</v>
      </c>
      <c r="F66" s="403" t="s">
        <v>5</v>
      </c>
      <c r="G66" s="275" t="s">
        <v>326</v>
      </c>
      <c r="H66" s="276" t="s">
        <v>327</v>
      </c>
      <c r="I66" s="277" t="s">
        <v>328</v>
      </c>
      <c r="J66" s="278" t="s">
        <v>329</v>
      </c>
      <c r="K66" s="279" t="s">
        <v>330</v>
      </c>
      <c r="L66" s="280" t="s">
        <v>9</v>
      </c>
      <c r="M66" s="281" t="s">
        <v>331</v>
      </c>
      <c r="N66" s="282" t="s">
        <v>332</v>
      </c>
      <c r="O66" s="282" t="s">
        <v>333</v>
      </c>
      <c r="P66" s="282" t="s">
        <v>334</v>
      </c>
      <c r="Q66" s="282" t="s">
        <v>335</v>
      </c>
      <c r="R66" s="282" t="s">
        <v>336</v>
      </c>
      <c r="S66" s="282" t="s">
        <v>337</v>
      </c>
      <c r="T66" s="282" t="s">
        <v>338</v>
      </c>
      <c r="U66" s="282" t="s">
        <v>339</v>
      </c>
      <c r="V66" s="282" t="s">
        <v>340</v>
      </c>
      <c r="W66" s="282" t="s">
        <v>341</v>
      </c>
      <c r="X66" s="282" t="s">
        <v>342</v>
      </c>
      <c r="Y66" s="282" t="s">
        <v>343</v>
      </c>
      <c r="Z66" s="282" t="s">
        <v>344</v>
      </c>
      <c r="AA66" s="283" t="s">
        <v>345</v>
      </c>
      <c r="AB66" s="325" t="s">
        <v>346</v>
      </c>
      <c r="AC66" s="326" t="s">
        <v>347</v>
      </c>
      <c r="AD66" s="326" t="s">
        <v>348</v>
      </c>
      <c r="AE66" s="326" t="s">
        <v>349</v>
      </c>
      <c r="AF66" s="326" t="s">
        <v>350</v>
      </c>
      <c r="AG66" s="326" t="s">
        <v>351</v>
      </c>
      <c r="AH66" s="326" t="s">
        <v>352</v>
      </c>
      <c r="AI66" s="326" t="s">
        <v>353</v>
      </c>
      <c r="AJ66" s="326" t="s">
        <v>354</v>
      </c>
      <c r="AK66" s="326" t="s">
        <v>355</v>
      </c>
      <c r="AL66" s="326" t="s">
        <v>356</v>
      </c>
      <c r="AM66" s="326" t="s">
        <v>357</v>
      </c>
      <c r="AN66" s="326" t="s">
        <v>358</v>
      </c>
      <c r="AO66" s="326" t="s">
        <v>359</v>
      </c>
      <c r="AP66" s="327" t="s">
        <v>360</v>
      </c>
    </row>
    <row r="67" spans="1:42" ht="13.5" customHeight="1" thickTop="1" x14ac:dyDescent="0.3">
      <c r="A67" s="288">
        <v>1</v>
      </c>
      <c r="B67" s="302" t="s">
        <v>48</v>
      </c>
      <c r="C67" s="155" t="s">
        <v>46</v>
      </c>
      <c r="D67" s="150">
        <v>2002</v>
      </c>
      <c r="E67" s="14">
        <f t="shared" ref="E67:E76" si="33">SUM(2018-D67)</f>
        <v>16</v>
      </c>
      <c r="F67" s="357" t="s">
        <v>47</v>
      </c>
      <c r="G67" s="304"/>
      <c r="H67" s="415"/>
      <c r="I67" s="839">
        <f>MIN(AB67:AB67:AP67)</f>
        <v>0.85</v>
      </c>
      <c r="J67" s="417">
        <f t="shared" ref="J67:J76" si="34">IF(COUNTIF(M67:AA67,"&gt;=0")&lt;11,SUM(M67:AA67),SUM(LARGE(M67:AA67,1),LARGE(M67:AA67,2),LARGE(M67:AA67,3),LARGE(M67:AA67,4),LARGE(M67:AA67,5),LARGE(M67:AA67,6),LARGE(M67:AA67,7),LARGE(M67:AA67,8),LARGE(M67:AA67,9),LARGE(M67:AA67,10)))</f>
        <v>30</v>
      </c>
      <c r="K67" s="418">
        <f t="shared" ref="K67:K76" si="35">SUM(COUNTIF(M67:AA67,"&gt;-1"))</f>
        <v>3</v>
      </c>
      <c r="L67" s="305">
        <f t="shared" ref="L67:L76" si="36">SUM(M67:AA67)</f>
        <v>30</v>
      </c>
      <c r="M67" s="19">
        <v>10</v>
      </c>
      <c r="N67" s="19">
        <v>10</v>
      </c>
      <c r="O67" s="19">
        <v>10</v>
      </c>
      <c r="P67" s="294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425">
        <v>0.85</v>
      </c>
      <c r="AC67" s="332">
        <v>0.85625000000000007</v>
      </c>
      <c r="AD67" s="332">
        <v>0.85</v>
      </c>
      <c r="AE67" s="404"/>
      <c r="AF67" s="405"/>
      <c r="AG67" s="892"/>
      <c r="AH67" s="406"/>
      <c r="AI67" s="405"/>
      <c r="AJ67" s="405"/>
      <c r="AK67" s="892"/>
      <c r="AL67" s="405"/>
      <c r="AM67" s="405"/>
      <c r="AN67" s="892"/>
      <c r="AO67" s="892"/>
      <c r="AP67" s="407"/>
    </row>
    <row r="68" spans="1:42" ht="13.5" customHeight="1" x14ac:dyDescent="0.3">
      <c r="A68" s="301">
        <v>2</v>
      </c>
      <c r="B68" s="302" t="s">
        <v>48</v>
      </c>
      <c r="C68" s="152" t="s">
        <v>53</v>
      </c>
      <c r="D68" s="150">
        <v>2001</v>
      </c>
      <c r="E68" s="14">
        <f t="shared" si="33"/>
        <v>17</v>
      </c>
      <c r="F68" s="357" t="s">
        <v>54</v>
      </c>
      <c r="G68" s="304"/>
      <c r="H68" s="415"/>
      <c r="I68" s="839">
        <f>MIN(AB68:AB68:AP68)</f>
        <v>0.86041666666666661</v>
      </c>
      <c r="J68" s="417">
        <f t="shared" si="34"/>
        <v>27</v>
      </c>
      <c r="K68" s="418">
        <f t="shared" si="35"/>
        <v>3</v>
      </c>
      <c r="L68" s="305">
        <f t="shared" si="36"/>
        <v>27</v>
      </c>
      <c r="M68" s="306">
        <v>9</v>
      </c>
      <c r="N68" s="306">
        <v>9</v>
      </c>
      <c r="O68" s="306">
        <v>9</v>
      </c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408">
        <v>0.88194444444444453</v>
      </c>
      <c r="AC68" s="332">
        <v>0.88958333333333339</v>
      </c>
      <c r="AD68" s="332">
        <v>0.86041666666666661</v>
      </c>
      <c r="AE68" s="308"/>
      <c r="AF68" s="308"/>
      <c r="AG68" s="892"/>
      <c r="AH68" s="308"/>
      <c r="AI68" s="308"/>
      <c r="AJ68" s="308"/>
      <c r="AK68" s="308"/>
      <c r="AL68" s="892"/>
      <c r="AM68" s="308"/>
      <c r="AN68" s="308"/>
      <c r="AO68" s="308"/>
      <c r="AP68" s="407"/>
    </row>
    <row r="69" spans="1:42" ht="13.5" customHeight="1" x14ac:dyDescent="0.3">
      <c r="A69" s="288">
        <v>3</v>
      </c>
      <c r="B69" s="302" t="s">
        <v>48</v>
      </c>
      <c r="C69" s="98" t="s">
        <v>66</v>
      </c>
      <c r="D69" s="893">
        <v>1986</v>
      </c>
      <c r="E69" s="14">
        <f t="shared" si="33"/>
        <v>32</v>
      </c>
      <c r="F69" s="357" t="s">
        <v>45</v>
      </c>
      <c r="G69" s="304"/>
      <c r="H69" s="415"/>
      <c r="I69" s="839">
        <f>MIN(AB69:AB69:AP69)</f>
        <v>0.91111111111111109</v>
      </c>
      <c r="J69" s="417">
        <f t="shared" si="34"/>
        <v>23</v>
      </c>
      <c r="K69" s="418">
        <f t="shared" si="35"/>
        <v>3</v>
      </c>
      <c r="L69" s="305">
        <f t="shared" si="36"/>
        <v>23</v>
      </c>
      <c r="M69" s="306">
        <v>8</v>
      </c>
      <c r="N69" s="306">
        <v>7</v>
      </c>
      <c r="O69" s="306">
        <v>8</v>
      </c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838">
        <v>0.97916666666666663</v>
      </c>
      <c r="AC69" s="310">
        <v>0.9770833333333333</v>
      </c>
      <c r="AD69" s="332">
        <v>0.91111111111111109</v>
      </c>
      <c r="AE69" s="892"/>
      <c r="AF69" s="892"/>
      <c r="AG69" s="892"/>
      <c r="AH69" s="892"/>
      <c r="AI69" s="892"/>
      <c r="AJ69" s="892"/>
      <c r="AK69" s="892"/>
      <c r="AL69" s="892"/>
      <c r="AM69" s="892"/>
      <c r="AN69" s="892"/>
      <c r="AO69" s="892"/>
      <c r="AP69" s="407"/>
    </row>
    <row r="70" spans="1:42" ht="13.5" customHeight="1" x14ac:dyDescent="0.3">
      <c r="A70" s="313">
        <v>4</v>
      </c>
      <c r="B70" s="150" t="s">
        <v>48</v>
      </c>
      <c r="C70" s="145" t="s">
        <v>76</v>
      </c>
      <c r="D70" s="128">
        <v>1988</v>
      </c>
      <c r="E70" s="14">
        <f t="shared" si="33"/>
        <v>30</v>
      </c>
      <c r="F70" s="357" t="s">
        <v>77</v>
      </c>
      <c r="G70" s="312" t="s">
        <v>362</v>
      </c>
      <c r="H70" s="415"/>
      <c r="I70" s="839">
        <f>MIN(AB70:AB70:AP70)</f>
        <v>0.9916666666666667</v>
      </c>
      <c r="J70" s="417">
        <f t="shared" si="34"/>
        <v>18</v>
      </c>
      <c r="K70" s="418">
        <f t="shared" si="35"/>
        <v>3</v>
      </c>
      <c r="L70" s="305">
        <f t="shared" si="36"/>
        <v>18</v>
      </c>
      <c r="M70" s="306">
        <v>6</v>
      </c>
      <c r="N70" s="306">
        <v>6</v>
      </c>
      <c r="O70" s="306">
        <v>6</v>
      </c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419" t="s">
        <v>78</v>
      </c>
      <c r="AC70" s="308" t="s">
        <v>142</v>
      </c>
      <c r="AD70" s="332">
        <v>0.9916666666666667</v>
      </c>
      <c r="AE70" s="310"/>
      <c r="AF70" s="310"/>
      <c r="AG70" s="892"/>
      <c r="AH70" s="892"/>
      <c r="AI70" s="892"/>
      <c r="AJ70" s="892"/>
      <c r="AK70" s="308"/>
      <c r="AL70" s="892"/>
      <c r="AM70" s="892"/>
      <c r="AN70" s="308"/>
      <c r="AO70" s="892"/>
      <c r="AP70" s="407"/>
    </row>
    <row r="71" spans="1:42" ht="13.5" customHeight="1" x14ac:dyDescent="0.3">
      <c r="A71" s="358">
        <v>5</v>
      </c>
      <c r="B71" s="150" t="s">
        <v>48</v>
      </c>
      <c r="C71" s="152" t="s">
        <v>69</v>
      </c>
      <c r="D71" s="150">
        <v>1985</v>
      </c>
      <c r="E71" s="14">
        <f t="shared" si="33"/>
        <v>33</v>
      </c>
      <c r="F71" s="357" t="s">
        <v>70</v>
      </c>
      <c r="G71" s="312"/>
      <c r="H71" s="415"/>
      <c r="I71" s="839">
        <f>MIN(AB71:AB71:AP71)</f>
        <v>0.96250000000000002</v>
      </c>
      <c r="J71" s="417">
        <f t="shared" si="34"/>
        <v>14</v>
      </c>
      <c r="K71" s="418">
        <f t="shared" si="35"/>
        <v>2</v>
      </c>
      <c r="L71" s="305">
        <f t="shared" si="36"/>
        <v>14</v>
      </c>
      <c r="M71" s="306">
        <v>7</v>
      </c>
      <c r="N71" s="295"/>
      <c r="O71" s="306">
        <v>7</v>
      </c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858"/>
      <c r="AB71" s="838">
        <v>0.98888888888888893</v>
      </c>
      <c r="AC71" s="336"/>
      <c r="AD71" s="332">
        <v>0.96250000000000002</v>
      </c>
      <c r="AE71" s="892"/>
      <c r="AF71" s="892"/>
      <c r="AG71" s="308"/>
      <c r="AH71" s="892"/>
      <c r="AI71" s="892"/>
      <c r="AJ71" s="892"/>
      <c r="AK71" s="892"/>
      <c r="AL71" s="892"/>
      <c r="AM71" s="892"/>
      <c r="AN71" s="892"/>
      <c r="AO71" s="892"/>
      <c r="AP71" s="407"/>
    </row>
    <row r="72" spans="1:42" ht="13.5" customHeight="1" x14ac:dyDescent="0.3">
      <c r="A72" s="313">
        <v>6</v>
      </c>
      <c r="B72" s="150" t="s">
        <v>48</v>
      </c>
      <c r="C72" s="152" t="s">
        <v>116</v>
      </c>
      <c r="D72" s="150">
        <v>1985</v>
      </c>
      <c r="E72" s="14">
        <f t="shared" si="33"/>
        <v>33</v>
      </c>
      <c r="F72" s="357" t="s">
        <v>117</v>
      </c>
      <c r="G72" s="312"/>
      <c r="H72" s="415"/>
      <c r="I72" s="416" t="s">
        <v>573</v>
      </c>
      <c r="J72" s="417">
        <f t="shared" si="34"/>
        <v>8</v>
      </c>
      <c r="K72" s="418">
        <f t="shared" si="35"/>
        <v>2</v>
      </c>
      <c r="L72" s="305">
        <f t="shared" si="36"/>
        <v>8</v>
      </c>
      <c r="M72" s="306">
        <v>3</v>
      </c>
      <c r="N72" s="296"/>
      <c r="O72" s="306">
        <v>5</v>
      </c>
      <c r="P72" s="295"/>
      <c r="Q72" s="295"/>
      <c r="R72" s="296"/>
      <c r="S72" s="295"/>
      <c r="T72" s="295"/>
      <c r="U72" s="295"/>
      <c r="V72" s="295"/>
      <c r="W72" s="295"/>
      <c r="X72" s="295"/>
      <c r="Y72" s="295"/>
      <c r="Z72" s="295"/>
      <c r="AA72" s="858"/>
      <c r="AB72" s="419" t="s">
        <v>118</v>
      </c>
      <c r="AC72" s="892"/>
      <c r="AD72" s="308" t="s">
        <v>573</v>
      </c>
      <c r="AE72" s="310"/>
      <c r="AF72" s="892"/>
      <c r="AG72" s="892"/>
      <c r="AH72" s="892"/>
      <c r="AI72" s="892"/>
      <c r="AJ72" s="892"/>
      <c r="AK72" s="892"/>
      <c r="AL72" s="892"/>
      <c r="AM72" s="892"/>
      <c r="AN72" s="892"/>
      <c r="AO72" s="892"/>
      <c r="AP72" s="407"/>
    </row>
    <row r="73" spans="1:42" ht="13.5" customHeight="1" x14ac:dyDescent="0.3">
      <c r="A73" s="358">
        <v>7</v>
      </c>
      <c r="B73" s="150" t="s">
        <v>48</v>
      </c>
      <c r="C73" s="155" t="s">
        <v>134</v>
      </c>
      <c r="D73" s="141">
        <v>2003</v>
      </c>
      <c r="E73" s="107">
        <f t="shared" si="33"/>
        <v>15</v>
      </c>
      <c r="F73" s="357" t="s">
        <v>126</v>
      </c>
      <c r="G73" s="312" t="s">
        <v>361</v>
      </c>
      <c r="H73" s="415"/>
      <c r="I73" s="839">
        <f>MIN(AB73:AB73:AP73)</f>
        <v>0.91736111111111107</v>
      </c>
      <c r="J73" s="417">
        <f t="shared" si="34"/>
        <v>8</v>
      </c>
      <c r="K73" s="418">
        <f t="shared" si="35"/>
        <v>1</v>
      </c>
      <c r="L73" s="305">
        <f t="shared" si="36"/>
        <v>8</v>
      </c>
      <c r="M73" s="295"/>
      <c r="N73" s="306">
        <v>8</v>
      </c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858"/>
      <c r="AB73" s="396"/>
      <c r="AC73" s="332">
        <v>0.91736111111111107</v>
      </c>
      <c r="AD73" s="332"/>
      <c r="AE73" s="310"/>
      <c r="AF73" s="892"/>
      <c r="AG73" s="892"/>
      <c r="AH73" s="892"/>
      <c r="AI73" s="892"/>
      <c r="AJ73" s="892"/>
      <c r="AK73" s="308"/>
      <c r="AL73" s="308"/>
      <c r="AM73" s="308"/>
      <c r="AN73" s="892"/>
      <c r="AO73" s="308"/>
      <c r="AP73" s="407"/>
    </row>
    <row r="74" spans="1:42" ht="13.5" customHeight="1" x14ac:dyDescent="0.3">
      <c r="A74" s="313">
        <v>8</v>
      </c>
      <c r="B74" s="150" t="s">
        <v>48</v>
      </c>
      <c r="C74" s="155" t="s">
        <v>92</v>
      </c>
      <c r="D74" s="150">
        <v>1985</v>
      </c>
      <c r="E74" s="14">
        <f t="shared" si="33"/>
        <v>33</v>
      </c>
      <c r="F74" s="334" t="s">
        <v>93</v>
      </c>
      <c r="G74" s="312" t="s">
        <v>362</v>
      </c>
      <c r="H74" s="415"/>
      <c r="I74" s="416" t="s">
        <v>94</v>
      </c>
      <c r="J74" s="417">
        <f t="shared" si="34"/>
        <v>5</v>
      </c>
      <c r="K74" s="418">
        <f t="shared" si="35"/>
        <v>1</v>
      </c>
      <c r="L74" s="305">
        <f t="shared" si="36"/>
        <v>5</v>
      </c>
      <c r="M74" s="306">
        <v>5</v>
      </c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858"/>
      <c r="AB74" s="396" t="s">
        <v>94</v>
      </c>
      <c r="AC74" s="310"/>
      <c r="AD74" s="332"/>
      <c r="AE74" s="892"/>
      <c r="AF74" s="892"/>
      <c r="AG74" s="892"/>
      <c r="AH74" s="892"/>
      <c r="AI74" s="892"/>
      <c r="AJ74" s="892"/>
      <c r="AK74" s="892"/>
      <c r="AL74" s="892"/>
      <c r="AM74" s="892"/>
      <c r="AN74" s="892"/>
      <c r="AO74" s="892"/>
      <c r="AP74" s="894"/>
    </row>
    <row r="75" spans="1:42" ht="13.5" customHeight="1" x14ac:dyDescent="0.3">
      <c r="A75" s="313">
        <v>9</v>
      </c>
      <c r="B75" s="150" t="s">
        <v>48</v>
      </c>
      <c r="C75" s="155" t="s">
        <v>112</v>
      </c>
      <c r="D75" s="141">
        <v>1993</v>
      </c>
      <c r="E75" s="142">
        <f t="shared" si="33"/>
        <v>25</v>
      </c>
      <c r="F75" s="156" t="s">
        <v>113</v>
      </c>
      <c r="G75" s="312"/>
      <c r="H75" s="415"/>
      <c r="I75" s="416" t="s">
        <v>114</v>
      </c>
      <c r="J75" s="417">
        <f t="shared" si="34"/>
        <v>4</v>
      </c>
      <c r="K75" s="418">
        <f t="shared" si="35"/>
        <v>1</v>
      </c>
      <c r="L75" s="305">
        <f t="shared" si="36"/>
        <v>4</v>
      </c>
      <c r="M75" s="306">
        <v>4</v>
      </c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858"/>
      <c r="AB75" s="419" t="s">
        <v>114</v>
      </c>
      <c r="AC75" s="310"/>
      <c r="AD75" s="332"/>
      <c r="AE75" s="336"/>
      <c r="AF75" s="308"/>
      <c r="AG75" s="308"/>
      <c r="AH75" s="892"/>
      <c r="AI75" s="892"/>
      <c r="AJ75" s="308"/>
      <c r="AK75" s="892"/>
      <c r="AL75" s="308"/>
      <c r="AM75" s="308"/>
      <c r="AN75" s="308"/>
      <c r="AO75" s="308"/>
      <c r="AP75" s="895"/>
    </row>
    <row r="76" spans="1:42" ht="13.5" customHeight="1" x14ac:dyDescent="0.3">
      <c r="A76" s="896">
        <v>10</v>
      </c>
      <c r="B76" s="150" t="s">
        <v>48</v>
      </c>
      <c r="C76" s="846" t="s">
        <v>152</v>
      </c>
      <c r="D76" s="897">
        <v>1998</v>
      </c>
      <c r="E76" s="898">
        <f t="shared" si="33"/>
        <v>20</v>
      </c>
      <c r="F76" s="899" t="s">
        <v>153</v>
      </c>
      <c r="G76" s="409" t="s">
        <v>361</v>
      </c>
      <c r="H76" s="410"/>
      <c r="I76" s="839">
        <f>MIN(AB76:AB76:AP76)</f>
        <v>0</v>
      </c>
      <c r="J76" s="417">
        <f t="shared" si="34"/>
        <v>0</v>
      </c>
      <c r="K76" s="418">
        <f t="shared" si="35"/>
        <v>1</v>
      </c>
      <c r="L76" s="305">
        <f t="shared" si="36"/>
        <v>0</v>
      </c>
      <c r="M76" s="900"/>
      <c r="N76" s="901">
        <v>0</v>
      </c>
      <c r="O76" s="900"/>
      <c r="P76" s="900"/>
      <c r="Q76" s="900"/>
      <c r="R76" s="902"/>
      <c r="S76" s="900"/>
      <c r="T76" s="900"/>
      <c r="U76" s="900"/>
      <c r="V76" s="900"/>
      <c r="W76" s="900"/>
      <c r="X76" s="900"/>
      <c r="Y76" s="900"/>
      <c r="Z76" s="900"/>
      <c r="AA76" s="903"/>
      <c r="AB76" s="904"/>
      <c r="AC76" s="905" t="s">
        <v>149</v>
      </c>
      <c r="AD76" s="844"/>
      <c r="AE76" s="906"/>
      <c r="AF76" s="844"/>
      <c r="AG76" s="844"/>
      <c r="AH76" s="905"/>
      <c r="AI76" s="905"/>
      <c r="AJ76" s="844"/>
      <c r="AK76" s="905"/>
      <c r="AL76" s="844"/>
      <c r="AM76" s="844"/>
      <c r="AN76" s="844"/>
      <c r="AO76" s="844"/>
      <c r="AP76" s="907"/>
    </row>
    <row r="77" spans="1:42" ht="13.5" customHeight="1" thickBot="1" x14ac:dyDescent="0.35">
      <c r="A77" s="411">
        <v>10</v>
      </c>
      <c r="B77" s="872" t="s">
        <v>48</v>
      </c>
      <c r="C77" s="849" t="s">
        <v>369</v>
      </c>
      <c r="D77" s="850"/>
      <c r="E77" s="850"/>
      <c r="F77" s="346" t="s">
        <v>370</v>
      </c>
      <c r="G77" s="397"/>
      <c r="H77" s="398"/>
      <c r="I77" s="399"/>
      <c r="J77" s="349"/>
      <c r="K77" s="350"/>
      <c r="L77" s="423">
        <f t="shared" ref="L77" si="37">SUM(M77:AA77)</f>
        <v>20</v>
      </c>
      <c r="M77" s="351">
        <f>COUNTIF(M67:M76,"&gt;-1")</f>
        <v>8</v>
      </c>
      <c r="N77" s="351">
        <f t="shared" ref="N77:O77" si="38">COUNTIF(N67:N76,"&gt;-1")</f>
        <v>6</v>
      </c>
      <c r="O77" s="351">
        <f t="shared" si="38"/>
        <v>6</v>
      </c>
      <c r="P77" s="889">
        <f t="shared" ref="P77:AA77" si="39">COUNTIF(P67:P75,"&gt;-1")</f>
        <v>0</v>
      </c>
      <c r="Q77" s="889">
        <f t="shared" si="39"/>
        <v>0</v>
      </c>
      <c r="R77" s="889">
        <f t="shared" si="39"/>
        <v>0</v>
      </c>
      <c r="S77" s="889">
        <f t="shared" si="39"/>
        <v>0</v>
      </c>
      <c r="T77" s="889">
        <f t="shared" si="39"/>
        <v>0</v>
      </c>
      <c r="U77" s="889">
        <f t="shared" si="39"/>
        <v>0</v>
      </c>
      <c r="V77" s="889">
        <f t="shared" si="39"/>
        <v>0</v>
      </c>
      <c r="W77" s="889">
        <f t="shared" si="39"/>
        <v>0</v>
      </c>
      <c r="X77" s="889">
        <f t="shared" si="39"/>
        <v>0</v>
      </c>
      <c r="Y77" s="889">
        <f t="shared" si="39"/>
        <v>0</v>
      </c>
      <c r="Z77" s="889">
        <f t="shared" si="39"/>
        <v>0</v>
      </c>
      <c r="AA77" s="400">
        <f t="shared" si="39"/>
        <v>0</v>
      </c>
      <c r="AB77" s="352"/>
      <c r="AC77" s="852"/>
      <c r="AD77" s="853"/>
      <c r="AE77" s="852"/>
      <c r="AF77" s="852"/>
      <c r="AG77" s="852"/>
      <c r="AH77" s="852"/>
      <c r="AI77" s="852"/>
      <c r="AJ77" s="852"/>
      <c r="AK77" s="852"/>
      <c r="AL77" s="852"/>
      <c r="AM77" s="852"/>
      <c r="AN77" s="852"/>
      <c r="AO77" s="852"/>
      <c r="AP77" s="908"/>
    </row>
    <row r="78" spans="1:42" ht="13.5" customHeight="1" thickTop="1" thickBot="1" x14ac:dyDescent="0.35">
      <c r="A78" s="401" t="s">
        <v>1</v>
      </c>
      <c r="B78" s="402" t="s">
        <v>7</v>
      </c>
      <c r="C78" s="273" t="s">
        <v>2</v>
      </c>
      <c r="D78" s="402" t="s">
        <v>3</v>
      </c>
      <c r="E78" s="402" t="s">
        <v>161</v>
      </c>
      <c r="F78" s="403" t="s">
        <v>5</v>
      </c>
      <c r="G78" s="275" t="s">
        <v>326</v>
      </c>
      <c r="H78" s="276" t="s">
        <v>327</v>
      </c>
      <c r="I78" s="277" t="s">
        <v>328</v>
      </c>
      <c r="J78" s="278" t="s">
        <v>329</v>
      </c>
      <c r="K78" s="279" t="s">
        <v>330</v>
      </c>
      <c r="L78" s="280" t="s">
        <v>9</v>
      </c>
      <c r="M78" s="281" t="s">
        <v>331</v>
      </c>
      <c r="N78" s="282" t="s">
        <v>332</v>
      </c>
      <c r="O78" s="282" t="s">
        <v>333</v>
      </c>
      <c r="P78" s="282" t="s">
        <v>334</v>
      </c>
      <c r="Q78" s="282" t="s">
        <v>335</v>
      </c>
      <c r="R78" s="282" t="s">
        <v>336</v>
      </c>
      <c r="S78" s="282" t="s">
        <v>337</v>
      </c>
      <c r="T78" s="282" t="s">
        <v>338</v>
      </c>
      <c r="U78" s="282" t="s">
        <v>339</v>
      </c>
      <c r="V78" s="282" t="s">
        <v>340</v>
      </c>
      <c r="W78" s="282" t="s">
        <v>341</v>
      </c>
      <c r="X78" s="282" t="s">
        <v>342</v>
      </c>
      <c r="Y78" s="282" t="s">
        <v>343</v>
      </c>
      <c r="Z78" s="282" t="s">
        <v>344</v>
      </c>
      <c r="AA78" s="283" t="s">
        <v>345</v>
      </c>
      <c r="AB78" s="325" t="s">
        <v>346</v>
      </c>
      <c r="AC78" s="326" t="s">
        <v>347</v>
      </c>
      <c r="AD78" s="326" t="s">
        <v>348</v>
      </c>
      <c r="AE78" s="326" t="s">
        <v>349</v>
      </c>
      <c r="AF78" s="326" t="s">
        <v>350</v>
      </c>
      <c r="AG78" s="326" t="s">
        <v>351</v>
      </c>
      <c r="AH78" s="326" t="s">
        <v>352</v>
      </c>
      <c r="AI78" s="326" t="s">
        <v>353</v>
      </c>
      <c r="AJ78" s="326" t="s">
        <v>354</v>
      </c>
      <c r="AK78" s="326" t="s">
        <v>355</v>
      </c>
      <c r="AL78" s="326" t="s">
        <v>356</v>
      </c>
      <c r="AM78" s="326" t="s">
        <v>357</v>
      </c>
      <c r="AN78" s="326" t="s">
        <v>358</v>
      </c>
      <c r="AO78" s="326" t="s">
        <v>359</v>
      </c>
      <c r="AP78" s="327" t="s">
        <v>360</v>
      </c>
    </row>
    <row r="79" spans="1:42" ht="13.5" customHeight="1" thickTop="1" x14ac:dyDescent="0.3">
      <c r="A79" s="288">
        <v>1</v>
      </c>
      <c r="B79" s="289" t="s">
        <v>38</v>
      </c>
      <c r="C79" s="412" t="s">
        <v>37</v>
      </c>
      <c r="D79" s="40">
        <v>1979</v>
      </c>
      <c r="E79" s="14">
        <f t="shared" ref="E79:E92" si="40">SUM(2018-D79)</f>
        <v>39</v>
      </c>
      <c r="F79" s="360" t="s">
        <v>19</v>
      </c>
      <c r="G79" s="312"/>
      <c r="H79" s="395"/>
      <c r="I79" s="839">
        <f>MIN(AB79:AB79:AP79)</f>
        <v>0.84305555555555556</v>
      </c>
      <c r="J79" s="413">
        <f t="shared" ref="J79:J92" si="41">IF(COUNTIF(M79:AA79,"&gt;=0")&lt;11,SUM(M79:AA79),SUM(LARGE(M79:AA79,1),LARGE(M79:AA79,2),LARGE(M79:AA79,3),LARGE(M79:AA79,4),LARGE(M79:AA79,5),LARGE(M79:AA79,6),LARGE(M79:AA79,7),LARGE(M79:AA79,8),LARGE(M79:AA79,9),LARGE(M79:AA79,10)))</f>
        <v>28</v>
      </c>
      <c r="K79" s="418">
        <f t="shared" ref="K79:K92" si="42">SUM(COUNTIF(M79:AA79,"&gt;-1"))</f>
        <v>3</v>
      </c>
      <c r="L79" s="305">
        <f t="shared" ref="L79:L92" si="43">SUM(M79:AA79)</f>
        <v>28</v>
      </c>
      <c r="M79" s="19">
        <v>10</v>
      </c>
      <c r="N79" s="42">
        <v>9</v>
      </c>
      <c r="O79" s="42">
        <v>9</v>
      </c>
      <c r="P79" s="295"/>
      <c r="Q79" s="296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355">
        <v>0.84305555555555556</v>
      </c>
      <c r="AC79" s="299">
        <v>0.85972222222222217</v>
      </c>
      <c r="AD79" s="298">
        <v>0.84583333333333333</v>
      </c>
      <c r="AE79" s="299"/>
      <c r="AF79" s="298"/>
      <c r="AG79" s="298"/>
      <c r="AH79" s="298"/>
      <c r="AI79" s="299"/>
      <c r="AJ79" s="298"/>
      <c r="AK79" s="298"/>
      <c r="AL79" s="298"/>
      <c r="AM79" s="299"/>
      <c r="AN79" s="299"/>
      <c r="AO79" s="299"/>
      <c r="AP79" s="420"/>
    </row>
    <row r="80" spans="1:42" ht="13.5" customHeight="1" x14ac:dyDescent="0.3">
      <c r="A80" s="301">
        <v>2</v>
      </c>
      <c r="B80" s="302" t="s">
        <v>38</v>
      </c>
      <c r="C80" s="152" t="s">
        <v>49</v>
      </c>
      <c r="D80" s="150">
        <v>1977</v>
      </c>
      <c r="E80" s="14">
        <f t="shared" si="40"/>
        <v>41</v>
      </c>
      <c r="F80" s="333" t="s">
        <v>16</v>
      </c>
      <c r="G80" s="312"/>
      <c r="H80" s="415"/>
      <c r="I80" s="839">
        <f>MIN(AB80:AB80:AP80)</f>
        <v>0.81944444444444453</v>
      </c>
      <c r="J80" s="417">
        <f t="shared" si="41"/>
        <v>27</v>
      </c>
      <c r="K80" s="418">
        <f t="shared" si="42"/>
        <v>3</v>
      </c>
      <c r="L80" s="305">
        <f t="shared" si="43"/>
        <v>27</v>
      </c>
      <c r="M80" s="306">
        <v>9</v>
      </c>
      <c r="N80" s="306">
        <v>8</v>
      </c>
      <c r="O80" s="359">
        <v>10</v>
      </c>
      <c r="P80" s="295"/>
      <c r="Q80" s="296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425">
        <v>0.85416666666666663</v>
      </c>
      <c r="AC80" s="332">
        <v>0.87569444444444444</v>
      </c>
      <c r="AD80" s="332">
        <v>0.81944444444444453</v>
      </c>
      <c r="AE80" s="309"/>
      <c r="AF80" s="310"/>
      <c r="AG80" s="310"/>
      <c r="AH80" s="310"/>
      <c r="AI80" s="309"/>
      <c r="AJ80" s="310"/>
      <c r="AK80" s="310"/>
      <c r="AL80" s="310"/>
      <c r="AM80" s="310"/>
      <c r="AN80" s="309"/>
      <c r="AO80" s="309"/>
      <c r="AP80" s="810"/>
    </row>
    <row r="81" spans="1:42" ht="13.5" customHeight="1" x14ac:dyDescent="0.3">
      <c r="A81" s="301">
        <v>3</v>
      </c>
      <c r="B81" s="302" t="s">
        <v>38</v>
      </c>
      <c r="C81" s="149" t="s">
        <v>81</v>
      </c>
      <c r="D81" s="129">
        <v>1973</v>
      </c>
      <c r="E81" s="14">
        <f t="shared" si="40"/>
        <v>45</v>
      </c>
      <c r="F81" s="59" t="s">
        <v>16</v>
      </c>
      <c r="G81" s="312"/>
      <c r="H81" s="415"/>
      <c r="I81" s="416" t="s">
        <v>141</v>
      </c>
      <c r="J81" s="417">
        <f t="shared" si="41"/>
        <v>17</v>
      </c>
      <c r="K81" s="418">
        <f t="shared" si="42"/>
        <v>3</v>
      </c>
      <c r="L81" s="305">
        <f t="shared" si="43"/>
        <v>17</v>
      </c>
      <c r="M81" s="306">
        <v>7</v>
      </c>
      <c r="N81" s="306">
        <v>6</v>
      </c>
      <c r="O81" s="306">
        <v>4</v>
      </c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6"/>
      <c r="AB81" s="419" t="s">
        <v>82</v>
      </c>
      <c r="AC81" s="308" t="s">
        <v>141</v>
      </c>
      <c r="AD81" s="308" t="s">
        <v>569</v>
      </c>
      <c r="AE81" s="310"/>
      <c r="AF81" s="309"/>
      <c r="AG81" s="309"/>
      <c r="AH81" s="309"/>
      <c r="AI81" s="310"/>
      <c r="AJ81" s="309"/>
      <c r="AK81" s="310"/>
      <c r="AL81" s="310"/>
      <c r="AM81" s="310"/>
      <c r="AN81" s="309"/>
      <c r="AO81" s="310"/>
      <c r="AP81" s="810"/>
    </row>
    <row r="82" spans="1:42" ht="13.5" customHeight="1" x14ac:dyDescent="0.3">
      <c r="A82" s="358">
        <v>4</v>
      </c>
      <c r="B82" s="150" t="s">
        <v>38</v>
      </c>
      <c r="C82" s="152" t="s">
        <v>50</v>
      </c>
      <c r="D82" s="150">
        <v>1975</v>
      </c>
      <c r="E82" s="14">
        <f t="shared" si="40"/>
        <v>43</v>
      </c>
      <c r="F82" s="59" t="s">
        <v>16</v>
      </c>
      <c r="G82" s="312"/>
      <c r="H82" s="395"/>
      <c r="I82" s="839">
        <f>MIN(AB82:AB82:AP82)</f>
        <v>0.84861111111111109</v>
      </c>
      <c r="J82" s="417">
        <f t="shared" si="41"/>
        <v>16</v>
      </c>
      <c r="K82" s="418">
        <f t="shared" si="42"/>
        <v>2</v>
      </c>
      <c r="L82" s="305">
        <f t="shared" si="43"/>
        <v>16</v>
      </c>
      <c r="M82" s="306">
        <v>8</v>
      </c>
      <c r="N82" s="295"/>
      <c r="O82" s="306">
        <v>8</v>
      </c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425">
        <v>0.86944444444444446</v>
      </c>
      <c r="AC82" s="310"/>
      <c r="AD82" s="310">
        <v>0.84861111111111109</v>
      </c>
      <c r="AE82" s="310"/>
      <c r="AF82" s="309"/>
      <c r="AG82" s="310"/>
      <c r="AH82" s="309"/>
      <c r="AI82" s="309"/>
      <c r="AJ82" s="310"/>
      <c r="AK82" s="309"/>
      <c r="AL82" s="309"/>
      <c r="AM82" s="309"/>
      <c r="AN82" s="309"/>
      <c r="AO82" s="309"/>
      <c r="AP82" s="810"/>
    </row>
    <row r="83" spans="1:42" ht="13.5" customHeight="1" x14ac:dyDescent="0.3">
      <c r="A83" s="313">
        <v>5</v>
      </c>
      <c r="B83" s="150" t="s">
        <v>38</v>
      </c>
      <c r="C83" s="155" t="s">
        <v>105</v>
      </c>
      <c r="D83" s="150">
        <v>1972</v>
      </c>
      <c r="E83" s="14">
        <f t="shared" si="40"/>
        <v>46</v>
      </c>
      <c r="F83" s="60" t="s">
        <v>24</v>
      </c>
      <c r="G83" s="312"/>
      <c r="H83" s="415"/>
      <c r="I83" s="416" t="s">
        <v>146</v>
      </c>
      <c r="J83" s="417">
        <f t="shared" si="41"/>
        <v>11</v>
      </c>
      <c r="K83" s="418">
        <f t="shared" si="42"/>
        <v>3</v>
      </c>
      <c r="L83" s="305">
        <f t="shared" si="43"/>
        <v>11</v>
      </c>
      <c r="M83" s="306">
        <v>3</v>
      </c>
      <c r="N83" s="306">
        <v>5</v>
      </c>
      <c r="O83" s="306">
        <v>3</v>
      </c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419" t="s">
        <v>106</v>
      </c>
      <c r="AC83" s="308" t="s">
        <v>146</v>
      </c>
      <c r="AD83" s="308" t="s">
        <v>570</v>
      </c>
      <c r="AE83" s="310"/>
      <c r="AF83" s="309"/>
      <c r="AG83" s="309"/>
      <c r="AH83" s="309"/>
      <c r="AI83" s="310"/>
      <c r="AJ83" s="309"/>
      <c r="AK83" s="309"/>
      <c r="AL83" s="309"/>
      <c r="AM83" s="310"/>
      <c r="AN83" s="309"/>
      <c r="AO83" s="309"/>
      <c r="AP83" s="810"/>
    </row>
    <row r="84" spans="1:42" ht="13.5" customHeight="1" x14ac:dyDescent="0.3">
      <c r="A84" s="313">
        <v>6</v>
      </c>
      <c r="B84" s="150" t="s">
        <v>38</v>
      </c>
      <c r="C84" s="155" t="s">
        <v>130</v>
      </c>
      <c r="D84" s="150">
        <v>1973</v>
      </c>
      <c r="E84" s="14">
        <f t="shared" si="40"/>
        <v>45</v>
      </c>
      <c r="F84" s="414" t="s">
        <v>131</v>
      </c>
      <c r="G84" s="312" t="s">
        <v>361</v>
      </c>
      <c r="H84" s="415"/>
      <c r="I84" s="839">
        <f>MIN(AB84:AB84:AP84)</f>
        <v>0.85486111111111107</v>
      </c>
      <c r="J84" s="417">
        <f t="shared" si="41"/>
        <v>10</v>
      </c>
      <c r="K84" s="418">
        <f t="shared" si="42"/>
        <v>1</v>
      </c>
      <c r="L84" s="305">
        <f t="shared" si="43"/>
        <v>10</v>
      </c>
      <c r="M84" s="295"/>
      <c r="N84" s="359">
        <v>10</v>
      </c>
      <c r="O84" s="296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425"/>
      <c r="AC84" s="332">
        <v>0.85486111111111107</v>
      </c>
      <c r="AD84" s="309"/>
      <c r="AE84" s="310"/>
      <c r="AF84" s="310"/>
      <c r="AG84" s="309"/>
      <c r="AH84" s="309"/>
      <c r="AI84" s="309"/>
      <c r="AJ84" s="309"/>
      <c r="AK84" s="309"/>
      <c r="AL84" s="310"/>
      <c r="AM84" s="309"/>
      <c r="AN84" s="308"/>
      <c r="AO84" s="309"/>
      <c r="AP84" s="810"/>
    </row>
    <row r="85" spans="1:42" ht="13.5" customHeight="1" x14ac:dyDescent="0.3">
      <c r="A85" s="358">
        <v>7</v>
      </c>
      <c r="B85" s="150" t="s">
        <v>38</v>
      </c>
      <c r="C85" s="793" t="s">
        <v>564</v>
      </c>
      <c r="D85" s="129">
        <v>1973</v>
      </c>
      <c r="E85" s="14">
        <f t="shared" si="40"/>
        <v>45</v>
      </c>
      <c r="F85" s="888" t="s">
        <v>61</v>
      </c>
      <c r="G85" s="312"/>
      <c r="H85" s="395"/>
      <c r="I85" s="839">
        <f>MIN(AB85:AB85:AP85)</f>
        <v>0.99652777777777779</v>
      </c>
      <c r="J85" s="417">
        <f t="shared" si="41"/>
        <v>7</v>
      </c>
      <c r="K85" s="418">
        <f t="shared" si="42"/>
        <v>1</v>
      </c>
      <c r="L85" s="305">
        <f t="shared" si="43"/>
        <v>7</v>
      </c>
      <c r="M85" s="295"/>
      <c r="N85" s="295"/>
      <c r="O85" s="306">
        <v>7</v>
      </c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425"/>
      <c r="AC85" s="308"/>
      <c r="AD85" s="309">
        <v>0.99652777777777779</v>
      </c>
      <c r="AE85" s="310"/>
      <c r="AF85" s="310"/>
      <c r="AG85" s="310"/>
      <c r="AH85" s="310"/>
      <c r="AI85" s="310"/>
      <c r="AJ85" s="309"/>
      <c r="AK85" s="309"/>
      <c r="AL85" s="309"/>
      <c r="AM85" s="310"/>
      <c r="AN85" s="309"/>
      <c r="AO85" s="310"/>
      <c r="AP85" s="420"/>
    </row>
    <row r="86" spans="1:42" ht="13.5" customHeight="1" x14ac:dyDescent="0.3">
      <c r="A86" s="313">
        <v>8</v>
      </c>
      <c r="B86" s="150" t="s">
        <v>38</v>
      </c>
      <c r="C86" s="98" t="s">
        <v>137</v>
      </c>
      <c r="D86" s="40">
        <v>1975</v>
      </c>
      <c r="E86" s="14">
        <f t="shared" si="40"/>
        <v>43</v>
      </c>
      <c r="F86" s="334" t="s">
        <v>138</v>
      </c>
      <c r="G86" s="312"/>
      <c r="H86" s="395"/>
      <c r="I86" s="416" t="s">
        <v>139</v>
      </c>
      <c r="J86" s="417">
        <f t="shared" si="41"/>
        <v>7</v>
      </c>
      <c r="K86" s="418">
        <f t="shared" si="42"/>
        <v>1</v>
      </c>
      <c r="L86" s="305">
        <f t="shared" si="43"/>
        <v>7</v>
      </c>
      <c r="M86" s="295"/>
      <c r="N86" s="306">
        <v>7</v>
      </c>
      <c r="O86" s="296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425"/>
      <c r="AC86" s="308" t="s">
        <v>139</v>
      </c>
      <c r="AD86" s="309"/>
      <c r="AE86" s="310"/>
      <c r="AF86" s="310"/>
      <c r="AG86" s="310"/>
      <c r="AH86" s="310"/>
      <c r="AI86" s="310"/>
      <c r="AJ86" s="309"/>
      <c r="AK86" s="309"/>
      <c r="AL86" s="309"/>
      <c r="AM86" s="310"/>
      <c r="AN86" s="309"/>
      <c r="AO86" s="310"/>
      <c r="AP86" s="420"/>
    </row>
    <row r="87" spans="1:42" ht="13.5" customHeight="1" x14ac:dyDescent="0.3">
      <c r="A87" s="313">
        <v>9</v>
      </c>
      <c r="B87" s="150" t="s">
        <v>38</v>
      </c>
      <c r="C87" s="909" t="s">
        <v>565</v>
      </c>
      <c r="D87" s="14">
        <v>1979</v>
      </c>
      <c r="E87" s="14">
        <f t="shared" si="40"/>
        <v>39</v>
      </c>
      <c r="F87" s="414" t="s">
        <v>562</v>
      </c>
      <c r="G87" s="312"/>
      <c r="H87" s="395"/>
      <c r="I87" s="416" t="s">
        <v>566</v>
      </c>
      <c r="J87" s="417">
        <f t="shared" si="41"/>
        <v>6</v>
      </c>
      <c r="K87" s="418">
        <f t="shared" si="42"/>
        <v>1</v>
      </c>
      <c r="L87" s="305">
        <f t="shared" si="43"/>
        <v>6</v>
      </c>
      <c r="M87" s="295"/>
      <c r="N87" s="295"/>
      <c r="O87" s="306">
        <v>6</v>
      </c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425"/>
      <c r="AC87" s="308"/>
      <c r="AD87" s="308" t="s">
        <v>566</v>
      </c>
      <c r="AE87" s="310"/>
      <c r="AF87" s="310"/>
      <c r="AG87" s="310"/>
      <c r="AH87" s="310"/>
      <c r="AI87" s="310"/>
      <c r="AJ87" s="309"/>
      <c r="AK87" s="309"/>
      <c r="AL87" s="309"/>
      <c r="AM87" s="310"/>
      <c r="AN87" s="309"/>
      <c r="AO87" s="310"/>
      <c r="AP87" s="420"/>
    </row>
    <row r="88" spans="1:42" ht="13.5" customHeight="1" x14ac:dyDescent="0.3">
      <c r="A88" s="358">
        <v>10</v>
      </c>
      <c r="B88" s="150" t="s">
        <v>38</v>
      </c>
      <c r="C88" s="98" t="s">
        <v>86</v>
      </c>
      <c r="D88" s="40">
        <v>1975</v>
      </c>
      <c r="E88" s="14">
        <f t="shared" si="40"/>
        <v>43</v>
      </c>
      <c r="F88" s="357"/>
      <c r="G88" s="312" t="s">
        <v>362</v>
      </c>
      <c r="H88" s="395"/>
      <c r="I88" s="416" t="s">
        <v>87</v>
      </c>
      <c r="J88" s="417">
        <f t="shared" si="41"/>
        <v>6</v>
      </c>
      <c r="K88" s="418">
        <f t="shared" si="42"/>
        <v>1</v>
      </c>
      <c r="L88" s="305">
        <f t="shared" si="43"/>
        <v>6</v>
      </c>
      <c r="M88" s="306">
        <v>6</v>
      </c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419" t="s">
        <v>87</v>
      </c>
      <c r="AC88" s="332"/>
      <c r="AD88" s="310"/>
      <c r="AE88" s="310"/>
      <c r="AF88" s="310"/>
      <c r="AG88" s="310"/>
      <c r="AH88" s="310"/>
      <c r="AI88" s="310"/>
      <c r="AJ88" s="309"/>
      <c r="AK88" s="309"/>
      <c r="AL88" s="309"/>
      <c r="AM88" s="310"/>
      <c r="AN88" s="309"/>
      <c r="AO88" s="310"/>
      <c r="AP88" s="420"/>
    </row>
    <row r="89" spans="1:42" ht="13.5" customHeight="1" x14ac:dyDescent="0.3">
      <c r="A89" s="313">
        <v>11</v>
      </c>
      <c r="B89" s="150" t="s">
        <v>38</v>
      </c>
      <c r="C89" s="909" t="s">
        <v>298</v>
      </c>
      <c r="D89" s="14">
        <v>1976</v>
      </c>
      <c r="E89" s="14">
        <f t="shared" si="40"/>
        <v>42</v>
      </c>
      <c r="F89" s="879" t="s">
        <v>19</v>
      </c>
      <c r="G89" s="312"/>
      <c r="H89" s="395"/>
      <c r="I89" s="416" t="s">
        <v>568</v>
      </c>
      <c r="J89" s="417">
        <f t="shared" si="41"/>
        <v>5</v>
      </c>
      <c r="K89" s="418">
        <f t="shared" si="42"/>
        <v>1</v>
      </c>
      <c r="L89" s="305">
        <f t="shared" si="43"/>
        <v>5</v>
      </c>
      <c r="M89" s="295"/>
      <c r="N89" s="295"/>
      <c r="O89" s="306">
        <v>5</v>
      </c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425"/>
      <c r="AC89" s="308"/>
      <c r="AD89" s="308" t="s">
        <v>568</v>
      </c>
      <c r="AE89" s="310"/>
      <c r="AF89" s="310"/>
      <c r="AG89" s="310"/>
      <c r="AH89" s="310"/>
      <c r="AI89" s="310"/>
      <c r="AJ89" s="309"/>
      <c r="AK89" s="309"/>
      <c r="AL89" s="309"/>
      <c r="AM89" s="310"/>
      <c r="AN89" s="309"/>
      <c r="AO89" s="310"/>
      <c r="AP89" s="420"/>
    </row>
    <row r="90" spans="1:42" ht="13.5" customHeight="1" x14ac:dyDescent="0.3">
      <c r="A90" s="313">
        <v>12</v>
      </c>
      <c r="B90" s="150" t="s">
        <v>38</v>
      </c>
      <c r="C90" s="363" t="s">
        <v>91</v>
      </c>
      <c r="D90" s="109">
        <v>1983</v>
      </c>
      <c r="E90" s="14">
        <f t="shared" si="40"/>
        <v>35</v>
      </c>
      <c r="F90" s="60" t="s">
        <v>24</v>
      </c>
      <c r="G90" s="68"/>
      <c r="H90" s="910"/>
      <c r="I90" s="911" t="s">
        <v>90</v>
      </c>
      <c r="J90" s="912">
        <f t="shared" si="41"/>
        <v>5</v>
      </c>
      <c r="K90" s="913">
        <f t="shared" si="42"/>
        <v>1</v>
      </c>
      <c r="L90" s="364">
        <f t="shared" si="43"/>
        <v>5</v>
      </c>
      <c r="M90" s="67">
        <v>5</v>
      </c>
      <c r="N90" s="365"/>
      <c r="O90" s="365"/>
      <c r="P90" s="365"/>
      <c r="Q90" s="365"/>
      <c r="R90" s="365"/>
      <c r="S90" s="365"/>
      <c r="T90" s="365"/>
      <c r="U90" s="365"/>
      <c r="V90" s="365"/>
      <c r="W90" s="365"/>
      <c r="X90" s="365"/>
      <c r="Y90" s="365"/>
      <c r="Z90" s="365"/>
      <c r="AA90" s="365"/>
      <c r="AB90" s="914" t="s">
        <v>90</v>
      </c>
      <c r="AC90" s="373"/>
      <c r="AD90" s="368"/>
      <c r="AE90" s="368"/>
      <c r="AF90" s="373"/>
      <c r="AG90" s="373"/>
      <c r="AH90" s="373"/>
      <c r="AI90" s="369"/>
      <c r="AJ90" s="369"/>
      <c r="AK90" s="368"/>
      <c r="AL90" s="368"/>
      <c r="AM90" s="368"/>
      <c r="AN90" s="369"/>
      <c r="AO90" s="368"/>
      <c r="AP90" s="370"/>
    </row>
    <row r="91" spans="1:42" ht="13.5" customHeight="1" x14ac:dyDescent="0.3">
      <c r="A91" s="358">
        <v>13</v>
      </c>
      <c r="B91" s="83" t="s">
        <v>38</v>
      </c>
      <c r="C91" s="82" t="s">
        <v>103</v>
      </c>
      <c r="D91" s="83">
        <v>1976</v>
      </c>
      <c r="E91" s="14">
        <f t="shared" si="40"/>
        <v>42</v>
      </c>
      <c r="F91" s="915"/>
      <c r="G91" s="68" t="s">
        <v>362</v>
      </c>
      <c r="H91" s="910"/>
      <c r="I91" s="911" t="s">
        <v>104</v>
      </c>
      <c r="J91" s="912">
        <f t="shared" si="41"/>
        <v>4</v>
      </c>
      <c r="K91" s="913">
        <f t="shared" si="42"/>
        <v>1</v>
      </c>
      <c r="L91" s="364">
        <f t="shared" si="43"/>
        <v>4</v>
      </c>
      <c r="M91" s="67">
        <v>4</v>
      </c>
      <c r="N91" s="366"/>
      <c r="O91" s="365"/>
      <c r="P91" s="365"/>
      <c r="Q91" s="365"/>
      <c r="R91" s="365"/>
      <c r="S91" s="365"/>
      <c r="T91" s="365"/>
      <c r="U91" s="365"/>
      <c r="V91" s="365"/>
      <c r="W91" s="365"/>
      <c r="X91" s="365"/>
      <c r="Y91" s="365"/>
      <c r="Z91" s="365"/>
      <c r="AA91" s="365"/>
      <c r="AB91" s="914" t="s">
        <v>104</v>
      </c>
      <c r="AC91" s="367"/>
      <c r="AD91" s="368"/>
      <c r="AE91" s="368"/>
      <c r="AF91" s="369"/>
      <c r="AG91" s="369"/>
      <c r="AH91" s="368"/>
      <c r="AI91" s="373"/>
      <c r="AJ91" s="368"/>
      <c r="AK91" s="368"/>
      <c r="AL91" s="369"/>
      <c r="AM91" s="368"/>
      <c r="AN91" s="368"/>
      <c r="AO91" s="368"/>
      <c r="AP91" s="370"/>
    </row>
    <row r="92" spans="1:42" ht="13.5" customHeight="1" x14ac:dyDescent="0.3">
      <c r="A92" s="371">
        <v>14</v>
      </c>
      <c r="B92" s="83" t="s">
        <v>38</v>
      </c>
      <c r="C92" s="916" t="s">
        <v>576</v>
      </c>
      <c r="D92" s="87">
        <v>1973</v>
      </c>
      <c r="E92" s="14">
        <f t="shared" si="40"/>
        <v>45</v>
      </c>
      <c r="F92" s="91" t="s">
        <v>19</v>
      </c>
      <c r="G92" s="43"/>
      <c r="H92" s="395"/>
      <c r="I92" s="319" t="s">
        <v>577</v>
      </c>
      <c r="J92" s="413">
        <f t="shared" si="41"/>
        <v>2</v>
      </c>
      <c r="K92" s="913">
        <f t="shared" si="42"/>
        <v>1</v>
      </c>
      <c r="L92" s="917">
        <f t="shared" si="43"/>
        <v>2</v>
      </c>
      <c r="M92" s="365"/>
      <c r="N92" s="365"/>
      <c r="O92" s="67">
        <v>2</v>
      </c>
      <c r="P92" s="365"/>
      <c r="Q92" s="365"/>
      <c r="R92" s="365"/>
      <c r="S92" s="365"/>
      <c r="T92" s="365"/>
      <c r="U92" s="365"/>
      <c r="V92" s="365"/>
      <c r="W92" s="365"/>
      <c r="X92" s="365"/>
      <c r="Y92" s="365"/>
      <c r="Z92" s="365"/>
      <c r="AA92" s="918"/>
      <c r="AB92" s="919"/>
      <c r="AC92" s="373"/>
      <c r="AD92" s="373" t="s">
        <v>577</v>
      </c>
      <c r="AE92" s="368"/>
      <c r="AF92" s="369"/>
      <c r="AG92" s="369"/>
      <c r="AH92" s="368"/>
      <c r="AI92" s="373"/>
      <c r="AJ92" s="368"/>
      <c r="AK92" s="368"/>
      <c r="AL92" s="369"/>
      <c r="AM92" s="368"/>
      <c r="AN92" s="368"/>
      <c r="AO92" s="368"/>
      <c r="AP92" s="370"/>
    </row>
    <row r="93" spans="1:42" ht="13.5" customHeight="1" thickBot="1" x14ac:dyDescent="0.35">
      <c r="A93" s="920">
        <v>14</v>
      </c>
      <c r="B93" s="386" t="s">
        <v>38</v>
      </c>
      <c r="C93" s="66" t="s">
        <v>371</v>
      </c>
      <c r="D93" s="375"/>
      <c r="E93" s="375"/>
      <c r="F93" s="376"/>
      <c r="G93" s="377"/>
      <c r="H93" s="378"/>
      <c r="I93" s="379"/>
      <c r="J93" s="421"/>
      <c r="K93" s="921"/>
      <c r="L93" s="922">
        <f t="shared" ref="L93" si="44">SUM(M93:AA93)</f>
        <v>23</v>
      </c>
      <c r="M93" s="380">
        <f>COUNTIF(M79:M92,"&gt;-1")</f>
        <v>8</v>
      </c>
      <c r="N93" s="380">
        <f t="shared" ref="N93:O93" si="45">COUNTIF(N79:N92,"&gt;-1")</f>
        <v>6</v>
      </c>
      <c r="O93" s="380">
        <f t="shared" si="45"/>
        <v>9</v>
      </c>
      <c r="P93" s="380">
        <f t="shared" ref="P93:AA93" si="46">COUNTIF(P79:P91,"&gt;-1")</f>
        <v>0</v>
      </c>
      <c r="Q93" s="380">
        <f t="shared" si="46"/>
        <v>0</v>
      </c>
      <c r="R93" s="380">
        <f t="shared" si="46"/>
        <v>0</v>
      </c>
      <c r="S93" s="380">
        <f t="shared" si="46"/>
        <v>0</v>
      </c>
      <c r="T93" s="380">
        <f t="shared" si="46"/>
        <v>0</v>
      </c>
      <c r="U93" s="380">
        <f t="shared" si="46"/>
        <v>0</v>
      </c>
      <c r="V93" s="380">
        <f t="shared" si="46"/>
        <v>0</v>
      </c>
      <c r="W93" s="380">
        <f t="shared" si="46"/>
        <v>0</v>
      </c>
      <c r="X93" s="380">
        <f t="shared" si="46"/>
        <v>0</v>
      </c>
      <c r="Y93" s="380">
        <f t="shared" si="46"/>
        <v>0</v>
      </c>
      <c r="Z93" s="380">
        <f t="shared" si="46"/>
        <v>0</v>
      </c>
      <c r="AA93" s="923">
        <f t="shared" si="46"/>
        <v>0</v>
      </c>
      <c r="AB93" s="919"/>
      <c r="AC93" s="381"/>
      <c r="AD93" s="382"/>
      <c r="AE93" s="381"/>
      <c r="AF93" s="381"/>
      <c r="AG93" s="381"/>
      <c r="AH93" s="381"/>
      <c r="AI93" s="381"/>
      <c r="AJ93" s="381"/>
      <c r="AK93" s="381"/>
      <c r="AL93" s="381"/>
      <c r="AM93" s="381"/>
      <c r="AN93" s="381"/>
      <c r="AO93" s="381"/>
      <c r="AP93" s="387"/>
    </row>
    <row r="94" spans="1:42" ht="13.5" customHeight="1" thickTop="1" thickBot="1" x14ac:dyDescent="0.35">
      <c r="A94" s="401" t="s">
        <v>1</v>
      </c>
      <c r="B94" s="402" t="s">
        <v>7</v>
      </c>
      <c r="C94" s="273" t="s">
        <v>2</v>
      </c>
      <c r="D94" s="402" t="s">
        <v>3</v>
      </c>
      <c r="E94" s="402" t="s">
        <v>161</v>
      </c>
      <c r="F94" s="403" t="s">
        <v>5</v>
      </c>
      <c r="G94" s="275" t="s">
        <v>326</v>
      </c>
      <c r="H94" s="276" t="s">
        <v>327</v>
      </c>
      <c r="I94" s="277" t="s">
        <v>328</v>
      </c>
      <c r="J94" s="278" t="s">
        <v>329</v>
      </c>
      <c r="K94" s="279" t="s">
        <v>330</v>
      </c>
      <c r="L94" s="280" t="s">
        <v>9</v>
      </c>
      <c r="M94" s="281" t="s">
        <v>331</v>
      </c>
      <c r="N94" s="282" t="s">
        <v>332</v>
      </c>
      <c r="O94" s="282" t="s">
        <v>333</v>
      </c>
      <c r="P94" s="282" t="s">
        <v>334</v>
      </c>
      <c r="Q94" s="282" t="s">
        <v>335</v>
      </c>
      <c r="R94" s="282" t="s">
        <v>336</v>
      </c>
      <c r="S94" s="282" t="s">
        <v>337</v>
      </c>
      <c r="T94" s="282" t="s">
        <v>338</v>
      </c>
      <c r="U94" s="282" t="s">
        <v>339</v>
      </c>
      <c r="V94" s="282" t="s">
        <v>340</v>
      </c>
      <c r="W94" s="282" t="s">
        <v>341</v>
      </c>
      <c r="X94" s="282" t="s">
        <v>342</v>
      </c>
      <c r="Y94" s="282" t="s">
        <v>343</v>
      </c>
      <c r="Z94" s="282" t="s">
        <v>344</v>
      </c>
      <c r="AA94" s="283" t="s">
        <v>345</v>
      </c>
      <c r="AB94" s="325" t="s">
        <v>346</v>
      </c>
      <c r="AC94" s="326" t="s">
        <v>347</v>
      </c>
      <c r="AD94" s="326" t="s">
        <v>348</v>
      </c>
      <c r="AE94" s="326" t="s">
        <v>349</v>
      </c>
      <c r="AF94" s="326" t="s">
        <v>350</v>
      </c>
      <c r="AG94" s="326" t="s">
        <v>351</v>
      </c>
      <c r="AH94" s="326" t="s">
        <v>352</v>
      </c>
      <c r="AI94" s="326" t="s">
        <v>353</v>
      </c>
      <c r="AJ94" s="326" t="s">
        <v>354</v>
      </c>
      <c r="AK94" s="326" t="s">
        <v>355</v>
      </c>
      <c r="AL94" s="326" t="s">
        <v>356</v>
      </c>
      <c r="AM94" s="326" t="s">
        <v>357</v>
      </c>
      <c r="AN94" s="326" t="s">
        <v>358</v>
      </c>
      <c r="AO94" s="326" t="s">
        <v>359</v>
      </c>
      <c r="AP94" s="327" t="s">
        <v>360</v>
      </c>
    </row>
    <row r="95" spans="1:42" ht="13.5" customHeight="1" thickTop="1" x14ac:dyDescent="0.3">
      <c r="A95" s="924">
        <v>1</v>
      </c>
      <c r="B95" s="925" t="s">
        <v>120</v>
      </c>
      <c r="C95" s="926" t="s">
        <v>119</v>
      </c>
      <c r="D95" s="927">
        <v>1963</v>
      </c>
      <c r="E95" s="927">
        <f t="shared" ref="E95:E96" si="47">SUM(2018-D95)</f>
        <v>55</v>
      </c>
      <c r="F95" s="928" t="s">
        <v>19</v>
      </c>
      <c r="G95" s="929"/>
      <c r="H95" s="930"/>
      <c r="I95" s="931" t="s">
        <v>118</v>
      </c>
      <c r="J95" s="932">
        <f>IF(COUNTIF(M95:AA95,"&gt;=0")&lt;11,SUM(M95:AA95),SUM(LARGE(M95:AA95,1),LARGE(M95:AA95,2),LARGE(M95:AA95,3),LARGE(M95:AA95,4),LARGE(M95:AA95,5),LARGE(M95:AA95,6),LARGE(M95:AA95,7),LARGE(M95:AA95,8),LARGE(M95:AA95,9),LARGE(M95:AA95,10)))</f>
        <v>19</v>
      </c>
      <c r="K95" s="933">
        <f>SUM(COUNTIF(M95:AA95,"&gt;-1"))</f>
        <v>2</v>
      </c>
      <c r="L95" s="934">
        <f>SUM(M95:AA95)</f>
        <v>19</v>
      </c>
      <c r="M95" s="935">
        <v>10</v>
      </c>
      <c r="N95" s="936"/>
      <c r="O95" s="937">
        <v>9</v>
      </c>
      <c r="P95" s="936"/>
      <c r="Q95" s="936"/>
      <c r="R95" s="936"/>
      <c r="S95" s="936"/>
      <c r="T95" s="936"/>
      <c r="U95" s="936"/>
      <c r="V95" s="936"/>
      <c r="W95" s="936"/>
      <c r="X95" s="936"/>
      <c r="Y95" s="936"/>
      <c r="Z95" s="936"/>
      <c r="AA95" s="938"/>
      <c r="AB95" s="939" t="s">
        <v>118</v>
      </c>
      <c r="AC95" s="940"/>
      <c r="AD95" s="941" t="s">
        <v>579</v>
      </c>
      <c r="AE95" s="940"/>
      <c r="AF95" s="940"/>
      <c r="AG95" s="940"/>
      <c r="AH95" s="940"/>
      <c r="AI95" s="940"/>
      <c r="AJ95" s="941"/>
      <c r="AK95" s="941"/>
      <c r="AL95" s="940"/>
      <c r="AM95" s="942"/>
      <c r="AN95" s="941"/>
      <c r="AO95" s="943"/>
      <c r="AP95" s="944"/>
    </row>
    <row r="96" spans="1:42" ht="13.5" customHeight="1" x14ac:dyDescent="0.3">
      <c r="A96" s="383">
        <v>2</v>
      </c>
      <c r="B96" s="945" t="s">
        <v>120</v>
      </c>
      <c r="C96" s="946" t="s">
        <v>278</v>
      </c>
      <c r="D96" s="372">
        <v>1948</v>
      </c>
      <c r="E96" s="14">
        <f t="shared" si="47"/>
        <v>70</v>
      </c>
      <c r="F96" s="947" t="s">
        <v>24</v>
      </c>
      <c r="G96" s="68"/>
      <c r="H96" s="429"/>
      <c r="I96" s="948" t="s">
        <v>578</v>
      </c>
      <c r="J96" s="413">
        <f>IF(COUNTIF(M96:AA96,"&gt;=0")&lt;11,SUM(M96:AA96),SUM(LARGE(M96:AA96,1),LARGE(M96:AA96,2),LARGE(M96:AA96,3),LARGE(M96:AA96,4),LARGE(M96:AA96,5),LARGE(M96:AA96,6),LARGE(M96:AA96,7),LARGE(M96:AA96,8),LARGE(M96:AA96,9),LARGE(M96:AA96,10)))</f>
        <v>10</v>
      </c>
      <c r="K96" s="913">
        <f>SUM(COUNTIF(M96:AA96,"&gt;-1"))</f>
        <v>1</v>
      </c>
      <c r="L96" s="364">
        <f>SUM(M96:AA96)</f>
        <v>10</v>
      </c>
      <c r="M96" s="365"/>
      <c r="N96" s="365"/>
      <c r="O96" s="94">
        <v>10</v>
      </c>
      <c r="P96" s="365"/>
      <c r="Q96" s="365"/>
      <c r="R96" s="365"/>
      <c r="S96" s="365"/>
      <c r="T96" s="365"/>
      <c r="U96" s="365"/>
      <c r="V96" s="365"/>
      <c r="W96" s="365"/>
      <c r="X96" s="365"/>
      <c r="Y96" s="365"/>
      <c r="Z96" s="294"/>
      <c r="AA96" s="949"/>
      <c r="AB96" s="950"/>
      <c r="AC96" s="373"/>
      <c r="AD96" s="373" t="s">
        <v>578</v>
      </c>
      <c r="AE96" s="373"/>
      <c r="AF96" s="373"/>
      <c r="AG96" s="373"/>
      <c r="AH96" s="384"/>
      <c r="AI96" s="384"/>
      <c r="AJ96" s="384"/>
      <c r="AK96" s="373"/>
      <c r="AL96" s="384"/>
      <c r="AM96" s="384"/>
      <c r="AN96" s="384"/>
      <c r="AO96" s="384"/>
      <c r="AP96" s="374"/>
    </row>
    <row r="97" spans="1:42" ht="13.5" customHeight="1" thickBot="1" x14ac:dyDescent="0.35">
      <c r="A97" s="951">
        <v>2</v>
      </c>
      <c r="B97" s="952" t="s">
        <v>120</v>
      </c>
      <c r="C97" s="116" t="s">
        <v>372</v>
      </c>
      <c r="D97" s="953"/>
      <c r="E97" s="112"/>
      <c r="F97" s="954"/>
      <c r="G97" s="955"/>
      <c r="H97" s="956"/>
      <c r="I97" s="957"/>
      <c r="J97" s="958"/>
      <c r="K97" s="959"/>
      <c r="L97" s="960">
        <f t="shared" ref="L97" si="48">SUM(M97:AA97)</f>
        <v>3</v>
      </c>
      <c r="M97" s="961">
        <f t="shared" ref="M97:AA97" si="49">COUNTIF(M95:M96,"&gt;-1")</f>
        <v>1</v>
      </c>
      <c r="N97" s="961">
        <f t="shared" si="49"/>
        <v>0</v>
      </c>
      <c r="O97" s="961">
        <f t="shared" si="49"/>
        <v>2</v>
      </c>
      <c r="P97" s="961">
        <f t="shared" si="49"/>
        <v>0</v>
      </c>
      <c r="Q97" s="961">
        <f t="shared" si="49"/>
        <v>0</v>
      </c>
      <c r="R97" s="961">
        <f t="shared" si="49"/>
        <v>0</v>
      </c>
      <c r="S97" s="961">
        <f t="shared" si="49"/>
        <v>0</v>
      </c>
      <c r="T97" s="961">
        <f t="shared" si="49"/>
        <v>0</v>
      </c>
      <c r="U97" s="961">
        <f t="shared" si="49"/>
        <v>0</v>
      </c>
      <c r="V97" s="961">
        <f t="shared" si="49"/>
        <v>0</v>
      </c>
      <c r="W97" s="961">
        <f t="shared" si="49"/>
        <v>0</v>
      </c>
      <c r="X97" s="961">
        <f t="shared" si="49"/>
        <v>0</v>
      </c>
      <c r="Y97" s="961">
        <f t="shared" si="49"/>
        <v>0</v>
      </c>
      <c r="Z97" s="961">
        <f t="shared" si="49"/>
        <v>0</v>
      </c>
      <c r="AA97" s="962">
        <f t="shared" si="49"/>
        <v>0</v>
      </c>
      <c r="AB97" s="963"/>
      <c r="AC97" s="964"/>
      <c r="AD97" s="965"/>
      <c r="AE97" s="964"/>
      <c r="AF97" s="964"/>
      <c r="AG97" s="964"/>
      <c r="AH97" s="964"/>
      <c r="AI97" s="964"/>
      <c r="AJ97" s="964"/>
      <c r="AK97" s="964"/>
      <c r="AL97" s="964"/>
      <c r="AM97" s="964"/>
      <c r="AN97" s="964"/>
      <c r="AO97" s="964"/>
      <c r="AP97" s="966"/>
    </row>
    <row r="98" spans="1:42" s="434" customFormat="1" ht="13.5" customHeight="1" thickTop="1" thickBot="1" x14ac:dyDescent="0.3">
      <c r="A98" s="430"/>
      <c r="B98" s="431"/>
      <c r="C98" s="432"/>
      <c r="D98" s="433"/>
      <c r="F98" s="435"/>
      <c r="G98" s="436"/>
      <c r="H98" s="437"/>
      <c r="I98" s="438"/>
      <c r="J98" s="488"/>
      <c r="K98" s="439"/>
      <c r="L98" s="440"/>
      <c r="M98" s="441"/>
      <c r="N98" s="441"/>
      <c r="O98" s="441"/>
      <c r="P98" s="441"/>
      <c r="Q98" s="442"/>
      <c r="R98" s="442"/>
      <c r="S98" s="442"/>
      <c r="T98" s="442"/>
      <c r="U98" s="442"/>
      <c r="V98" s="442"/>
      <c r="W98" s="442"/>
      <c r="X98" s="442"/>
      <c r="Y98" s="442"/>
      <c r="Z98" s="442"/>
      <c r="AA98" s="442"/>
      <c r="AB98" s="443"/>
      <c r="AC98" s="444"/>
      <c r="AD98" s="445"/>
      <c r="AE98" s="443"/>
      <c r="AF98" s="443"/>
      <c r="AG98" s="443"/>
      <c r="AH98" s="443"/>
      <c r="AI98" s="446"/>
      <c r="AJ98" s="443"/>
      <c r="AK98" s="443"/>
      <c r="AL98" s="443"/>
      <c r="AM98" s="443"/>
      <c r="AN98" s="443"/>
      <c r="AO98" s="443"/>
      <c r="AP98" s="443"/>
    </row>
    <row r="99" spans="1:42" s="434" customFormat="1" ht="13.5" customHeight="1" x14ac:dyDescent="0.3">
      <c r="A99" s="686" t="s">
        <v>373</v>
      </c>
      <c r="B99" s="687"/>
      <c r="C99" s="687"/>
      <c r="D99" s="687"/>
      <c r="E99" s="687"/>
      <c r="F99" s="688"/>
      <c r="G99" s="447"/>
      <c r="H99" s="448"/>
      <c r="I99" s="692"/>
      <c r="J99" s="693"/>
      <c r="K99" s="449"/>
      <c r="L99" s="450" t="s">
        <v>374</v>
      </c>
      <c r="M99" s="451">
        <v>1</v>
      </c>
      <c r="N99" s="451">
        <v>2</v>
      </c>
      <c r="O99" s="451">
        <v>3</v>
      </c>
      <c r="P99" s="451">
        <v>4</v>
      </c>
      <c r="Q99" s="451">
        <v>5</v>
      </c>
      <c r="R99" s="451">
        <v>6</v>
      </c>
      <c r="S99" s="451">
        <v>7</v>
      </c>
      <c r="T99" s="451">
        <v>8</v>
      </c>
      <c r="U99" s="451">
        <v>9</v>
      </c>
      <c r="V99" s="451">
        <v>10</v>
      </c>
      <c r="W99" s="451">
        <v>11</v>
      </c>
      <c r="X99" s="451">
        <v>12</v>
      </c>
      <c r="Y99" s="451">
        <v>13</v>
      </c>
      <c r="Z99" s="451">
        <v>14</v>
      </c>
      <c r="AA99" s="451">
        <v>15</v>
      </c>
      <c r="AB99" s="452"/>
      <c r="AC99" s="694" t="s">
        <v>375</v>
      </c>
      <c r="AD99" s="694"/>
      <c r="AE99" s="694"/>
      <c r="AF99" s="453" t="s">
        <v>14</v>
      </c>
      <c r="AG99" s="454" t="s">
        <v>17</v>
      </c>
      <c r="AH99" s="454" t="s">
        <v>20</v>
      </c>
      <c r="AI99" s="455" t="s">
        <v>36</v>
      </c>
      <c r="AJ99" s="456" t="s">
        <v>75</v>
      </c>
      <c r="AK99" s="457" t="s">
        <v>48</v>
      </c>
      <c r="AL99" s="458" t="s">
        <v>38</v>
      </c>
      <c r="AM99" s="459" t="s">
        <v>120</v>
      </c>
      <c r="AN99" s="460" t="s">
        <v>376</v>
      </c>
      <c r="AO99" s="460" t="s">
        <v>377</v>
      </c>
      <c r="AP99" s="461" t="s">
        <v>378</v>
      </c>
    </row>
    <row r="100" spans="1:42" s="434" customFormat="1" ht="13.5" customHeight="1" thickBot="1" x14ac:dyDescent="0.3">
      <c r="A100" s="689"/>
      <c r="B100" s="690"/>
      <c r="C100" s="690"/>
      <c r="D100" s="690"/>
      <c r="E100" s="690"/>
      <c r="F100" s="691"/>
      <c r="G100" s="462"/>
      <c r="H100" s="463"/>
      <c r="I100" s="695" t="s">
        <v>379</v>
      </c>
      <c r="J100" s="695"/>
      <c r="K100" s="449">
        <f>SUM(M100:AA100)/3</f>
        <v>36.333333333333336</v>
      </c>
      <c r="L100" s="464">
        <f>SUM(M100:AA100)/1</f>
        <v>109</v>
      </c>
      <c r="M100" s="465">
        <f t="shared" ref="M100:AA100" si="50">SUM(M10+M26+M48+M57+M65)</f>
        <v>39</v>
      </c>
      <c r="N100" s="465">
        <f t="shared" si="50"/>
        <v>32</v>
      </c>
      <c r="O100" s="465">
        <f t="shared" si="50"/>
        <v>38</v>
      </c>
      <c r="P100" s="465">
        <f t="shared" si="50"/>
        <v>0</v>
      </c>
      <c r="Q100" s="465">
        <f t="shared" si="50"/>
        <v>0</v>
      </c>
      <c r="R100" s="465">
        <f t="shared" si="50"/>
        <v>0</v>
      </c>
      <c r="S100" s="465">
        <f t="shared" si="50"/>
        <v>0</v>
      </c>
      <c r="T100" s="466">
        <f t="shared" si="50"/>
        <v>0</v>
      </c>
      <c r="U100" s="466">
        <f t="shared" si="50"/>
        <v>0</v>
      </c>
      <c r="V100" s="466">
        <f t="shared" si="50"/>
        <v>0</v>
      </c>
      <c r="W100" s="466">
        <f t="shared" si="50"/>
        <v>0</v>
      </c>
      <c r="X100" s="466">
        <f t="shared" si="50"/>
        <v>0</v>
      </c>
      <c r="Y100" s="466">
        <f t="shared" si="50"/>
        <v>0</v>
      </c>
      <c r="Z100" s="466">
        <f t="shared" si="50"/>
        <v>0</v>
      </c>
      <c r="AA100" s="466">
        <f t="shared" si="50"/>
        <v>0</v>
      </c>
      <c r="AB100" s="452"/>
      <c r="AC100" s="696" t="s">
        <v>380</v>
      </c>
      <c r="AD100" s="696"/>
      <c r="AE100" s="696"/>
      <c r="AF100" s="467">
        <f>SUM(A10)</f>
        <v>8</v>
      </c>
      <c r="AG100" s="468">
        <f>SUM(A26)</f>
        <v>14</v>
      </c>
      <c r="AH100" s="468">
        <f>SUM(A48)</f>
        <v>20</v>
      </c>
      <c r="AI100" s="469">
        <f>SUM(A57)</f>
        <v>7</v>
      </c>
      <c r="AJ100" s="470">
        <f>SUM(A65)</f>
        <v>6</v>
      </c>
      <c r="AK100" s="471">
        <f>SUM(A77)</f>
        <v>10</v>
      </c>
      <c r="AL100" s="468">
        <f>SUM(A93)</f>
        <v>14</v>
      </c>
      <c r="AM100" s="472">
        <f>SUM(A97)</f>
        <v>2</v>
      </c>
      <c r="AN100" s="473">
        <f>SUM(AF100:AJ100)</f>
        <v>55</v>
      </c>
      <c r="AO100" s="473">
        <f>SUM(AK100:AM100)</f>
        <v>26</v>
      </c>
      <c r="AP100" s="474">
        <f>SUM(AN100:AO100)</f>
        <v>81</v>
      </c>
    </row>
    <row r="101" spans="1:42" s="434" customFormat="1" ht="13.5" customHeight="1" x14ac:dyDescent="0.3">
      <c r="A101" s="697" t="s">
        <v>381</v>
      </c>
      <c r="B101" s="698"/>
      <c r="C101" s="698"/>
      <c r="D101" s="698"/>
      <c r="E101" s="698"/>
      <c r="F101" s="699"/>
      <c r="G101" s="462"/>
      <c r="H101" s="463"/>
      <c r="I101" s="695" t="s">
        <v>382</v>
      </c>
      <c r="J101" s="695"/>
      <c r="K101" s="449">
        <f t="shared" ref="K101:K102" si="51">SUM(M101:AA101)/3</f>
        <v>15.333333333333334</v>
      </c>
      <c r="L101" s="464">
        <f t="shared" ref="L101:L102" si="52">SUM(M101:AA101)/1</f>
        <v>46</v>
      </c>
      <c r="M101" s="466">
        <f t="shared" ref="M101:AA101" si="53">SUM(M77+M93+M97)</f>
        <v>17</v>
      </c>
      <c r="N101" s="465">
        <f t="shared" si="53"/>
        <v>12</v>
      </c>
      <c r="O101" s="465">
        <f t="shared" si="53"/>
        <v>17</v>
      </c>
      <c r="P101" s="465">
        <f t="shared" si="53"/>
        <v>0</v>
      </c>
      <c r="Q101" s="465">
        <f t="shared" si="53"/>
        <v>0</v>
      </c>
      <c r="R101" s="465">
        <f t="shared" si="53"/>
        <v>0</v>
      </c>
      <c r="S101" s="465">
        <f t="shared" si="53"/>
        <v>0</v>
      </c>
      <c r="T101" s="466">
        <f t="shared" si="53"/>
        <v>0</v>
      </c>
      <c r="U101" s="466">
        <f t="shared" si="53"/>
        <v>0</v>
      </c>
      <c r="V101" s="466">
        <f t="shared" si="53"/>
        <v>0</v>
      </c>
      <c r="W101" s="466">
        <f t="shared" si="53"/>
        <v>0</v>
      </c>
      <c r="X101" s="466">
        <f t="shared" si="53"/>
        <v>0</v>
      </c>
      <c r="Y101" s="466">
        <f t="shared" si="53"/>
        <v>0</v>
      </c>
      <c r="Z101" s="466">
        <f t="shared" si="53"/>
        <v>0</v>
      </c>
      <c r="AA101" s="466">
        <f t="shared" si="53"/>
        <v>0</v>
      </c>
      <c r="AB101" s="452"/>
      <c r="AC101" s="703" t="s">
        <v>383</v>
      </c>
      <c r="AD101" s="703"/>
      <c r="AE101" s="703"/>
      <c r="AF101" s="475">
        <v>1</v>
      </c>
      <c r="AG101" s="475">
        <v>1</v>
      </c>
      <c r="AH101" s="475">
        <v>3</v>
      </c>
      <c r="AI101" s="475">
        <v>2</v>
      </c>
      <c r="AJ101" s="475">
        <v>1</v>
      </c>
      <c r="AK101" s="475">
        <v>1</v>
      </c>
      <c r="AL101" s="475">
        <v>3</v>
      </c>
      <c r="AM101" s="475">
        <v>2</v>
      </c>
      <c r="AN101" s="473"/>
      <c r="AO101" s="473"/>
      <c r="AP101" s="474"/>
    </row>
    <row r="102" spans="1:42" s="434" customFormat="1" ht="13.5" customHeight="1" thickBot="1" x14ac:dyDescent="0.35">
      <c r="A102" s="700"/>
      <c r="B102" s="701"/>
      <c r="C102" s="701"/>
      <c r="D102" s="701"/>
      <c r="E102" s="701"/>
      <c r="F102" s="702"/>
      <c r="G102" s="447"/>
      <c r="H102" s="448"/>
      <c r="I102" s="695" t="s">
        <v>384</v>
      </c>
      <c r="J102" s="695"/>
      <c r="K102" s="449">
        <f t="shared" si="51"/>
        <v>51.666666666666664</v>
      </c>
      <c r="L102" s="464">
        <f t="shared" si="52"/>
        <v>155</v>
      </c>
      <c r="M102" s="476">
        <f t="shared" ref="M102:AA102" si="54">SUM(M100:M101)</f>
        <v>56</v>
      </c>
      <c r="N102" s="476">
        <f t="shared" si="54"/>
        <v>44</v>
      </c>
      <c r="O102" s="476">
        <f t="shared" si="54"/>
        <v>55</v>
      </c>
      <c r="P102" s="476">
        <f t="shared" si="54"/>
        <v>0</v>
      </c>
      <c r="Q102" s="476">
        <f t="shared" si="54"/>
        <v>0</v>
      </c>
      <c r="R102" s="476">
        <f t="shared" si="54"/>
        <v>0</v>
      </c>
      <c r="S102" s="476">
        <f t="shared" si="54"/>
        <v>0</v>
      </c>
      <c r="T102" s="476">
        <f t="shared" si="54"/>
        <v>0</v>
      </c>
      <c r="U102" s="476">
        <f t="shared" si="54"/>
        <v>0</v>
      </c>
      <c r="V102" s="476">
        <f t="shared" si="54"/>
        <v>0</v>
      </c>
      <c r="W102" s="476">
        <f t="shared" si="54"/>
        <v>0</v>
      </c>
      <c r="X102" s="476">
        <f t="shared" si="54"/>
        <v>0</v>
      </c>
      <c r="Y102" s="476">
        <f t="shared" si="54"/>
        <v>0</v>
      </c>
      <c r="Z102" s="476">
        <f t="shared" si="54"/>
        <v>0</v>
      </c>
      <c r="AA102" s="476">
        <f t="shared" si="54"/>
        <v>0</v>
      </c>
      <c r="AB102" s="477"/>
      <c r="AC102" s="703" t="s">
        <v>385</v>
      </c>
      <c r="AD102" s="703"/>
      <c r="AE102" s="703"/>
      <c r="AF102" s="478"/>
      <c r="AG102" s="478"/>
      <c r="AH102" s="478"/>
      <c r="AI102" s="479"/>
      <c r="AJ102" s="478"/>
      <c r="AK102" s="478"/>
      <c r="AL102" s="478"/>
      <c r="AM102" s="478"/>
      <c r="AN102" s="480"/>
      <c r="AO102" s="480"/>
      <c r="AP102" s="481"/>
    </row>
    <row r="103" spans="1:42" s="434" customFormat="1" ht="13.5" customHeight="1" x14ac:dyDescent="0.25">
      <c r="A103" s="482"/>
      <c r="B103" s="483"/>
      <c r="C103" s="484"/>
      <c r="D103" s="485"/>
      <c r="E103" s="485"/>
      <c r="F103" s="486"/>
      <c r="G103" s="447"/>
      <c r="H103" s="448"/>
      <c r="I103" s="487"/>
      <c r="J103" s="684"/>
      <c r="K103" s="685"/>
      <c r="L103" s="489"/>
      <c r="M103" s="452"/>
      <c r="N103" s="452"/>
      <c r="O103" s="452"/>
      <c r="P103" s="452"/>
      <c r="Q103" s="452"/>
      <c r="R103" s="452"/>
      <c r="S103" s="452"/>
      <c r="T103" s="452"/>
      <c r="U103" s="452"/>
      <c r="V103" s="452"/>
      <c r="W103" s="452"/>
      <c r="X103" s="486"/>
      <c r="Y103" s="486"/>
      <c r="Z103" s="486"/>
      <c r="AA103" s="486"/>
      <c r="AB103" s="477"/>
      <c r="AC103" s="477"/>
      <c r="AD103" s="477"/>
      <c r="AE103" s="477"/>
      <c r="AF103" s="452"/>
      <c r="AG103" s="452"/>
      <c r="AH103" s="452"/>
      <c r="AI103" s="490"/>
      <c r="AJ103" s="477"/>
      <c r="AK103" s="477"/>
      <c r="AL103" s="452"/>
      <c r="AM103" s="269"/>
      <c r="AN103" s="269"/>
      <c r="AO103" s="269"/>
      <c r="AP103" s="491"/>
    </row>
    <row r="104" spans="1:42" ht="13.5" customHeight="1" x14ac:dyDescent="0.3">
      <c r="D104" s="495"/>
      <c r="E104" s="495"/>
    </row>
    <row r="105" spans="1:42" ht="13.5" customHeight="1" x14ac:dyDescent="0.3">
      <c r="D105" s="495"/>
      <c r="E105" s="495"/>
    </row>
    <row r="106" spans="1:42" ht="13.5" customHeight="1" x14ac:dyDescent="0.3">
      <c r="D106" s="495"/>
      <c r="E106" s="495"/>
    </row>
    <row r="107" spans="1:42" ht="13.5" customHeight="1" x14ac:dyDescent="0.3">
      <c r="D107" s="495"/>
      <c r="E107" s="495"/>
    </row>
    <row r="108" spans="1:42" ht="13.5" customHeight="1" x14ac:dyDescent="0.3">
      <c r="D108" s="495"/>
      <c r="E108" s="495"/>
    </row>
    <row r="109" spans="1:42" ht="13.5" customHeight="1" x14ac:dyDescent="0.3">
      <c r="D109" s="495"/>
      <c r="E109" s="495"/>
    </row>
    <row r="110" spans="1:42" ht="13.5" customHeight="1" x14ac:dyDescent="0.3">
      <c r="D110" s="495"/>
      <c r="E110" s="495"/>
    </row>
  </sheetData>
  <mergeCells count="11">
    <mergeCell ref="J103:K103"/>
    <mergeCell ref="A99:F100"/>
    <mergeCell ref="I99:J99"/>
    <mergeCell ref="AC99:AE99"/>
    <mergeCell ref="I100:J100"/>
    <mergeCell ref="AC100:AE100"/>
    <mergeCell ref="A101:F102"/>
    <mergeCell ref="I101:J101"/>
    <mergeCell ref="AC101:AE101"/>
    <mergeCell ref="I102:J102"/>
    <mergeCell ref="AC102:AE10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J3" sqref="J3"/>
    </sheetView>
  </sheetViews>
  <sheetFormatPr defaultRowHeight="14.4" x14ac:dyDescent="0.3"/>
  <cols>
    <col min="1" max="1" width="3" customWidth="1"/>
    <col min="2" max="2" width="17.5546875" bestFit="1" customWidth="1"/>
    <col min="3" max="3" width="3.88671875" customWidth="1"/>
    <col min="4" max="4" width="3.6640625" customWidth="1"/>
    <col min="5" max="5" width="13.88671875" bestFit="1" customWidth="1"/>
    <col min="6" max="6" width="6.5546875" customWidth="1"/>
    <col min="7" max="7" width="3.33203125" customWidth="1"/>
    <col min="8" max="8" width="4" customWidth="1"/>
    <col min="9" max="9" width="3.109375" customWidth="1"/>
    <col min="10" max="10" width="5.88671875" customWidth="1"/>
    <col min="11" max="11" width="6.44140625" customWidth="1"/>
  </cols>
  <sheetData>
    <row r="1" spans="1:11" ht="18" thickTop="1" thickBot="1" x14ac:dyDescent="0.35">
      <c r="A1" s="704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6"/>
    </row>
    <row r="2" spans="1:11" ht="15.6" thickTop="1" thickBot="1" x14ac:dyDescent="0.35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8" t="s">
        <v>9</v>
      </c>
      <c r="J2" s="9" t="s">
        <v>10</v>
      </c>
      <c r="K2" s="10" t="s">
        <v>11</v>
      </c>
    </row>
    <row r="3" spans="1:11" ht="15" thickTop="1" x14ac:dyDescent="0.3">
      <c r="A3" s="11">
        <v>1</v>
      </c>
      <c r="B3" s="12" t="s">
        <v>12</v>
      </c>
      <c r="C3" s="13">
        <v>1998</v>
      </c>
      <c r="D3" s="14">
        <v>20</v>
      </c>
      <c r="E3" s="15" t="s">
        <v>13</v>
      </c>
      <c r="F3" s="16">
        <v>0.70972222222222225</v>
      </c>
      <c r="G3" s="17" t="s">
        <v>14</v>
      </c>
      <c r="H3" s="18">
        <v>1</v>
      </c>
      <c r="I3" s="19">
        <v>10</v>
      </c>
      <c r="J3" s="683" t="s">
        <v>553</v>
      </c>
      <c r="K3" s="21">
        <f>SUM(F3)/4.53</f>
        <v>0.15667157223448613</v>
      </c>
    </row>
    <row r="4" spans="1:11" x14ac:dyDescent="0.3">
      <c r="A4" s="22">
        <v>2</v>
      </c>
      <c r="B4" s="23" t="s">
        <v>15</v>
      </c>
      <c r="C4" s="24">
        <v>1982</v>
      </c>
      <c r="D4" s="14">
        <v>36</v>
      </c>
      <c r="E4" s="25" t="s">
        <v>16</v>
      </c>
      <c r="F4" s="26">
        <v>0.71388888888888891</v>
      </c>
      <c r="G4" s="27" t="s">
        <v>17</v>
      </c>
      <c r="H4" s="28">
        <v>1</v>
      </c>
      <c r="I4" s="29">
        <v>10</v>
      </c>
      <c r="J4" s="30"/>
      <c r="K4" s="21">
        <f t="shared" ref="K4:K38" si="0">SUM(F4)/4.53</f>
        <v>0.15759136620063771</v>
      </c>
    </row>
    <row r="5" spans="1:11" x14ac:dyDescent="0.3">
      <c r="A5" s="22">
        <v>3</v>
      </c>
      <c r="B5" s="31" t="s">
        <v>18</v>
      </c>
      <c r="C5" s="32">
        <v>1972</v>
      </c>
      <c r="D5" s="14">
        <v>46</v>
      </c>
      <c r="E5" s="33" t="s">
        <v>19</v>
      </c>
      <c r="F5" s="34">
        <v>0.7416666666666667</v>
      </c>
      <c r="G5" s="27" t="s">
        <v>20</v>
      </c>
      <c r="H5" s="28">
        <v>1</v>
      </c>
      <c r="I5" s="29">
        <v>10</v>
      </c>
      <c r="J5" s="30"/>
      <c r="K5" s="21">
        <f t="shared" si="0"/>
        <v>0.1637233259749816</v>
      </c>
    </row>
    <row r="6" spans="1:11" x14ac:dyDescent="0.3">
      <c r="A6" s="22">
        <v>4</v>
      </c>
      <c r="B6" s="35" t="s">
        <v>21</v>
      </c>
      <c r="C6" s="24">
        <v>1978</v>
      </c>
      <c r="D6" s="14">
        <v>40</v>
      </c>
      <c r="E6" s="36" t="s">
        <v>22</v>
      </c>
      <c r="F6" s="34">
        <v>0.75277777777777777</v>
      </c>
      <c r="G6" s="27" t="s">
        <v>20</v>
      </c>
      <c r="H6" s="28">
        <v>2</v>
      </c>
      <c r="I6" s="37">
        <v>9</v>
      </c>
      <c r="J6" s="38"/>
      <c r="K6" s="21">
        <f t="shared" si="0"/>
        <v>0.16617610988471915</v>
      </c>
    </row>
    <row r="7" spans="1:11" x14ac:dyDescent="0.3">
      <c r="A7" s="22">
        <v>5</v>
      </c>
      <c r="B7" s="39" t="s">
        <v>23</v>
      </c>
      <c r="C7" s="40">
        <v>1981</v>
      </c>
      <c r="D7" s="14">
        <v>37</v>
      </c>
      <c r="E7" s="41" t="s">
        <v>24</v>
      </c>
      <c r="F7" s="34">
        <v>0.75555555555555554</v>
      </c>
      <c r="G7" s="17" t="s">
        <v>20</v>
      </c>
      <c r="H7" s="28">
        <v>3</v>
      </c>
      <c r="I7" s="42">
        <v>8</v>
      </c>
      <c r="J7" s="43" t="s">
        <v>25</v>
      </c>
      <c r="K7" s="21">
        <f t="shared" si="0"/>
        <v>0.16678930586215354</v>
      </c>
    </row>
    <row r="8" spans="1:11" x14ac:dyDescent="0.3">
      <c r="A8" s="22">
        <v>6</v>
      </c>
      <c r="B8" s="44" t="s">
        <v>26</v>
      </c>
      <c r="C8" s="45">
        <v>1980</v>
      </c>
      <c r="D8" s="14">
        <v>38</v>
      </c>
      <c r="E8" s="25" t="s">
        <v>16</v>
      </c>
      <c r="F8" s="34">
        <v>0.7631944444444444</v>
      </c>
      <c r="G8" s="27" t="s">
        <v>17</v>
      </c>
      <c r="H8" s="28">
        <v>2</v>
      </c>
      <c r="I8" s="37">
        <v>9</v>
      </c>
      <c r="J8" s="30"/>
      <c r="K8" s="21">
        <f t="shared" si="0"/>
        <v>0.16847559480009811</v>
      </c>
    </row>
    <row r="9" spans="1:11" x14ac:dyDescent="0.3">
      <c r="A9" s="22">
        <v>7</v>
      </c>
      <c r="B9" s="46" t="s">
        <v>27</v>
      </c>
      <c r="C9" s="45">
        <v>1972</v>
      </c>
      <c r="D9" s="14">
        <v>46</v>
      </c>
      <c r="E9" s="25" t="s">
        <v>16</v>
      </c>
      <c r="F9" s="34">
        <v>0.77430555555555547</v>
      </c>
      <c r="G9" s="47" t="s">
        <v>20</v>
      </c>
      <c r="H9" s="28">
        <v>4</v>
      </c>
      <c r="I9" s="37">
        <v>7</v>
      </c>
      <c r="J9" s="30"/>
      <c r="K9" s="21">
        <f t="shared" si="0"/>
        <v>0.17092837870983563</v>
      </c>
    </row>
    <row r="10" spans="1:11" x14ac:dyDescent="0.3">
      <c r="A10" s="22">
        <v>8</v>
      </c>
      <c r="B10" s="44" t="s">
        <v>28</v>
      </c>
      <c r="C10" s="48">
        <v>1974</v>
      </c>
      <c r="D10" s="14">
        <v>44</v>
      </c>
      <c r="E10" s="49" t="s">
        <v>24</v>
      </c>
      <c r="F10" s="34">
        <v>0.79513888888888884</v>
      </c>
      <c r="G10" s="47" t="s">
        <v>20</v>
      </c>
      <c r="H10" s="28">
        <v>5</v>
      </c>
      <c r="I10" s="37">
        <v>6</v>
      </c>
      <c r="J10" s="30"/>
      <c r="K10" s="21">
        <f t="shared" si="0"/>
        <v>0.17552734854059354</v>
      </c>
    </row>
    <row r="11" spans="1:11" x14ac:dyDescent="0.3">
      <c r="A11" s="22">
        <v>9</v>
      </c>
      <c r="B11" s="50" t="s">
        <v>29</v>
      </c>
      <c r="C11" s="45">
        <v>1975</v>
      </c>
      <c r="D11" s="14">
        <v>43</v>
      </c>
      <c r="E11" s="51" t="s">
        <v>24</v>
      </c>
      <c r="F11" s="34">
        <v>0.80555555555555547</v>
      </c>
      <c r="G11" s="47" t="s">
        <v>20</v>
      </c>
      <c r="H11" s="28">
        <v>6</v>
      </c>
      <c r="I11" s="37">
        <v>5</v>
      </c>
      <c r="J11" s="30"/>
      <c r="K11" s="21">
        <f t="shared" si="0"/>
        <v>0.1778268334559725</v>
      </c>
    </row>
    <row r="12" spans="1:11" x14ac:dyDescent="0.3">
      <c r="A12" s="22">
        <v>10</v>
      </c>
      <c r="B12" s="46" t="s">
        <v>30</v>
      </c>
      <c r="C12" s="45">
        <v>1977</v>
      </c>
      <c r="D12" s="14">
        <v>41</v>
      </c>
      <c r="E12" s="52" t="s">
        <v>31</v>
      </c>
      <c r="F12" s="34">
        <v>0.81458333333333333</v>
      </c>
      <c r="G12" s="47" t="s">
        <v>20</v>
      </c>
      <c r="H12" s="28">
        <v>7</v>
      </c>
      <c r="I12" s="37">
        <v>4</v>
      </c>
      <c r="J12" s="30"/>
      <c r="K12" s="21">
        <f t="shared" si="0"/>
        <v>0.17981972038263427</v>
      </c>
    </row>
    <row r="13" spans="1:11" x14ac:dyDescent="0.3">
      <c r="A13" s="22">
        <v>11</v>
      </c>
      <c r="B13" s="46" t="s">
        <v>32</v>
      </c>
      <c r="C13" s="45">
        <v>1972</v>
      </c>
      <c r="D13" s="14">
        <v>46</v>
      </c>
      <c r="E13" s="53" t="s">
        <v>24</v>
      </c>
      <c r="F13" s="34">
        <v>0.8208333333333333</v>
      </c>
      <c r="G13" s="47" t="s">
        <v>20</v>
      </c>
      <c r="H13" s="28">
        <v>8</v>
      </c>
      <c r="I13" s="37">
        <v>3</v>
      </c>
      <c r="J13" s="30"/>
      <c r="K13" s="21">
        <f t="shared" si="0"/>
        <v>0.18119941133186165</v>
      </c>
    </row>
    <row r="14" spans="1:11" x14ac:dyDescent="0.3">
      <c r="A14" s="22">
        <v>12</v>
      </c>
      <c r="B14" s="54" t="s">
        <v>33</v>
      </c>
      <c r="C14" s="40">
        <v>1973</v>
      </c>
      <c r="D14" s="14">
        <v>45</v>
      </c>
      <c r="E14" s="33" t="s">
        <v>19</v>
      </c>
      <c r="F14" s="55">
        <v>0.82500000000000007</v>
      </c>
      <c r="G14" s="56" t="s">
        <v>20</v>
      </c>
      <c r="H14" s="28">
        <v>9</v>
      </c>
      <c r="I14" s="42">
        <v>2</v>
      </c>
      <c r="J14" s="30"/>
      <c r="K14" s="21">
        <f t="shared" si="0"/>
        <v>0.18211920529801326</v>
      </c>
    </row>
    <row r="15" spans="1:11" x14ac:dyDescent="0.3">
      <c r="A15" s="22">
        <v>13</v>
      </c>
      <c r="B15" s="35" t="s">
        <v>34</v>
      </c>
      <c r="C15" s="24">
        <v>2002</v>
      </c>
      <c r="D15" s="14">
        <v>16</v>
      </c>
      <c r="E15" s="57" t="s">
        <v>24</v>
      </c>
      <c r="F15" s="58">
        <v>0.8305555555555556</v>
      </c>
      <c r="G15" s="27" t="s">
        <v>14</v>
      </c>
      <c r="H15" s="28">
        <v>2</v>
      </c>
      <c r="I15" s="37">
        <v>9</v>
      </c>
      <c r="J15" s="38" t="s">
        <v>25</v>
      </c>
      <c r="K15" s="21">
        <f t="shared" si="0"/>
        <v>0.18334559725288202</v>
      </c>
    </row>
    <row r="16" spans="1:11" x14ac:dyDescent="0.3">
      <c r="A16" s="22">
        <v>14</v>
      </c>
      <c r="B16" s="31" t="s">
        <v>35</v>
      </c>
      <c r="C16" s="32">
        <v>1964</v>
      </c>
      <c r="D16" s="14">
        <v>54</v>
      </c>
      <c r="E16" s="59" t="s">
        <v>16</v>
      </c>
      <c r="F16" s="34">
        <v>0.83611111111111114</v>
      </c>
      <c r="G16" s="27" t="s">
        <v>36</v>
      </c>
      <c r="H16" s="28">
        <v>1</v>
      </c>
      <c r="I16" s="29">
        <v>10</v>
      </c>
      <c r="J16" s="30"/>
      <c r="K16" s="21">
        <f t="shared" si="0"/>
        <v>0.18457198920775078</v>
      </c>
    </row>
    <row r="17" spans="1:11" x14ac:dyDescent="0.3">
      <c r="A17" s="22">
        <v>15</v>
      </c>
      <c r="B17" s="44" t="s">
        <v>37</v>
      </c>
      <c r="C17" s="45">
        <v>1979</v>
      </c>
      <c r="D17" s="14">
        <v>39</v>
      </c>
      <c r="E17" s="33" t="s">
        <v>19</v>
      </c>
      <c r="F17" s="34">
        <v>0.84305555555555556</v>
      </c>
      <c r="G17" s="27" t="s">
        <v>38</v>
      </c>
      <c r="H17" s="28">
        <v>1</v>
      </c>
      <c r="I17" s="29">
        <v>10</v>
      </c>
      <c r="J17" s="30"/>
      <c r="K17" s="21">
        <f t="shared" si="0"/>
        <v>0.18610497915133675</v>
      </c>
    </row>
    <row r="18" spans="1:11" x14ac:dyDescent="0.3">
      <c r="A18" s="22">
        <v>16</v>
      </c>
      <c r="B18" s="46" t="s">
        <v>39</v>
      </c>
      <c r="C18" s="45">
        <v>1977</v>
      </c>
      <c r="D18" s="14">
        <v>41</v>
      </c>
      <c r="E18" s="33" t="s">
        <v>19</v>
      </c>
      <c r="F18" s="34">
        <v>0.84444444444444444</v>
      </c>
      <c r="G18" s="47" t="s">
        <v>20</v>
      </c>
      <c r="H18" s="28">
        <v>10</v>
      </c>
      <c r="I18" s="37">
        <v>1</v>
      </c>
      <c r="J18" s="38"/>
      <c r="K18" s="21">
        <f t="shared" si="0"/>
        <v>0.18641157714005396</v>
      </c>
    </row>
    <row r="19" spans="1:11" x14ac:dyDescent="0.3">
      <c r="A19" s="22">
        <v>17</v>
      </c>
      <c r="B19" s="46" t="s">
        <v>40</v>
      </c>
      <c r="C19" s="45">
        <v>1972</v>
      </c>
      <c r="D19" s="14">
        <v>46</v>
      </c>
      <c r="E19" s="53" t="s">
        <v>41</v>
      </c>
      <c r="F19" s="34">
        <v>0.84583333333333333</v>
      </c>
      <c r="G19" s="47" t="s">
        <v>20</v>
      </c>
      <c r="H19" s="28">
        <v>11</v>
      </c>
      <c r="I19" s="37">
        <v>1</v>
      </c>
      <c r="J19" s="30"/>
      <c r="K19" s="21">
        <f t="shared" si="0"/>
        <v>0.18671817512877115</v>
      </c>
    </row>
    <row r="20" spans="1:11" x14ac:dyDescent="0.3">
      <c r="A20" s="22">
        <v>18</v>
      </c>
      <c r="B20" s="50" t="s">
        <v>42</v>
      </c>
      <c r="C20" s="45">
        <v>1974</v>
      </c>
      <c r="D20" s="14">
        <v>44</v>
      </c>
      <c r="E20" s="51" t="s">
        <v>43</v>
      </c>
      <c r="F20" s="34">
        <v>0.84791666666666676</v>
      </c>
      <c r="G20" s="56" t="s">
        <v>20</v>
      </c>
      <c r="H20" s="28">
        <v>12</v>
      </c>
      <c r="I20" s="37">
        <v>1</v>
      </c>
      <c r="J20" s="38"/>
      <c r="K20" s="21">
        <f t="shared" si="0"/>
        <v>0.18717807211184695</v>
      </c>
    </row>
    <row r="21" spans="1:11" x14ac:dyDescent="0.3">
      <c r="A21" s="22">
        <v>19</v>
      </c>
      <c r="B21" s="35" t="s">
        <v>44</v>
      </c>
      <c r="C21" s="24">
        <v>1986</v>
      </c>
      <c r="D21" s="14">
        <v>32</v>
      </c>
      <c r="E21" s="57" t="s">
        <v>45</v>
      </c>
      <c r="F21" s="26">
        <v>0.85</v>
      </c>
      <c r="G21" s="27" t="s">
        <v>17</v>
      </c>
      <c r="H21" s="28">
        <v>3</v>
      </c>
      <c r="I21" s="37">
        <v>8</v>
      </c>
      <c r="J21" s="30"/>
      <c r="K21" s="21">
        <f t="shared" si="0"/>
        <v>0.18763796909492272</v>
      </c>
    </row>
    <row r="22" spans="1:11" x14ac:dyDescent="0.3">
      <c r="A22" s="22">
        <v>20</v>
      </c>
      <c r="B22" s="50" t="s">
        <v>46</v>
      </c>
      <c r="C22" s="45">
        <v>2002</v>
      </c>
      <c r="D22" s="14">
        <v>16</v>
      </c>
      <c r="E22" s="51" t="s">
        <v>47</v>
      </c>
      <c r="F22" s="34">
        <v>0.85</v>
      </c>
      <c r="G22" s="17" t="s">
        <v>48</v>
      </c>
      <c r="H22" s="28">
        <v>1</v>
      </c>
      <c r="I22" s="29">
        <v>10</v>
      </c>
      <c r="J22" s="38"/>
      <c r="K22" s="21">
        <f t="shared" si="0"/>
        <v>0.18763796909492272</v>
      </c>
    </row>
    <row r="23" spans="1:11" x14ac:dyDescent="0.3">
      <c r="A23" s="22">
        <v>21</v>
      </c>
      <c r="B23" s="44" t="s">
        <v>49</v>
      </c>
      <c r="C23" s="45">
        <v>1977</v>
      </c>
      <c r="D23" s="14">
        <v>41</v>
      </c>
      <c r="E23" s="59" t="s">
        <v>16</v>
      </c>
      <c r="F23" s="34">
        <v>0.85416666666666663</v>
      </c>
      <c r="G23" s="17" t="s">
        <v>38</v>
      </c>
      <c r="H23" s="28">
        <v>2</v>
      </c>
      <c r="I23" s="37">
        <v>9</v>
      </c>
      <c r="J23" s="30"/>
      <c r="K23" s="21">
        <f t="shared" si="0"/>
        <v>0.1885577630610743</v>
      </c>
    </row>
    <row r="24" spans="1:11" x14ac:dyDescent="0.3">
      <c r="A24" s="22">
        <v>22</v>
      </c>
      <c r="B24" s="44" t="s">
        <v>50</v>
      </c>
      <c r="C24" s="45">
        <v>1975</v>
      </c>
      <c r="D24" s="14">
        <v>43</v>
      </c>
      <c r="E24" s="25" t="s">
        <v>16</v>
      </c>
      <c r="F24" s="34">
        <v>0.86944444444444446</v>
      </c>
      <c r="G24" s="27" t="s">
        <v>38</v>
      </c>
      <c r="H24" s="28">
        <v>3</v>
      </c>
      <c r="I24" s="37">
        <v>8</v>
      </c>
      <c r="J24" s="30"/>
      <c r="K24" s="21">
        <f t="shared" si="0"/>
        <v>0.19193034093696346</v>
      </c>
    </row>
    <row r="25" spans="1:11" x14ac:dyDescent="0.3">
      <c r="A25" s="22">
        <v>23</v>
      </c>
      <c r="B25" s="50" t="s">
        <v>51</v>
      </c>
      <c r="C25" s="45">
        <v>1977</v>
      </c>
      <c r="D25" s="14">
        <v>41</v>
      </c>
      <c r="E25" s="53" t="s">
        <v>52</v>
      </c>
      <c r="F25" s="34">
        <v>0.88055555555555554</v>
      </c>
      <c r="G25" s="56" t="s">
        <v>20</v>
      </c>
      <c r="H25" s="28">
        <v>13</v>
      </c>
      <c r="I25" s="37">
        <v>1</v>
      </c>
      <c r="J25" s="30"/>
      <c r="K25" s="21">
        <f t="shared" si="0"/>
        <v>0.19438312484670098</v>
      </c>
    </row>
    <row r="26" spans="1:11" x14ac:dyDescent="0.3">
      <c r="A26" s="22">
        <v>24</v>
      </c>
      <c r="B26" s="44" t="s">
        <v>53</v>
      </c>
      <c r="C26" s="45">
        <v>2001</v>
      </c>
      <c r="D26" s="14">
        <v>17</v>
      </c>
      <c r="E26" s="60" t="s">
        <v>54</v>
      </c>
      <c r="F26" s="34">
        <v>0.88194444444444453</v>
      </c>
      <c r="G26" s="17" t="s">
        <v>48</v>
      </c>
      <c r="H26" s="28">
        <v>2</v>
      </c>
      <c r="I26" s="37">
        <v>9</v>
      </c>
      <c r="J26" s="38"/>
      <c r="K26" s="21">
        <f t="shared" si="0"/>
        <v>0.19468972283541822</v>
      </c>
    </row>
    <row r="27" spans="1:11" x14ac:dyDescent="0.3">
      <c r="A27" s="22">
        <v>25</v>
      </c>
      <c r="B27" s="61" t="s">
        <v>55</v>
      </c>
      <c r="C27" s="62">
        <v>1972</v>
      </c>
      <c r="D27" s="14">
        <v>46</v>
      </c>
      <c r="E27" s="63" t="s">
        <v>56</v>
      </c>
      <c r="F27" s="34">
        <v>0.89444444444444438</v>
      </c>
      <c r="G27" s="47" t="s">
        <v>20</v>
      </c>
      <c r="H27" s="28">
        <v>14</v>
      </c>
      <c r="I27" s="37">
        <v>1</v>
      </c>
      <c r="J27" s="30"/>
      <c r="K27" s="21">
        <f t="shared" si="0"/>
        <v>0.19744910473387292</v>
      </c>
    </row>
    <row r="28" spans="1:11" x14ac:dyDescent="0.3">
      <c r="A28" s="22">
        <v>26</v>
      </c>
      <c r="B28" s="64" t="s">
        <v>57</v>
      </c>
      <c r="C28" s="65">
        <v>1970</v>
      </c>
      <c r="D28" s="14">
        <v>48</v>
      </c>
      <c r="E28" s="36" t="s">
        <v>58</v>
      </c>
      <c r="F28" s="34">
        <v>0.89930555555555547</v>
      </c>
      <c r="G28" s="56" t="s">
        <v>20</v>
      </c>
      <c r="H28" s="66">
        <v>15</v>
      </c>
      <c r="I28" s="67">
        <v>1</v>
      </c>
      <c r="J28" s="68"/>
      <c r="K28" s="21">
        <f t="shared" si="0"/>
        <v>0.19852219769438309</v>
      </c>
    </row>
    <row r="29" spans="1:11" x14ac:dyDescent="0.3">
      <c r="A29" s="69">
        <v>27</v>
      </c>
      <c r="B29" s="70" t="s">
        <v>59</v>
      </c>
      <c r="C29" s="71">
        <v>1960</v>
      </c>
      <c r="D29" s="14">
        <v>58</v>
      </c>
      <c r="E29" s="72" t="s">
        <v>16</v>
      </c>
      <c r="F29" s="73">
        <v>0.90763888888888899</v>
      </c>
      <c r="G29" s="17" t="s">
        <v>36</v>
      </c>
      <c r="H29" s="66">
        <v>2</v>
      </c>
      <c r="I29" s="67">
        <v>9</v>
      </c>
      <c r="J29" s="68"/>
      <c r="K29" s="21">
        <f t="shared" si="0"/>
        <v>0.2003617856266863</v>
      </c>
    </row>
    <row r="30" spans="1:11" x14ac:dyDescent="0.3">
      <c r="A30" s="69">
        <v>28</v>
      </c>
      <c r="B30" s="74" t="s">
        <v>60</v>
      </c>
      <c r="C30" s="71">
        <v>2002</v>
      </c>
      <c r="D30" s="14">
        <v>16</v>
      </c>
      <c r="E30" s="75" t="s">
        <v>61</v>
      </c>
      <c r="F30" s="76">
        <v>0.90972222222222221</v>
      </c>
      <c r="G30" s="77" t="s">
        <v>14</v>
      </c>
      <c r="H30" s="66">
        <v>3</v>
      </c>
      <c r="I30" s="67">
        <v>8</v>
      </c>
      <c r="J30" s="78"/>
      <c r="K30" s="21">
        <f t="shared" si="0"/>
        <v>0.20082168260976208</v>
      </c>
    </row>
    <row r="31" spans="1:11" x14ac:dyDescent="0.3">
      <c r="A31" s="69">
        <v>29</v>
      </c>
      <c r="B31" s="74" t="s">
        <v>62</v>
      </c>
      <c r="C31" s="71">
        <v>1983</v>
      </c>
      <c r="D31" s="14">
        <v>35</v>
      </c>
      <c r="E31" s="79" t="s">
        <v>24</v>
      </c>
      <c r="F31" s="80">
        <v>0.91805555555555562</v>
      </c>
      <c r="G31" s="81" t="s">
        <v>17</v>
      </c>
      <c r="H31" s="66">
        <v>4</v>
      </c>
      <c r="I31" s="42">
        <v>7</v>
      </c>
      <c r="J31" s="68"/>
      <c r="K31" s="21">
        <f t="shared" si="0"/>
        <v>0.20266127054206526</v>
      </c>
    </row>
    <row r="32" spans="1:11" x14ac:dyDescent="0.3">
      <c r="A32" s="69">
        <v>30</v>
      </c>
      <c r="B32" s="82" t="s">
        <v>63</v>
      </c>
      <c r="C32" s="83">
        <v>1975</v>
      </c>
      <c r="D32" s="14">
        <v>43</v>
      </c>
      <c r="E32" s="84" t="s">
        <v>19</v>
      </c>
      <c r="F32" s="80">
        <v>0.9458333333333333</v>
      </c>
      <c r="G32" s="81" t="s">
        <v>20</v>
      </c>
      <c r="H32" s="66">
        <v>16</v>
      </c>
      <c r="I32" s="67">
        <v>1</v>
      </c>
      <c r="J32" s="68"/>
      <c r="K32" s="21">
        <f t="shared" si="0"/>
        <v>0.20879323031640912</v>
      </c>
    </row>
    <row r="33" spans="1:11" x14ac:dyDescent="0.3">
      <c r="A33" s="69">
        <v>31</v>
      </c>
      <c r="B33" s="85" t="s">
        <v>64</v>
      </c>
      <c r="C33" s="83">
        <v>1973</v>
      </c>
      <c r="D33" s="14">
        <v>45</v>
      </c>
      <c r="E33" s="86" t="s">
        <v>61</v>
      </c>
      <c r="F33" s="80">
        <v>0.96736111111111101</v>
      </c>
      <c r="G33" s="81" t="s">
        <v>20</v>
      </c>
      <c r="H33" s="66">
        <v>17</v>
      </c>
      <c r="I33" s="67">
        <v>1</v>
      </c>
      <c r="J33" s="68"/>
      <c r="K33" s="21">
        <f t="shared" si="0"/>
        <v>0.2135454991415256</v>
      </c>
    </row>
    <row r="34" spans="1:11" x14ac:dyDescent="0.3">
      <c r="A34" s="69">
        <v>32</v>
      </c>
      <c r="B34" s="74" t="s">
        <v>65</v>
      </c>
      <c r="C34" s="71">
        <v>1985</v>
      </c>
      <c r="D34" s="14">
        <v>33</v>
      </c>
      <c r="E34" s="79" t="s">
        <v>43</v>
      </c>
      <c r="F34" s="73">
        <v>0.97499999999999998</v>
      </c>
      <c r="G34" s="81" t="s">
        <v>17</v>
      </c>
      <c r="H34" s="66">
        <v>5</v>
      </c>
      <c r="I34" s="67">
        <v>6</v>
      </c>
      <c r="J34" s="78"/>
      <c r="K34" s="21">
        <f t="shared" si="0"/>
        <v>0.21523178807947019</v>
      </c>
    </row>
    <row r="35" spans="1:11" x14ac:dyDescent="0.3">
      <c r="A35" s="69">
        <v>33</v>
      </c>
      <c r="B35" s="82" t="s">
        <v>66</v>
      </c>
      <c r="C35" s="83">
        <v>1986</v>
      </c>
      <c r="D35" s="87">
        <v>32</v>
      </c>
      <c r="E35" s="88" t="s">
        <v>45</v>
      </c>
      <c r="F35" s="73">
        <v>0.97916666666666663</v>
      </c>
      <c r="G35" s="77" t="s">
        <v>48</v>
      </c>
      <c r="H35" s="66">
        <v>3</v>
      </c>
      <c r="I35" s="67">
        <v>8</v>
      </c>
      <c r="J35" s="78"/>
      <c r="K35" s="89">
        <f t="shared" si="0"/>
        <v>0.21615158204562177</v>
      </c>
    </row>
    <row r="36" spans="1:11" x14ac:dyDescent="0.3">
      <c r="A36" s="69">
        <v>34</v>
      </c>
      <c r="B36" s="82" t="s">
        <v>67</v>
      </c>
      <c r="C36" s="83">
        <v>1981</v>
      </c>
      <c r="D36" s="87">
        <v>37</v>
      </c>
      <c r="E36" s="79" t="s">
        <v>68</v>
      </c>
      <c r="F36" s="80">
        <v>0.97916666666666663</v>
      </c>
      <c r="G36" s="81" t="s">
        <v>17</v>
      </c>
      <c r="H36" s="66">
        <v>6</v>
      </c>
      <c r="I36" s="67">
        <v>5</v>
      </c>
      <c r="J36" s="78"/>
      <c r="K36" s="89">
        <f t="shared" si="0"/>
        <v>0.21615158204562177</v>
      </c>
    </row>
    <row r="37" spans="1:11" x14ac:dyDescent="0.3">
      <c r="A37" s="69">
        <v>35</v>
      </c>
      <c r="B37" s="90" t="s">
        <v>69</v>
      </c>
      <c r="C37" s="83">
        <v>1985</v>
      </c>
      <c r="D37" s="14">
        <v>33</v>
      </c>
      <c r="E37" s="88" t="s">
        <v>70</v>
      </c>
      <c r="F37" s="73">
        <v>0.98888888888888893</v>
      </c>
      <c r="G37" s="81" t="s">
        <v>48</v>
      </c>
      <c r="H37" s="66">
        <v>4</v>
      </c>
      <c r="I37" s="67">
        <v>7</v>
      </c>
      <c r="J37" s="68"/>
      <c r="K37" s="21">
        <f t="shared" si="0"/>
        <v>0.21829776796664213</v>
      </c>
    </row>
    <row r="38" spans="1:11" x14ac:dyDescent="0.3">
      <c r="A38" s="69">
        <v>36</v>
      </c>
      <c r="B38" s="70" t="s">
        <v>71</v>
      </c>
      <c r="C38" s="71">
        <v>1962</v>
      </c>
      <c r="D38" s="14">
        <v>56</v>
      </c>
      <c r="E38" s="91" t="s">
        <v>19</v>
      </c>
      <c r="F38" s="73">
        <v>0.99722222222222223</v>
      </c>
      <c r="G38" s="92" t="s">
        <v>36</v>
      </c>
      <c r="H38" s="66">
        <v>3</v>
      </c>
      <c r="I38" s="67">
        <v>8</v>
      </c>
      <c r="J38" s="68"/>
      <c r="K38" s="21">
        <f t="shared" si="0"/>
        <v>0.22013735589894529</v>
      </c>
    </row>
    <row r="39" spans="1:11" x14ac:dyDescent="0.3">
      <c r="A39" s="69">
        <v>37</v>
      </c>
      <c r="B39" s="82" t="s">
        <v>72</v>
      </c>
      <c r="C39" s="83">
        <v>1955</v>
      </c>
      <c r="D39" s="14">
        <v>63</v>
      </c>
      <c r="E39" s="88" t="s">
        <v>73</v>
      </c>
      <c r="F39" s="93" t="s">
        <v>74</v>
      </c>
      <c r="G39" s="77" t="s">
        <v>75</v>
      </c>
      <c r="H39" s="66">
        <v>1</v>
      </c>
      <c r="I39" s="94">
        <v>10</v>
      </c>
      <c r="J39" s="68" t="s">
        <v>25</v>
      </c>
      <c r="K39" s="95">
        <f t="shared" ref="K39:K58" si="1">SUM(F39/4.53)</f>
        <v>0.22488962472406182</v>
      </c>
    </row>
    <row r="40" spans="1:11" x14ac:dyDescent="0.3">
      <c r="A40" s="69">
        <v>38</v>
      </c>
      <c r="B40" s="74" t="s">
        <v>76</v>
      </c>
      <c r="C40" s="71">
        <v>1988</v>
      </c>
      <c r="D40" s="14">
        <v>30</v>
      </c>
      <c r="E40" s="88" t="s">
        <v>77</v>
      </c>
      <c r="F40" s="93" t="s">
        <v>78</v>
      </c>
      <c r="G40" s="96" t="s">
        <v>48</v>
      </c>
      <c r="H40" s="66">
        <v>5</v>
      </c>
      <c r="I40" s="67">
        <v>6</v>
      </c>
      <c r="J40" s="68" t="s">
        <v>25</v>
      </c>
      <c r="K40" s="95">
        <f t="shared" si="1"/>
        <v>0.22565611969585481</v>
      </c>
    </row>
    <row r="41" spans="1:11" x14ac:dyDescent="0.3">
      <c r="A41" s="69">
        <v>39</v>
      </c>
      <c r="B41" s="90" t="s">
        <v>79</v>
      </c>
      <c r="C41" s="83">
        <v>1947</v>
      </c>
      <c r="D41" s="14">
        <v>71</v>
      </c>
      <c r="E41" s="72" t="s">
        <v>16</v>
      </c>
      <c r="F41" s="93" t="s">
        <v>80</v>
      </c>
      <c r="G41" s="77" t="s">
        <v>75</v>
      </c>
      <c r="H41" s="66">
        <v>2</v>
      </c>
      <c r="I41" s="67">
        <v>9</v>
      </c>
      <c r="J41" s="68"/>
      <c r="K41" s="95">
        <f t="shared" si="1"/>
        <v>0.22841550159430951</v>
      </c>
    </row>
    <row r="42" spans="1:11" x14ac:dyDescent="0.3">
      <c r="A42" s="69">
        <v>40</v>
      </c>
      <c r="B42" s="85" t="s">
        <v>81</v>
      </c>
      <c r="C42" s="87">
        <v>1973</v>
      </c>
      <c r="D42" s="14">
        <v>45</v>
      </c>
      <c r="E42" s="72" t="s">
        <v>16</v>
      </c>
      <c r="F42" s="93" t="s">
        <v>82</v>
      </c>
      <c r="G42" s="81" t="s">
        <v>38</v>
      </c>
      <c r="H42" s="66">
        <v>4</v>
      </c>
      <c r="I42" s="42">
        <v>7</v>
      </c>
      <c r="J42" s="68"/>
      <c r="K42" s="95">
        <f t="shared" si="1"/>
        <v>0.22902869757174388</v>
      </c>
    </row>
    <row r="43" spans="1:11" x14ac:dyDescent="0.3">
      <c r="A43" s="69">
        <v>41</v>
      </c>
      <c r="B43" s="82" t="s">
        <v>83</v>
      </c>
      <c r="C43" s="83">
        <v>1955</v>
      </c>
      <c r="D43" s="14">
        <v>63</v>
      </c>
      <c r="E43" s="97" t="s">
        <v>84</v>
      </c>
      <c r="F43" s="93" t="s">
        <v>85</v>
      </c>
      <c r="G43" s="77" t="s">
        <v>75</v>
      </c>
      <c r="H43" s="66">
        <v>3</v>
      </c>
      <c r="I43" s="67">
        <v>8</v>
      </c>
      <c r="J43" s="68"/>
      <c r="K43" s="95">
        <f t="shared" si="1"/>
        <v>0.23439416237429483</v>
      </c>
    </row>
    <row r="44" spans="1:11" x14ac:dyDescent="0.3">
      <c r="A44" s="69">
        <v>42</v>
      </c>
      <c r="B44" s="98" t="s">
        <v>86</v>
      </c>
      <c r="C44" s="99">
        <v>1975</v>
      </c>
      <c r="D44" s="14">
        <v>43</v>
      </c>
      <c r="E44" s="88"/>
      <c r="F44" s="93" t="s">
        <v>87</v>
      </c>
      <c r="G44" s="81" t="s">
        <v>38</v>
      </c>
      <c r="H44" s="66">
        <v>5</v>
      </c>
      <c r="I44" s="67">
        <v>6</v>
      </c>
      <c r="J44" s="68" t="s">
        <v>25</v>
      </c>
      <c r="K44" s="95">
        <f t="shared" si="1"/>
        <v>0.23730684326710816</v>
      </c>
    </row>
    <row r="45" spans="1:11" x14ac:dyDescent="0.3">
      <c r="A45" s="69">
        <v>43</v>
      </c>
      <c r="B45" s="90" t="s">
        <v>88</v>
      </c>
      <c r="C45" s="83">
        <v>1980</v>
      </c>
      <c r="D45" s="14">
        <v>38</v>
      </c>
      <c r="E45" s="100" t="s">
        <v>89</v>
      </c>
      <c r="F45" s="101" t="s">
        <v>90</v>
      </c>
      <c r="G45" s="81" t="s">
        <v>17</v>
      </c>
      <c r="H45" s="66">
        <v>7</v>
      </c>
      <c r="I45" s="67">
        <v>4</v>
      </c>
      <c r="J45" s="68"/>
      <c r="K45" s="95">
        <f t="shared" si="1"/>
        <v>0.23776674025018396</v>
      </c>
    </row>
    <row r="46" spans="1:11" x14ac:dyDescent="0.3">
      <c r="A46" s="69">
        <v>44</v>
      </c>
      <c r="B46" s="82" t="s">
        <v>91</v>
      </c>
      <c r="C46" s="83">
        <v>1983</v>
      </c>
      <c r="D46" s="14">
        <v>35</v>
      </c>
      <c r="E46" s="88" t="s">
        <v>24</v>
      </c>
      <c r="F46" s="93" t="s">
        <v>90</v>
      </c>
      <c r="G46" s="81" t="s">
        <v>38</v>
      </c>
      <c r="H46" s="66">
        <v>6</v>
      </c>
      <c r="I46" s="67">
        <v>5</v>
      </c>
      <c r="J46" s="68"/>
      <c r="K46" s="95">
        <f t="shared" si="1"/>
        <v>0.23776674025018396</v>
      </c>
    </row>
    <row r="47" spans="1:11" x14ac:dyDescent="0.3">
      <c r="A47" s="69">
        <v>45</v>
      </c>
      <c r="B47" s="82" t="s">
        <v>92</v>
      </c>
      <c r="C47" s="83">
        <v>1985</v>
      </c>
      <c r="D47" s="14">
        <v>33</v>
      </c>
      <c r="E47" s="79" t="s">
        <v>93</v>
      </c>
      <c r="F47" s="93" t="s">
        <v>94</v>
      </c>
      <c r="G47" s="81" t="s">
        <v>48</v>
      </c>
      <c r="H47" s="66">
        <v>6</v>
      </c>
      <c r="I47" s="67">
        <v>5</v>
      </c>
      <c r="J47" s="68" t="s">
        <v>25</v>
      </c>
      <c r="K47" s="95">
        <f t="shared" si="1"/>
        <v>0.24205911209222467</v>
      </c>
    </row>
    <row r="48" spans="1:11" x14ac:dyDescent="0.3">
      <c r="A48" s="69">
        <v>46</v>
      </c>
      <c r="B48" s="74" t="s">
        <v>95</v>
      </c>
      <c r="C48" s="71">
        <v>1968</v>
      </c>
      <c r="D48" s="14">
        <v>50</v>
      </c>
      <c r="E48" s="72" t="s">
        <v>16</v>
      </c>
      <c r="F48" s="93" t="s">
        <v>96</v>
      </c>
      <c r="G48" s="81" t="s">
        <v>36</v>
      </c>
      <c r="H48" s="66">
        <v>4</v>
      </c>
      <c r="I48" s="67">
        <v>7</v>
      </c>
      <c r="J48" s="68"/>
      <c r="K48" s="95">
        <f t="shared" si="1"/>
        <v>0.24849766985528571</v>
      </c>
    </row>
    <row r="49" spans="1:11" x14ac:dyDescent="0.3">
      <c r="A49" s="69">
        <v>47</v>
      </c>
      <c r="B49" s="102" t="s">
        <v>97</v>
      </c>
      <c r="C49" s="87">
        <v>1948</v>
      </c>
      <c r="D49" s="14">
        <v>70</v>
      </c>
      <c r="E49" s="103" t="s">
        <v>61</v>
      </c>
      <c r="F49" s="93" t="s">
        <v>98</v>
      </c>
      <c r="G49" s="81" t="s">
        <v>75</v>
      </c>
      <c r="H49" s="66">
        <v>4</v>
      </c>
      <c r="I49" s="67">
        <v>7</v>
      </c>
      <c r="J49" s="68"/>
      <c r="K49" s="95">
        <f t="shared" si="1"/>
        <v>0.24895756683836154</v>
      </c>
    </row>
    <row r="50" spans="1:11" x14ac:dyDescent="0.3">
      <c r="A50" s="69">
        <v>48</v>
      </c>
      <c r="B50" s="54" t="s">
        <v>99</v>
      </c>
      <c r="C50" s="40">
        <v>1945</v>
      </c>
      <c r="D50" s="14">
        <v>73</v>
      </c>
      <c r="E50" s="103" t="s">
        <v>61</v>
      </c>
      <c r="F50" s="104" t="s">
        <v>100</v>
      </c>
      <c r="G50" s="56" t="s">
        <v>75</v>
      </c>
      <c r="H50" s="66">
        <v>5</v>
      </c>
      <c r="I50" s="42">
        <v>6</v>
      </c>
      <c r="J50" s="68"/>
      <c r="K50" s="95">
        <f t="shared" si="1"/>
        <v>0.25508952661270545</v>
      </c>
    </row>
    <row r="51" spans="1:11" x14ac:dyDescent="0.3">
      <c r="A51" s="69">
        <v>49</v>
      </c>
      <c r="B51" s="74" t="s">
        <v>101</v>
      </c>
      <c r="C51" s="71">
        <v>2003</v>
      </c>
      <c r="D51" s="14">
        <v>15</v>
      </c>
      <c r="E51" s="105" t="s">
        <v>68</v>
      </c>
      <c r="F51" s="101" t="s">
        <v>102</v>
      </c>
      <c r="G51" s="81" t="s">
        <v>14</v>
      </c>
      <c r="H51" s="66">
        <v>4</v>
      </c>
      <c r="I51" s="67">
        <v>7</v>
      </c>
      <c r="J51" s="68" t="s">
        <v>25</v>
      </c>
      <c r="K51" s="95">
        <f t="shared" si="1"/>
        <v>0.25539612460142258</v>
      </c>
    </row>
    <row r="52" spans="1:11" x14ac:dyDescent="0.3">
      <c r="A52" s="69">
        <v>50</v>
      </c>
      <c r="B52" s="82" t="s">
        <v>103</v>
      </c>
      <c r="C52" s="83">
        <v>1976</v>
      </c>
      <c r="D52" s="14">
        <v>42</v>
      </c>
      <c r="E52" s="41"/>
      <c r="F52" s="93" t="s">
        <v>104</v>
      </c>
      <c r="G52" s="81" t="s">
        <v>38</v>
      </c>
      <c r="H52" s="66">
        <v>7</v>
      </c>
      <c r="I52" s="67">
        <v>4</v>
      </c>
      <c r="J52" s="68" t="s">
        <v>25</v>
      </c>
      <c r="K52" s="95">
        <f t="shared" si="1"/>
        <v>0.26413416727986261</v>
      </c>
    </row>
    <row r="53" spans="1:11" x14ac:dyDescent="0.3">
      <c r="A53" s="69">
        <v>51</v>
      </c>
      <c r="B53" s="82" t="s">
        <v>105</v>
      </c>
      <c r="C53" s="83">
        <v>1972</v>
      </c>
      <c r="D53" s="14">
        <v>46</v>
      </c>
      <c r="E53" s="60" t="s">
        <v>24</v>
      </c>
      <c r="F53" s="93" t="s">
        <v>106</v>
      </c>
      <c r="G53" s="81" t="s">
        <v>38</v>
      </c>
      <c r="H53" s="66">
        <v>8</v>
      </c>
      <c r="I53" s="67">
        <v>3</v>
      </c>
      <c r="J53" s="68"/>
      <c r="K53" s="95">
        <f t="shared" si="1"/>
        <v>0.26490066225165559</v>
      </c>
    </row>
    <row r="54" spans="1:11" x14ac:dyDescent="0.3">
      <c r="A54" s="69">
        <v>52</v>
      </c>
      <c r="B54" s="74" t="s">
        <v>107</v>
      </c>
      <c r="C54" s="71">
        <v>1963</v>
      </c>
      <c r="D54" s="14">
        <v>55</v>
      </c>
      <c r="E54" s="60" t="s">
        <v>108</v>
      </c>
      <c r="F54" s="93" t="s">
        <v>109</v>
      </c>
      <c r="G54" s="81" t="s">
        <v>36</v>
      </c>
      <c r="H54" s="66">
        <v>5</v>
      </c>
      <c r="I54" s="67">
        <v>6</v>
      </c>
      <c r="J54" s="68"/>
      <c r="K54" s="95">
        <f t="shared" si="1"/>
        <v>0.26689354917831737</v>
      </c>
    </row>
    <row r="55" spans="1:11" x14ac:dyDescent="0.3">
      <c r="A55" s="69">
        <v>53</v>
      </c>
      <c r="B55" s="90" t="s">
        <v>110</v>
      </c>
      <c r="C55" s="83">
        <v>1945</v>
      </c>
      <c r="D55" s="14">
        <v>73</v>
      </c>
      <c r="E55" s="59" t="s">
        <v>16</v>
      </c>
      <c r="F55" s="93" t="s">
        <v>111</v>
      </c>
      <c r="G55" s="81" t="s">
        <v>75</v>
      </c>
      <c r="H55" s="66">
        <v>6</v>
      </c>
      <c r="I55" s="67">
        <v>5</v>
      </c>
      <c r="J55" s="68"/>
      <c r="K55" s="95">
        <f t="shared" si="1"/>
        <v>0.27379200392445424</v>
      </c>
    </row>
    <row r="56" spans="1:11" x14ac:dyDescent="0.3">
      <c r="A56" s="69">
        <v>54</v>
      </c>
      <c r="B56" s="82" t="s">
        <v>112</v>
      </c>
      <c r="C56" s="106">
        <v>1993</v>
      </c>
      <c r="D56" s="107">
        <v>25</v>
      </c>
      <c r="E56" s="88" t="s">
        <v>113</v>
      </c>
      <c r="F56" s="93" t="s">
        <v>114</v>
      </c>
      <c r="G56" s="81" t="s">
        <v>48</v>
      </c>
      <c r="H56" s="66">
        <v>7</v>
      </c>
      <c r="I56" s="67">
        <v>4</v>
      </c>
      <c r="J56" s="68" t="s">
        <v>115</v>
      </c>
      <c r="K56" s="95">
        <f t="shared" si="1"/>
        <v>0.30414520480745649</v>
      </c>
    </row>
    <row r="57" spans="1:11" x14ac:dyDescent="0.3">
      <c r="A57" s="69">
        <v>55</v>
      </c>
      <c r="B57" s="108" t="s">
        <v>116</v>
      </c>
      <c r="C57" s="109">
        <v>1985</v>
      </c>
      <c r="D57" s="14">
        <v>33</v>
      </c>
      <c r="E57" s="60" t="s">
        <v>117</v>
      </c>
      <c r="F57" s="93" t="s">
        <v>118</v>
      </c>
      <c r="G57" s="81" t="s">
        <v>48</v>
      </c>
      <c r="H57" s="66">
        <v>8</v>
      </c>
      <c r="I57" s="67">
        <v>3</v>
      </c>
      <c r="J57" s="68" t="s">
        <v>115</v>
      </c>
      <c r="K57" s="95">
        <f t="shared" si="1"/>
        <v>0.31073706156487613</v>
      </c>
    </row>
    <row r="58" spans="1:11" ht="15" thickBot="1" x14ac:dyDescent="0.35">
      <c r="A58" s="110">
        <v>56</v>
      </c>
      <c r="B58" s="111" t="s">
        <v>119</v>
      </c>
      <c r="C58" s="112">
        <v>1963</v>
      </c>
      <c r="D58" s="112">
        <v>55</v>
      </c>
      <c r="E58" s="113" t="s">
        <v>19</v>
      </c>
      <c r="F58" s="114" t="s">
        <v>118</v>
      </c>
      <c r="G58" s="115" t="s">
        <v>120</v>
      </c>
      <c r="H58" s="116">
        <v>1</v>
      </c>
      <c r="I58" s="117">
        <v>10</v>
      </c>
      <c r="J58" s="118" t="s">
        <v>115</v>
      </c>
      <c r="K58" s="119">
        <f t="shared" si="1"/>
        <v>0.31073706156487613</v>
      </c>
    </row>
    <row r="59" spans="1:11" ht="15" thickTop="1" x14ac:dyDescent="0.3"/>
  </sheetData>
  <mergeCells count="1">
    <mergeCell ref="A1:K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6"/>
  <sheetViews>
    <sheetView workbookViewId="0">
      <selection activeCell="P57" sqref="P57"/>
    </sheetView>
  </sheetViews>
  <sheetFormatPr defaultRowHeight="14.4" x14ac:dyDescent="0.3"/>
  <cols>
    <col min="1" max="1" width="3" customWidth="1"/>
    <col min="2" max="2" width="17.44140625" customWidth="1"/>
    <col min="3" max="3" width="3.88671875" customWidth="1"/>
    <col min="4" max="4" width="3.33203125" customWidth="1"/>
    <col min="5" max="5" width="13.6640625" bestFit="1" customWidth="1"/>
    <col min="6" max="6" width="7.44140625" customWidth="1"/>
    <col min="7" max="7" width="3.33203125" style="178" customWidth="1"/>
    <col min="8" max="8" width="3.5546875" customWidth="1"/>
    <col min="9" max="9" width="2.6640625" customWidth="1"/>
    <col min="10" max="10" width="6.6640625" customWidth="1"/>
    <col min="11" max="11" width="5.6640625" customWidth="1"/>
  </cols>
  <sheetData>
    <row r="1" spans="1:11" x14ac:dyDescent="0.3">
      <c r="A1" s="707" t="s">
        <v>121</v>
      </c>
      <c r="B1" s="708"/>
      <c r="C1" s="708"/>
      <c r="D1" s="708"/>
      <c r="E1" s="708"/>
      <c r="F1" s="708"/>
      <c r="G1" s="708"/>
      <c r="H1" s="708"/>
      <c r="I1" s="708"/>
      <c r="J1" s="708"/>
      <c r="K1" s="709"/>
    </row>
    <row r="2" spans="1:11" x14ac:dyDescent="0.3">
      <c r="A2" s="120" t="s">
        <v>1</v>
      </c>
      <c r="B2" s="121" t="s">
        <v>2</v>
      </c>
      <c r="C2" s="122" t="s">
        <v>3</v>
      </c>
      <c r="D2" s="122" t="s">
        <v>4</v>
      </c>
      <c r="E2" s="122" t="s">
        <v>5</v>
      </c>
      <c r="F2" s="123" t="s">
        <v>6</v>
      </c>
      <c r="G2" s="122" t="s">
        <v>7</v>
      </c>
      <c r="H2" s="124" t="s">
        <v>8</v>
      </c>
      <c r="I2" s="124" t="s">
        <v>9</v>
      </c>
      <c r="J2" s="122" t="s">
        <v>10</v>
      </c>
      <c r="K2" s="125" t="s">
        <v>11</v>
      </c>
    </row>
    <row r="3" spans="1:11" x14ac:dyDescent="0.3">
      <c r="A3" s="126">
        <v>1</v>
      </c>
      <c r="B3" s="127" t="s">
        <v>12</v>
      </c>
      <c r="C3" s="128">
        <v>1998</v>
      </c>
      <c r="D3" s="129">
        <v>20</v>
      </c>
      <c r="E3" s="130" t="s">
        <v>13</v>
      </c>
      <c r="F3" s="131">
        <v>0.6958333333333333</v>
      </c>
      <c r="G3" s="132" t="s">
        <v>14</v>
      </c>
      <c r="H3" s="133">
        <v>1</v>
      </c>
      <c r="I3" s="134">
        <v>10</v>
      </c>
      <c r="J3" s="135" t="s">
        <v>122</v>
      </c>
      <c r="K3" s="136">
        <f t="shared" ref="K3:K19" si="0">SUM(F3)/4.53</f>
        <v>0.15360559234731419</v>
      </c>
    </row>
    <row r="4" spans="1:11" x14ac:dyDescent="0.3">
      <c r="A4" s="126">
        <v>2</v>
      </c>
      <c r="B4" s="127" t="s">
        <v>15</v>
      </c>
      <c r="C4" s="128">
        <v>1982</v>
      </c>
      <c r="D4" s="129">
        <v>36</v>
      </c>
      <c r="E4" s="137" t="s">
        <v>16</v>
      </c>
      <c r="F4" s="138">
        <v>0.69930555555555562</v>
      </c>
      <c r="G4" s="132" t="s">
        <v>17</v>
      </c>
      <c r="H4" s="133">
        <v>1</v>
      </c>
      <c r="I4" s="134">
        <v>10</v>
      </c>
      <c r="J4" s="139" t="s">
        <v>123</v>
      </c>
      <c r="K4" s="136">
        <f t="shared" si="0"/>
        <v>0.1543720873191072</v>
      </c>
    </row>
    <row r="5" spans="1:11" x14ac:dyDescent="0.3">
      <c r="A5" s="126">
        <v>3</v>
      </c>
      <c r="B5" s="140" t="s">
        <v>124</v>
      </c>
      <c r="C5" s="141">
        <v>1973</v>
      </c>
      <c r="D5" s="142">
        <v>45</v>
      </c>
      <c r="E5" s="143"/>
      <c r="F5" s="144">
        <v>0.70208333333333339</v>
      </c>
      <c r="G5" s="141" t="s">
        <v>20</v>
      </c>
      <c r="H5" s="133"/>
      <c r="I5" s="134">
        <v>10</v>
      </c>
      <c r="J5" s="139"/>
      <c r="K5" s="136">
        <f t="shared" si="0"/>
        <v>0.15498528329654157</v>
      </c>
    </row>
    <row r="6" spans="1:11" x14ac:dyDescent="0.3">
      <c r="A6" s="126">
        <v>4</v>
      </c>
      <c r="B6" s="145" t="s">
        <v>125</v>
      </c>
      <c r="C6" s="146">
        <v>1998</v>
      </c>
      <c r="D6" s="142">
        <v>20</v>
      </c>
      <c r="E6" s="147" t="s">
        <v>126</v>
      </c>
      <c r="F6" s="131">
        <v>0.72152777777777777</v>
      </c>
      <c r="G6" s="132" t="s">
        <v>14</v>
      </c>
      <c r="H6" s="133">
        <v>2</v>
      </c>
      <c r="I6" s="148">
        <v>9</v>
      </c>
      <c r="J6" s="139" t="s">
        <v>25</v>
      </c>
      <c r="K6" s="136">
        <f t="shared" si="0"/>
        <v>0.15927765513858227</v>
      </c>
    </row>
    <row r="7" spans="1:11" x14ac:dyDescent="0.3">
      <c r="A7" s="126">
        <v>5</v>
      </c>
      <c r="B7" s="149" t="s">
        <v>23</v>
      </c>
      <c r="C7" s="150">
        <v>1981</v>
      </c>
      <c r="D7" s="129">
        <v>37</v>
      </c>
      <c r="E7" s="151" t="s">
        <v>24</v>
      </c>
      <c r="F7" s="144">
        <v>0.73958333333333337</v>
      </c>
      <c r="G7" s="132" t="s">
        <v>17</v>
      </c>
      <c r="H7" s="133">
        <v>2</v>
      </c>
      <c r="I7" s="148">
        <v>9</v>
      </c>
      <c r="J7" s="139"/>
      <c r="K7" s="136">
        <f t="shared" si="0"/>
        <v>0.16326342899190582</v>
      </c>
    </row>
    <row r="8" spans="1:11" x14ac:dyDescent="0.3">
      <c r="A8" s="126">
        <v>6</v>
      </c>
      <c r="B8" s="152" t="s">
        <v>26</v>
      </c>
      <c r="C8" s="150">
        <v>1980</v>
      </c>
      <c r="D8" s="129">
        <v>38</v>
      </c>
      <c r="E8" s="137" t="s">
        <v>16</v>
      </c>
      <c r="F8" s="131">
        <v>0.74375000000000002</v>
      </c>
      <c r="G8" s="132" t="s">
        <v>17</v>
      </c>
      <c r="H8" s="133">
        <v>3</v>
      </c>
      <c r="I8" s="148">
        <v>8</v>
      </c>
      <c r="J8" s="139"/>
      <c r="K8" s="136">
        <f t="shared" si="0"/>
        <v>0.1641832229580574</v>
      </c>
    </row>
    <row r="9" spans="1:11" x14ac:dyDescent="0.3">
      <c r="A9" s="126">
        <v>7</v>
      </c>
      <c r="B9" s="140" t="s">
        <v>18</v>
      </c>
      <c r="C9" s="129">
        <v>1972</v>
      </c>
      <c r="D9" s="129">
        <v>46</v>
      </c>
      <c r="E9" s="153" t="s">
        <v>19</v>
      </c>
      <c r="F9" s="144">
        <v>0.74652777777777779</v>
      </c>
      <c r="G9" s="132" t="s">
        <v>20</v>
      </c>
      <c r="H9" s="133"/>
      <c r="I9" s="148">
        <v>9</v>
      </c>
      <c r="J9" s="139"/>
      <c r="K9" s="136">
        <f t="shared" si="0"/>
        <v>0.16479641893549177</v>
      </c>
    </row>
    <row r="10" spans="1:11" x14ac:dyDescent="0.3">
      <c r="A10" s="126">
        <v>8</v>
      </c>
      <c r="B10" s="145" t="s">
        <v>127</v>
      </c>
      <c r="C10" s="146">
        <v>1998</v>
      </c>
      <c r="D10" s="142">
        <v>20</v>
      </c>
      <c r="E10" s="147" t="s">
        <v>126</v>
      </c>
      <c r="F10" s="131">
        <v>0.76111111111111107</v>
      </c>
      <c r="G10" s="141" t="s">
        <v>14</v>
      </c>
      <c r="H10" s="133">
        <v>3</v>
      </c>
      <c r="I10" s="148">
        <v>8</v>
      </c>
      <c r="J10" s="139" t="s">
        <v>25</v>
      </c>
      <c r="K10" s="136">
        <f t="shared" si="0"/>
        <v>0.1680156978170223</v>
      </c>
    </row>
    <row r="11" spans="1:11" x14ac:dyDescent="0.3">
      <c r="A11" s="126">
        <v>9</v>
      </c>
      <c r="B11" s="152" t="s">
        <v>128</v>
      </c>
      <c r="C11" s="150">
        <v>1987</v>
      </c>
      <c r="D11" s="129">
        <v>31</v>
      </c>
      <c r="E11" s="154" t="s">
        <v>126</v>
      </c>
      <c r="F11" s="131">
        <v>0.76527777777777783</v>
      </c>
      <c r="G11" s="141" t="s">
        <v>17</v>
      </c>
      <c r="H11" s="133">
        <v>4</v>
      </c>
      <c r="I11" s="148">
        <v>7</v>
      </c>
      <c r="J11" s="139"/>
      <c r="K11" s="136">
        <f t="shared" si="0"/>
        <v>0.16893549178317391</v>
      </c>
    </row>
    <row r="12" spans="1:11" x14ac:dyDescent="0.3">
      <c r="A12" s="126">
        <v>10</v>
      </c>
      <c r="B12" s="155" t="s">
        <v>29</v>
      </c>
      <c r="C12" s="150">
        <v>1975</v>
      </c>
      <c r="D12" s="129">
        <v>43</v>
      </c>
      <c r="E12" s="156" t="s">
        <v>24</v>
      </c>
      <c r="F12" s="138">
        <v>0.79513888888888884</v>
      </c>
      <c r="G12" s="132" t="s">
        <v>20</v>
      </c>
      <c r="H12" s="133"/>
      <c r="I12" s="148">
        <v>8</v>
      </c>
      <c r="J12" s="139"/>
      <c r="K12" s="136">
        <f t="shared" si="0"/>
        <v>0.17552734854059354</v>
      </c>
    </row>
    <row r="13" spans="1:11" x14ac:dyDescent="0.3">
      <c r="A13" s="126">
        <v>11</v>
      </c>
      <c r="B13" s="145" t="s">
        <v>129</v>
      </c>
      <c r="C13" s="146">
        <v>2000</v>
      </c>
      <c r="D13" s="142">
        <v>18</v>
      </c>
      <c r="E13" s="147" t="s">
        <v>126</v>
      </c>
      <c r="F13" s="131">
        <v>0.7993055555555556</v>
      </c>
      <c r="G13" s="141" t="s">
        <v>14</v>
      </c>
      <c r="H13" s="133">
        <v>4</v>
      </c>
      <c r="I13" s="148">
        <v>7</v>
      </c>
      <c r="J13" s="139" t="s">
        <v>25</v>
      </c>
      <c r="K13" s="136">
        <f t="shared" si="0"/>
        <v>0.17644714250674515</v>
      </c>
    </row>
    <row r="14" spans="1:11" x14ac:dyDescent="0.3">
      <c r="A14" s="126">
        <v>12</v>
      </c>
      <c r="B14" s="149" t="s">
        <v>30</v>
      </c>
      <c r="C14" s="150">
        <v>1977</v>
      </c>
      <c r="D14" s="129">
        <v>41</v>
      </c>
      <c r="E14" s="137" t="s">
        <v>16</v>
      </c>
      <c r="F14" s="144">
        <v>0.8125</v>
      </c>
      <c r="G14" s="132" t="s">
        <v>20</v>
      </c>
      <c r="H14" s="133"/>
      <c r="I14" s="148">
        <v>7</v>
      </c>
      <c r="J14" s="139"/>
      <c r="K14" s="136">
        <f t="shared" si="0"/>
        <v>0.1793598233995585</v>
      </c>
    </row>
    <row r="15" spans="1:11" x14ac:dyDescent="0.3">
      <c r="A15" s="126">
        <v>13</v>
      </c>
      <c r="B15" s="149" t="s">
        <v>32</v>
      </c>
      <c r="C15" s="150">
        <v>1972</v>
      </c>
      <c r="D15" s="129">
        <v>46</v>
      </c>
      <c r="E15" s="157" t="s">
        <v>24</v>
      </c>
      <c r="F15" s="144">
        <v>0.81736111111111109</v>
      </c>
      <c r="G15" s="141" t="s">
        <v>20</v>
      </c>
      <c r="H15" s="133"/>
      <c r="I15" s="148">
        <v>6</v>
      </c>
      <c r="J15" s="139"/>
      <c r="K15" s="136">
        <f t="shared" si="0"/>
        <v>0.18043291636006867</v>
      </c>
    </row>
    <row r="16" spans="1:11" x14ac:dyDescent="0.3">
      <c r="A16" s="126">
        <v>14</v>
      </c>
      <c r="B16" s="155" t="s">
        <v>33</v>
      </c>
      <c r="C16" s="150">
        <v>1973</v>
      </c>
      <c r="D16" s="129">
        <v>45</v>
      </c>
      <c r="E16" s="153" t="s">
        <v>19</v>
      </c>
      <c r="F16" s="144">
        <v>0.8354166666666667</v>
      </c>
      <c r="G16" s="141" t="s">
        <v>20</v>
      </c>
      <c r="H16" s="133"/>
      <c r="I16" s="148">
        <v>5</v>
      </c>
      <c r="J16" s="139"/>
      <c r="K16" s="136">
        <f t="shared" si="0"/>
        <v>0.18441869021339219</v>
      </c>
    </row>
    <row r="17" spans="1:11" x14ac:dyDescent="0.3">
      <c r="A17" s="126">
        <v>15</v>
      </c>
      <c r="B17" s="140" t="s">
        <v>35</v>
      </c>
      <c r="C17" s="129">
        <v>1964</v>
      </c>
      <c r="D17" s="129">
        <v>54</v>
      </c>
      <c r="E17" s="137" t="s">
        <v>16</v>
      </c>
      <c r="F17" s="144">
        <v>0.83819444444444446</v>
      </c>
      <c r="G17" s="132" t="s">
        <v>36</v>
      </c>
      <c r="H17" s="133">
        <v>1</v>
      </c>
      <c r="I17" s="134">
        <v>10</v>
      </c>
      <c r="J17" s="139"/>
      <c r="K17" s="136">
        <f t="shared" si="0"/>
        <v>0.18503188619082658</v>
      </c>
    </row>
    <row r="18" spans="1:11" x14ac:dyDescent="0.3">
      <c r="A18" s="126">
        <v>16</v>
      </c>
      <c r="B18" s="145" t="s">
        <v>44</v>
      </c>
      <c r="C18" s="128">
        <v>1986</v>
      </c>
      <c r="D18" s="129">
        <v>32</v>
      </c>
      <c r="E18" s="158" t="s">
        <v>45</v>
      </c>
      <c r="F18" s="131">
        <v>0.84305555555555556</v>
      </c>
      <c r="G18" s="141" t="s">
        <v>17</v>
      </c>
      <c r="H18" s="133">
        <v>5</v>
      </c>
      <c r="I18" s="148">
        <v>6</v>
      </c>
      <c r="J18" s="139"/>
      <c r="K18" s="136">
        <f t="shared" si="0"/>
        <v>0.18610497915133675</v>
      </c>
    </row>
    <row r="19" spans="1:11" x14ac:dyDescent="0.3">
      <c r="A19" s="126">
        <v>17</v>
      </c>
      <c r="B19" s="149" t="s">
        <v>39</v>
      </c>
      <c r="C19" s="150">
        <v>1977</v>
      </c>
      <c r="D19" s="129">
        <v>41</v>
      </c>
      <c r="E19" s="153" t="s">
        <v>19</v>
      </c>
      <c r="F19" s="144">
        <v>0.85277777777777775</v>
      </c>
      <c r="G19" s="141" t="s">
        <v>20</v>
      </c>
      <c r="H19" s="133"/>
      <c r="I19" s="148">
        <v>4</v>
      </c>
      <c r="J19" s="135"/>
      <c r="K19" s="136">
        <f t="shared" si="0"/>
        <v>0.18825116507235712</v>
      </c>
    </row>
    <row r="20" spans="1:11" x14ac:dyDescent="0.3">
      <c r="A20" s="126">
        <v>18</v>
      </c>
      <c r="B20" s="155" t="s">
        <v>130</v>
      </c>
      <c r="C20" s="150">
        <v>1973</v>
      </c>
      <c r="D20" s="129">
        <v>45</v>
      </c>
      <c r="E20" s="157" t="s">
        <v>131</v>
      </c>
      <c r="F20" s="144">
        <v>0.85486111111111107</v>
      </c>
      <c r="G20" s="141" t="s">
        <v>38</v>
      </c>
      <c r="H20" s="133">
        <v>1</v>
      </c>
      <c r="I20" s="134">
        <v>10</v>
      </c>
      <c r="J20" s="139" t="s">
        <v>25</v>
      </c>
      <c r="K20" s="159">
        <f>SUM(F20/4.53)</f>
        <v>0.18871106205543289</v>
      </c>
    </row>
    <row r="21" spans="1:11" x14ac:dyDescent="0.3">
      <c r="A21" s="126">
        <v>19</v>
      </c>
      <c r="B21" s="140" t="s">
        <v>132</v>
      </c>
      <c r="C21" s="141">
        <v>1976</v>
      </c>
      <c r="D21" s="142">
        <v>42</v>
      </c>
      <c r="E21" s="153" t="s">
        <v>19</v>
      </c>
      <c r="F21" s="144">
        <v>0.85625000000000007</v>
      </c>
      <c r="G21" s="141" t="s">
        <v>20</v>
      </c>
      <c r="H21" s="133"/>
      <c r="I21" s="148">
        <v>3</v>
      </c>
      <c r="J21" s="139"/>
      <c r="K21" s="136">
        <f>SUM(F21)/4.53</f>
        <v>0.1890176600441501</v>
      </c>
    </row>
    <row r="22" spans="1:11" x14ac:dyDescent="0.3">
      <c r="A22" s="126">
        <v>20</v>
      </c>
      <c r="B22" s="155" t="s">
        <v>46</v>
      </c>
      <c r="C22" s="150">
        <v>2002</v>
      </c>
      <c r="D22" s="129">
        <v>16</v>
      </c>
      <c r="E22" s="156" t="s">
        <v>47</v>
      </c>
      <c r="F22" s="144">
        <v>0.85625000000000007</v>
      </c>
      <c r="G22" s="132" t="s">
        <v>48</v>
      </c>
      <c r="H22" s="133">
        <v>1</v>
      </c>
      <c r="I22" s="134">
        <v>10</v>
      </c>
      <c r="J22" s="135"/>
      <c r="K22" s="136">
        <f>SUM(F22)/4.53</f>
        <v>0.1890176600441501</v>
      </c>
    </row>
    <row r="23" spans="1:11" x14ac:dyDescent="0.3">
      <c r="A23" s="126">
        <v>21</v>
      </c>
      <c r="B23" s="155" t="s">
        <v>42</v>
      </c>
      <c r="C23" s="150">
        <v>1974</v>
      </c>
      <c r="D23" s="129">
        <v>44</v>
      </c>
      <c r="E23" s="156" t="s">
        <v>43</v>
      </c>
      <c r="F23" s="144">
        <v>0.85902777777777783</v>
      </c>
      <c r="G23" s="141" t="s">
        <v>20</v>
      </c>
      <c r="H23" s="133"/>
      <c r="I23" s="148">
        <v>2</v>
      </c>
      <c r="J23" s="135"/>
      <c r="K23" s="136">
        <f>SUM(F23)/4.53</f>
        <v>0.1896308560215845</v>
      </c>
    </row>
    <row r="24" spans="1:11" x14ac:dyDescent="0.3">
      <c r="A24" s="126">
        <v>22</v>
      </c>
      <c r="B24" s="152" t="s">
        <v>37</v>
      </c>
      <c r="C24" s="150">
        <v>1979</v>
      </c>
      <c r="D24" s="129">
        <v>39</v>
      </c>
      <c r="E24" s="153" t="s">
        <v>19</v>
      </c>
      <c r="F24" s="138">
        <v>0.85972222222222217</v>
      </c>
      <c r="G24" s="132" t="s">
        <v>38</v>
      </c>
      <c r="H24" s="133">
        <v>2</v>
      </c>
      <c r="I24" s="148">
        <v>9</v>
      </c>
      <c r="J24" s="139"/>
      <c r="K24" s="159">
        <f>SUM(F24/4.53)</f>
        <v>0.18978415501594306</v>
      </c>
    </row>
    <row r="25" spans="1:11" x14ac:dyDescent="0.3">
      <c r="A25" s="126">
        <v>23</v>
      </c>
      <c r="B25" s="155" t="s">
        <v>51</v>
      </c>
      <c r="C25" s="150">
        <v>1977</v>
      </c>
      <c r="D25" s="129">
        <v>41</v>
      </c>
      <c r="E25" s="157" t="s">
        <v>52</v>
      </c>
      <c r="F25" s="144">
        <v>0.86805555555555547</v>
      </c>
      <c r="G25" s="141" t="s">
        <v>20</v>
      </c>
      <c r="H25" s="133"/>
      <c r="I25" s="148">
        <v>1</v>
      </c>
      <c r="J25" s="139"/>
      <c r="K25" s="136">
        <f>SUM(F25)/4.53</f>
        <v>0.19162374294824622</v>
      </c>
    </row>
    <row r="26" spans="1:11" x14ac:dyDescent="0.3">
      <c r="A26" s="126">
        <v>24</v>
      </c>
      <c r="B26" s="152" t="s">
        <v>49</v>
      </c>
      <c r="C26" s="150">
        <v>1977</v>
      </c>
      <c r="D26" s="129">
        <v>41</v>
      </c>
      <c r="E26" s="137" t="s">
        <v>16</v>
      </c>
      <c r="F26" s="144">
        <v>0.87569444444444444</v>
      </c>
      <c r="G26" s="132" t="s">
        <v>38</v>
      </c>
      <c r="H26" s="133">
        <v>3</v>
      </c>
      <c r="I26" s="148">
        <v>8</v>
      </c>
      <c r="J26" s="139"/>
      <c r="K26" s="159">
        <f>SUM(F26/4.53)</f>
        <v>0.19331003188619081</v>
      </c>
    </row>
    <row r="27" spans="1:11" x14ac:dyDescent="0.3">
      <c r="A27" s="126">
        <v>25</v>
      </c>
      <c r="B27" s="152" t="s">
        <v>53</v>
      </c>
      <c r="C27" s="150">
        <v>2001</v>
      </c>
      <c r="D27" s="129">
        <v>17</v>
      </c>
      <c r="E27" s="156" t="s">
        <v>54</v>
      </c>
      <c r="F27" s="144">
        <v>0.88958333333333339</v>
      </c>
      <c r="G27" s="132" t="s">
        <v>48</v>
      </c>
      <c r="H27" s="133">
        <v>2</v>
      </c>
      <c r="I27" s="148">
        <v>9</v>
      </c>
      <c r="J27" s="135"/>
      <c r="K27" s="136">
        <f>SUM(F27)/4.53</f>
        <v>0.19637601177336278</v>
      </c>
    </row>
    <row r="28" spans="1:11" x14ac:dyDescent="0.3">
      <c r="A28" s="126">
        <v>26</v>
      </c>
      <c r="B28" s="152" t="s">
        <v>133</v>
      </c>
      <c r="C28" s="150">
        <v>1981</v>
      </c>
      <c r="D28" s="129">
        <v>37</v>
      </c>
      <c r="E28" s="154" t="s">
        <v>52</v>
      </c>
      <c r="F28" s="131">
        <v>0.89097222222222217</v>
      </c>
      <c r="G28" s="141" t="s">
        <v>17</v>
      </c>
      <c r="H28" s="133">
        <v>6</v>
      </c>
      <c r="I28" s="148">
        <v>5</v>
      </c>
      <c r="J28" s="139"/>
      <c r="K28" s="136">
        <f>SUM(F28)/4.53</f>
        <v>0.19668260976207994</v>
      </c>
    </row>
    <row r="29" spans="1:11" x14ac:dyDescent="0.3">
      <c r="A29" s="126">
        <v>27</v>
      </c>
      <c r="B29" s="145" t="s">
        <v>57</v>
      </c>
      <c r="C29" s="128">
        <v>1970</v>
      </c>
      <c r="D29" s="129">
        <v>48</v>
      </c>
      <c r="E29" s="160" t="s">
        <v>58</v>
      </c>
      <c r="F29" s="144">
        <v>0.90972222222222221</v>
      </c>
      <c r="G29" s="141" t="s">
        <v>20</v>
      </c>
      <c r="H29" s="133"/>
      <c r="I29" s="148">
        <v>1</v>
      </c>
      <c r="J29" s="139"/>
      <c r="K29" s="136">
        <f>SUM(F29)/4.53</f>
        <v>0.20082168260976208</v>
      </c>
    </row>
    <row r="30" spans="1:11" x14ac:dyDescent="0.3">
      <c r="A30" s="126">
        <v>28</v>
      </c>
      <c r="B30" s="155" t="s">
        <v>134</v>
      </c>
      <c r="C30" s="141">
        <v>2003</v>
      </c>
      <c r="D30" s="142">
        <v>15</v>
      </c>
      <c r="E30" s="156" t="s">
        <v>126</v>
      </c>
      <c r="F30" s="144">
        <v>0.91736111111111107</v>
      </c>
      <c r="G30" s="141" t="s">
        <v>48</v>
      </c>
      <c r="H30" s="133">
        <v>3</v>
      </c>
      <c r="I30" s="148">
        <v>8</v>
      </c>
      <c r="J30" s="139" t="s">
        <v>25</v>
      </c>
      <c r="K30" s="159">
        <f>SUM(F30/4.53)</f>
        <v>0.20250797154770664</v>
      </c>
    </row>
    <row r="31" spans="1:11" x14ac:dyDescent="0.3">
      <c r="A31" s="126">
        <v>29</v>
      </c>
      <c r="B31" s="152" t="s">
        <v>135</v>
      </c>
      <c r="C31" s="150">
        <v>1987</v>
      </c>
      <c r="D31" s="129">
        <v>31</v>
      </c>
      <c r="E31" s="154" t="s">
        <v>136</v>
      </c>
      <c r="F31" s="131">
        <v>0.92291666666666661</v>
      </c>
      <c r="G31" s="141" t="s">
        <v>17</v>
      </c>
      <c r="H31" s="133">
        <v>7</v>
      </c>
      <c r="I31" s="148">
        <v>4</v>
      </c>
      <c r="J31" s="139"/>
      <c r="K31" s="136">
        <f>SUM(F31)/4.53</f>
        <v>0.2037343635025754</v>
      </c>
    </row>
    <row r="32" spans="1:11" x14ac:dyDescent="0.3">
      <c r="A32" s="126">
        <v>30</v>
      </c>
      <c r="B32" s="127" t="s">
        <v>71</v>
      </c>
      <c r="C32" s="128">
        <v>1962</v>
      </c>
      <c r="D32" s="129">
        <v>56</v>
      </c>
      <c r="E32" s="161" t="s">
        <v>19</v>
      </c>
      <c r="F32" s="144">
        <v>0.93819444444444444</v>
      </c>
      <c r="G32" s="132" t="s">
        <v>36</v>
      </c>
      <c r="H32" s="133">
        <v>2</v>
      </c>
      <c r="I32" s="148">
        <v>9</v>
      </c>
      <c r="J32" s="139"/>
      <c r="K32" s="136">
        <f>SUM(F32)/4.53</f>
        <v>0.20710694137846455</v>
      </c>
    </row>
    <row r="33" spans="1:11" x14ac:dyDescent="0.3">
      <c r="A33" s="126">
        <v>31</v>
      </c>
      <c r="B33" s="145" t="s">
        <v>65</v>
      </c>
      <c r="C33" s="128">
        <v>1985</v>
      </c>
      <c r="D33" s="129">
        <v>33</v>
      </c>
      <c r="E33" s="157" t="s">
        <v>43</v>
      </c>
      <c r="F33" s="131">
        <v>0.95347222222222217</v>
      </c>
      <c r="G33" s="141" t="s">
        <v>17</v>
      </c>
      <c r="H33" s="133">
        <v>8</v>
      </c>
      <c r="I33" s="148">
        <v>3</v>
      </c>
      <c r="J33" s="135"/>
      <c r="K33" s="136">
        <f>SUM(F33)/4.53</f>
        <v>0.21047951925435368</v>
      </c>
    </row>
    <row r="34" spans="1:11" x14ac:dyDescent="0.3">
      <c r="A34" s="126">
        <v>32</v>
      </c>
      <c r="B34" s="155" t="s">
        <v>66</v>
      </c>
      <c r="C34" s="150">
        <v>1986</v>
      </c>
      <c r="D34" s="129">
        <v>32</v>
      </c>
      <c r="E34" s="156" t="s">
        <v>45</v>
      </c>
      <c r="F34" s="138">
        <v>0.9770833333333333</v>
      </c>
      <c r="G34" s="132" t="s">
        <v>48</v>
      </c>
      <c r="H34" s="133">
        <v>4</v>
      </c>
      <c r="I34" s="148">
        <v>7</v>
      </c>
      <c r="J34" s="135"/>
      <c r="K34" s="136">
        <f>SUM(F34)/4.53</f>
        <v>0.21569168506254596</v>
      </c>
    </row>
    <row r="35" spans="1:11" x14ac:dyDescent="0.3">
      <c r="A35" s="126">
        <v>33</v>
      </c>
      <c r="B35" s="155" t="s">
        <v>137</v>
      </c>
      <c r="C35" s="150">
        <v>1975</v>
      </c>
      <c r="D35" s="129">
        <v>43</v>
      </c>
      <c r="E35" s="157" t="s">
        <v>138</v>
      </c>
      <c r="F35" s="162" t="s">
        <v>139</v>
      </c>
      <c r="G35" s="141" t="s">
        <v>38</v>
      </c>
      <c r="H35" s="133">
        <v>4</v>
      </c>
      <c r="I35" s="148">
        <v>7</v>
      </c>
      <c r="J35" s="139"/>
      <c r="K35" s="159">
        <f>SUM(F35/4.53)</f>
        <v>0.22151704684817264</v>
      </c>
    </row>
    <row r="36" spans="1:11" x14ac:dyDescent="0.3">
      <c r="A36" s="126">
        <v>34</v>
      </c>
      <c r="B36" s="145" t="s">
        <v>95</v>
      </c>
      <c r="C36" s="128">
        <v>1968</v>
      </c>
      <c r="D36" s="129">
        <v>50</v>
      </c>
      <c r="E36" s="137" t="s">
        <v>16</v>
      </c>
      <c r="F36" s="162" t="s">
        <v>139</v>
      </c>
      <c r="G36" s="132" t="s">
        <v>36</v>
      </c>
      <c r="H36" s="133">
        <v>3</v>
      </c>
      <c r="I36" s="148">
        <v>8</v>
      </c>
      <c r="J36" s="139"/>
      <c r="K36" s="159">
        <f>SUM(F36/4.53)</f>
        <v>0.22151704684817264</v>
      </c>
    </row>
    <row r="37" spans="1:11" x14ac:dyDescent="0.3">
      <c r="A37" s="126">
        <v>35</v>
      </c>
      <c r="B37" s="155" t="s">
        <v>72</v>
      </c>
      <c r="C37" s="150">
        <v>1955</v>
      </c>
      <c r="D37" s="129">
        <v>63</v>
      </c>
      <c r="E37" s="156" t="s">
        <v>73</v>
      </c>
      <c r="F37" s="162" t="s">
        <v>140</v>
      </c>
      <c r="G37" s="132" t="s">
        <v>75</v>
      </c>
      <c r="H37" s="133">
        <v>1</v>
      </c>
      <c r="I37" s="134">
        <v>10</v>
      </c>
      <c r="J37" s="139"/>
      <c r="K37" s="159">
        <f t="shared" ref="K37:K44" si="1">SUM(F37/4.53)</f>
        <v>0.22335663478047585</v>
      </c>
    </row>
    <row r="38" spans="1:11" x14ac:dyDescent="0.3">
      <c r="A38" s="126">
        <v>36</v>
      </c>
      <c r="B38" s="149" t="s">
        <v>81</v>
      </c>
      <c r="C38" s="129">
        <v>1973</v>
      </c>
      <c r="D38" s="129">
        <v>45</v>
      </c>
      <c r="E38" s="137" t="s">
        <v>16</v>
      </c>
      <c r="F38" s="162" t="s">
        <v>141</v>
      </c>
      <c r="G38" s="132" t="s">
        <v>38</v>
      </c>
      <c r="H38" s="133">
        <v>5</v>
      </c>
      <c r="I38" s="148">
        <v>6</v>
      </c>
      <c r="J38" s="139"/>
      <c r="K38" s="159">
        <f t="shared" si="1"/>
        <v>0.22596271768457196</v>
      </c>
    </row>
    <row r="39" spans="1:11" x14ac:dyDescent="0.3">
      <c r="A39" s="126">
        <v>37</v>
      </c>
      <c r="B39" s="145" t="s">
        <v>76</v>
      </c>
      <c r="C39" s="128">
        <v>1988</v>
      </c>
      <c r="D39" s="129">
        <v>30</v>
      </c>
      <c r="E39" s="156" t="s">
        <v>77</v>
      </c>
      <c r="F39" s="162" t="s">
        <v>142</v>
      </c>
      <c r="G39" s="141" t="s">
        <v>48</v>
      </c>
      <c r="H39" s="133">
        <v>5</v>
      </c>
      <c r="I39" s="148">
        <v>6</v>
      </c>
      <c r="J39" s="139"/>
      <c r="K39" s="159">
        <f t="shared" si="1"/>
        <v>0.22964189354917827</v>
      </c>
    </row>
    <row r="40" spans="1:11" x14ac:dyDescent="0.3">
      <c r="A40" s="126">
        <v>38</v>
      </c>
      <c r="B40" s="145" t="s">
        <v>60</v>
      </c>
      <c r="C40" s="128">
        <v>2002</v>
      </c>
      <c r="D40" s="129">
        <v>16</v>
      </c>
      <c r="E40" s="163" t="s">
        <v>61</v>
      </c>
      <c r="F40" s="162" t="s">
        <v>143</v>
      </c>
      <c r="G40" s="132" t="s">
        <v>14</v>
      </c>
      <c r="H40" s="133">
        <v>5</v>
      </c>
      <c r="I40" s="148">
        <v>6</v>
      </c>
      <c r="J40" s="135"/>
      <c r="K40" s="159">
        <f t="shared" si="1"/>
        <v>0.23086828550404709</v>
      </c>
    </row>
    <row r="41" spans="1:11" x14ac:dyDescent="0.3">
      <c r="A41" s="126">
        <v>39</v>
      </c>
      <c r="B41" s="155" t="s">
        <v>83</v>
      </c>
      <c r="C41" s="150">
        <v>1955</v>
      </c>
      <c r="D41" s="129">
        <v>63</v>
      </c>
      <c r="E41" s="164" t="s">
        <v>84</v>
      </c>
      <c r="F41" s="162" t="s">
        <v>144</v>
      </c>
      <c r="G41" s="132" t="s">
        <v>75</v>
      </c>
      <c r="H41" s="133">
        <v>2</v>
      </c>
      <c r="I41" s="148">
        <v>9</v>
      </c>
      <c r="J41" s="139"/>
      <c r="K41" s="159">
        <f t="shared" si="1"/>
        <v>0.23470076036301199</v>
      </c>
    </row>
    <row r="42" spans="1:11" x14ac:dyDescent="0.3">
      <c r="A42" s="126">
        <v>40</v>
      </c>
      <c r="B42" s="140" t="s">
        <v>97</v>
      </c>
      <c r="C42" s="129">
        <v>1948</v>
      </c>
      <c r="D42" s="129">
        <v>70</v>
      </c>
      <c r="E42" s="165" t="s">
        <v>61</v>
      </c>
      <c r="F42" s="162" t="s">
        <v>145</v>
      </c>
      <c r="G42" s="132" t="s">
        <v>75</v>
      </c>
      <c r="H42" s="133">
        <v>3</v>
      </c>
      <c r="I42" s="148">
        <v>8</v>
      </c>
      <c r="J42" s="139"/>
      <c r="K42" s="159">
        <f t="shared" si="1"/>
        <v>0.24650478292862399</v>
      </c>
    </row>
    <row r="43" spans="1:11" x14ac:dyDescent="0.3">
      <c r="A43" s="126">
        <v>41</v>
      </c>
      <c r="B43" s="155" t="s">
        <v>105</v>
      </c>
      <c r="C43" s="150">
        <v>1972</v>
      </c>
      <c r="D43" s="129">
        <v>46</v>
      </c>
      <c r="E43" s="156" t="s">
        <v>24</v>
      </c>
      <c r="F43" s="162" t="s">
        <v>146</v>
      </c>
      <c r="G43" s="141" t="s">
        <v>38</v>
      </c>
      <c r="H43" s="133">
        <v>6</v>
      </c>
      <c r="I43" s="148">
        <v>5</v>
      </c>
      <c r="J43" s="139"/>
      <c r="K43" s="159">
        <f t="shared" si="1"/>
        <v>0.25309663968604368</v>
      </c>
    </row>
    <row r="44" spans="1:11" x14ac:dyDescent="0.3">
      <c r="A44" s="126">
        <v>42</v>
      </c>
      <c r="B44" s="152" t="s">
        <v>110</v>
      </c>
      <c r="C44" s="150">
        <v>1945</v>
      </c>
      <c r="D44" s="129">
        <v>73</v>
      </c>
      <c r="E44" s="137" t="s">
        <v>16</v>
      </c>
      <c r="F44" s="162" t="s">
        <v>147</v>
      </c>
      <c r="G44" s="141" t="s">
        <v>75</v>
      </c>
      <c r="H44" s="133">
        <v>4</v>
      </c>
      <c r="I44" s="148">
        <v>7</v>
      </c>
      <c r="J44" s="139"/>
      <c r="K44" s="159">
        <f t="shared" si="1"/>
        <v>0.27133922001471672</v>
      </c>
    </row>
    <row r="45" spans="1:11" x14ac:dyDescent="0.3">
      <c r="A45" s="126">
        <v>43</v>
      </c>
      <c r="B45" s="145" t="s">
        <v>148</v>
      </c>
      <c r="C45" s="146">
        <v>2000</v>
      </c>
      <c r="D45" s="142">
        <v>18</v>
      </c>
      <c r="E45" s="163" t="s">
        <v>61</v>
      </c>
      <c r="F45" s="131" t="s">
        <v>149</v>
      </c>
      <c r="G45" s="141" t="s">
        <v>14</v>
      </c>
      <c r="H45" s="133">
        <v>6</v>
      </c>
      <c r="I45" s="166">
        <v>0</v>
      </c>
      <c r="J45" s="139" t="s">
        <v>150</v>
      </c>
      <c r="K45" s="159" t="s">
        <v>151</v>
      </c>
    </row>
    <row r="46" spans="1:11" ht="15" thickBot="1" x14ac:dyDescent="0.35">
      <c r="A46" s="167">
        <v>44</v>
      </c>
      <c r="B46" s="168" t="s">
        <v>152</v>
      </c>
      <c r="C46" s="169">
        <v>1998</v>
      </c>
      <c r="D46" s="170">
        <v>20</v>
      </c>
      <c r="E46" s="171" t="s">
        <v>153</v>
      </c>
      <c r="F46" s="172" t="s">
        <v>149</v>
      </c>
      <c r="G46" s="173" t="s">
        <v>48</v>
      </c>
      <c r="H46" s="174">
        <v>6</v>
      </c>
      <c r="I46" s="175">
        <v>0</v>
      </c>
      <c r="J46" s="176" t="s">
        <v>150</v>
      </c>
      <c r="K46" s="177" t="s">
        <v>151</v>
      </c>
    </row>
  </sheetData>
  <autoFilter ref="A2:K46"/>
  <mergeCells count="1">
    <mergeCell ref="A1:K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O18" sqref="O18"/>
    </sheetView>
  </sheetViews>
  <sheetFormatPr defaultRowHeight="14.4" x14ac:dyDescent="0.3"/>
  <cols>
    <col min="1" max="1" width="3" style="632" customWidth="1"/>
    <col min="2" max="2" width="17.44140625" style="632" customWidth="1"/>
    <col min="3" max="3" width="3.88671875" style="632" customWidth="1"/>
    <col min="4" max="4" width="3.33203125" style="632" customWidth="1"/>
    <col min="5" max="5" width="16" style="632" customWidth="1"/>
    <col min="6" max="6" width="7.44140625" style="632" customWidth="1"/>
    <col min="7" max="7" width="3.33203125" style="805" customWidth="1"/>
    <col min="8" max="8" width="3.5546875" style="632" customWidth="1"/>
    <col min="9" max="9" width="3.5546875" style="806" customWidth="1"/>
    <col min="10" max="10" width="6.6640625" style="632" customWidth="1"/>
    <col min="11" max="11" width="5.6640625" style="632" customWidth="1"/>
  </cols>
  <sheetData>
    <row r="1" spans="1:11" ht="19.8" thickTop="1" x14ac:dyDescent="0.3">
      <c r="A1" s="774" t="s">
        <v>554</v>
      </c>
      <c r="B1" s="775"/>
      <c r="C1" s="775"/>
      <c r="D1" s="775"/>
      <c r="E1" s="775"/>
      <c r="F1" s="775"/>
      <c r="G1" s="775"/>
      <c r="H1" s="775"/>
      <c r="I1" s="775"/>
      <c r="J1" s="775"/>
      <c r="K1" s="776"/>
    </row>
    <row r="2" spans="1:11" x14ac:dyDescent="0.3">
      <c r="A2" s="777" t="s">
        <v>1</v>
      </c>
      <c r="B2" s="778" t="s">
        <v>2</v>
      </c>
      <c r="C2" s="778" t="s">
        <v>3</v>
      </c>
      <c r="D2" s="778" t="s">
        <v>4</v>
      </c>
      <c r="E2" s="778" t="s">
        <v>5</v>
      </c>
      <c r="F2" s="779" t="s">
        <v>6</v>
      </c>
      <c r="G2" s="780" t="s">
        <v>7</v>
      </c>
      <c r="H2" s="781" t="s">
        <v>8</v>
      </c>
      <c r="I2" s="781" t="s">
        <v>9</v>
      </c>
      <c r="J2" s="778" t="s">
        <v>10</v>
      </c>
      <c r="K2" s="782" t="s">
        <v>11</v>
      </c>
    </row>
    <row r="3" spans="1:11" x14ac:dyDescent="0.3">
      <c r="A3" s="783">
        <v>1</v>
      </c>
      <c r="B3" s="127" t="s">
        <v>12</v>
      </c>
      <c r="C3" s="128">
        <v>1998</v>
      </c>
      <c r="D3" s="129">
        <v>20</v>
      </c>
      <c r="E3" s="130" t="s">
        <v>13</v>
      </c>
      <c r="F3" s="784">
        <v>0.68263888888888891</v>
      </c>
      <c r="G3" s="132" t="s">
        <v>14</v>
      </c>
      <c r="H3" s="133">
        <v>1</v>
      </c>
      <c r="I3" s="785">
        <v>10</v>
      </c>
      <c r="J3" s="786" t="s">
        <v>555</v>
      </c>
      <c r="K3" s="787">
        <f t="shared" ref="K3:K11" si="0">SUM(F3)/4.53</f>
        <v>0.15069291145450087</v>
      </c>
    </row>
    <row r="4" spans="1:11" x14ac:dyDescent="0.3">
      <c r="A4" s="783">
        <v>2</v>
      </c>
      <c r="B4" s="127" t="s">
        <v>15</v>
      </c>
      <c r="C4" s="128">
        <v>1982</v>
      </c>
      <c r="D4" s="129">
        <v>36</v>
      </c>
      <c r="E4" s="137" t="s">
        <v>16</v>
      </c>
      <c r="F4" s="784">
        <v>0.69791666666666663</v>
      </c>
      <c r="G4" s="132" t="s">
        <v>17</v>
      </c>
      <c r="H4" s="133">
        <v>1</v>
      </c>
      <c r="I4" s="785">
        <v>10</v>
      </c>
      <c r="J4" s="788" t="s">
        <v>123</v>
      </c>
      <c r="K4" s="787">
        <f t="shared" si="0"/>
        <v>0.15406548933038997</v>
      </c>
    </row>
    <row r="5" spans="1:11" x14ac:dyDescent="0.3">
      <c r="A5" s="783">
        <v>3</v>
      </c>
      <c r="B5" s="149" t="s">
        <v>23</v>
      </c>
      <c r="C5" s="150">
        <v>1981</v>
      </c>
      <c r="D5" s="129">
        <v>37</v>
      </c>
      <c r="E5" s="151" t="s">
        <v>24</v>
      </c>
      <c r="F5" s="784">
        <v>0.71319444444444446</v>
      </c>
      <c r="G5" s="132" t="s">
        <v>17</v>
      </c>
      <c r="H5" s="133">
        <v>2</v>
      </c>
      <c r="I5" s="789">
        <v>9</v>
      </c>
      <c r="J5" s="788"/>
      <c r="K5" s="787">
        <f t="shared" si="0"/>
        <v>0.15743806720627912</v>
      </c>
    </row>
    <row r="6" spans="1:11" x14ac:dyDescent="0.3">
      <c r="A6" s="783">
        <v>4</v>
      </c>
      <c r="B6" s="152" t="s">
        <v>26</v>
      </c>
      <c r="C6" s="150">
        <v>1980</v>
      </c>
      <c r="D6" s="129">
        <v>38</v>
      </c>
      <c r="E6" s="137" t="s">
        <v>16</v>
      </c>
      <c r="F6" s="784">
        <v>0.71527777777777779</v>
      </c>
      <c r="G6" s="132" t="s">
        <v>17</v>
      </c>
      <c r="H6" s="133">
        <v>3</v>
      </c>
      <c r="I6" s="789">
        <v>8</v>
      </c>
      <c r="J6" s="788"/>
      <c r="K6" s="787">
        <f t="shared" si="0"/>
        <v>0.15789796418935492</v>
      </c>
    </row>
    <row r="7" spans="1:11" x14ac:dyDescent="0.3">
      <c r="A7" s="783">
        <v>5</v>
      </c>
      <c r="B7" s="145" t="s">
        <v>21</v>
      </c>
      <c r="C7" s="128">
        <v>1978</v>
      </c>
      <c r="D7" s="129">
        <v>40</v>
      </c>
      <c r="E7" s="160" t="s">
        <v>22</v>
      </c>
      <c r="F7" s="784">
        <v>0.71875</v>
      </c>
      <c r="G7" s="132" t="s">
        <v>20</v>
      </c>
      <c r="H7" s="133">
        <v>1</v>
      </c>
      <c r="I7" s="785">
        <v>10</v>
      </c>
      <c r="J7" s="786"/>
      <c r="K7" s="787">
        <f t="shared" si="0"/>
        <v>0.15866445916114788</v>
      </c>
    </row>
    <row r="8" spans="1:11" x14ac:dyDescent="0.3">
      <c r="A8" s="783">
        <v>6</v>
      </c>
      <c r="B8" s="140" t="s">
        <v>18</v>
      </c>
      <c r="C8" s="129">
        <v>1972</v>
      </c>
      <c r="D8" s="129">
        <v>46</v>
      </c>
      <c r="E8" s="153" t="s">
        <v>19</v>
      </c>
      <c r="F8" s="790">
        <v>0.72638888888888886</v>
      </c>
      <c r="G8" s="132" t="s">
        <v>20</v>
      </c>
      <c r="H8" s="133">
        <v>2</v>
      </c>
      <c r="I8" s="789">
        <v>9</v>
      </c>
      <c r="J8" s="788"/>
      <c r="K8" s="787">
        <f t="shared" si="0"/>
        <v>0.16035074809909244</v>
      </c>
    </row>
    <row r="9" spans="1:11" x14ac:dyDescent="0.3">
      <c r="A9" s="783">
        <v>7</v>
      </c>
      <c r="B9" s="149" t="s">
        <v>556</v>
      </c>
      <c r="C9" s="150">
        <v>1973</v>
      </c>
      <c r="D9" s="129">
        <v>45</v>
      </c>
      <c r="E9" s="157" t="s">
        <v>557</v>
      </c>
      <c r="F9" s="790">
        <v>0.7583333333333333</v>
      </c>
      <c r="G9" s="141" t="s">
        <v>20</v>
      </c>
      <c r="H9" s="133">
        <v>3</v>
      </c>
      <c r="I9" s="789">
        <v>8</v>
      </c>
      <c r="J9" s="786"/>
      <c r="K9" s="787">
        <f t="shared" si="0"/>
        <v>0.16740250183958791</v>
      </c>
    </row>
    <row r="10" spans="1:11" x14ac:dyDescent="0.3">
      <c r="A10" s="783">
        <v>8</v>
      </c>
      <c r="B10" s="127" t="s">
        <v>233</v>
      </c>
      <c r="C10" s="128">
        <v>1966</v>
      </c>
      <c r="D10" s="129">
        <v>52</v>
      </c>
      <c r="E10" s="156" t="s">
        <v>24</v>
      </c>
      <c r="F10" s="790">
        <v>0.76250000000000007</v>
      </c>
      <c r="G10" s="141" t="s">
        <v>36</v>
      </c>
      <c r="H10" s="133">
        <v>1</v>
      </c>
      <c r="I10" s="785">
        <v>10</v>
      </c>
      <c r="J10" s="788"/>
      <c r="K10" s="787">
        <f t="shared" si="0"/>
        <v>0.16832229580573951</v>
      </c>
    </row>
    <row r="11" spans="1:11" x14ac:dyDescent="0.3">
      <c r="A11" s="783">
        <v>9</v>
      </c>
      <c r="B11" s="155" t="s">
        <v>29</v>
      </c>
      <c r="C11" s="150">
        <v>1975</v>
      </c>
      <c r="D11" s="129">
        <v>43</v>
      </c>
      <c r="E11" s="156" t="s">
        <v>24</v>
      </c>
      <c r="F11" s="784">
        <v>0.78263888888888899</v>
      </c>
      <c r="G11" s="132" t="s">
        <v>20</v>
      </c>
      <c r="H11" s="133">
        <v>4</v>
      </c>
      <c r="I11" s="789">
        <v>7</v>
      </c>
      <c r="J11" s="788"/>
      <c r="K11" s="787">
        <f t="shared" si="0"/>
        <v>0.17276796664213884</v>
      </c>
    </row>
    <row r="12" spans="1:11" x14ac:dyDescent="0.3">
      <c r="A12" s="783">
        <v>10</v>
      </c>
      <c r="B12" s="140" t="s">
        <v>35</v>
      </c>
      <c r="C12" s="129">
        <v>1964</v>
      </c>
      <c r="D12" s="129">
        <v>54</v>
      </c>
      <c r="E12" s="137" t="s">
        <v>16</v>
      </c>
      <c r="F12" s="790">
        <v>0.79305555555555562</v>
      </c>
      <c r="G12" s="132" t="s">
        <v>36</v>
      </c>
      <c r="H12" s="133">
        <v>2</v>
      </c>
      <c r="I12" s="789">
        <v>9</v>
      </c>
      <c r="J12" s="788"/>
      <c r="K12" s="791">
        <f>SUM(F12/4.53)</f>
        <v>0.17506745155751779</v>
      </c>
    </row>
    <row r="13" spans="1:11" x14ac:dyDescent="0.3">
      <c r="A13" s="783">
        <v>11</v>
      </c>
      <c r="B13" s="149" t="s">
        <v>32</v>
      </c>
      <c r="C13" s="150">
        <v>1972</v>
      </c>
      <c r="D13" s="129">
        <v>46</v>
      </c>
      <c r="E13" s="157" t="s">
        <v>24</v>
      </c>
      <c r="F13" s="784">
        <v>0.79722222222222217</v>
      </c>
      <c r="G13" s="141" t="s">
        <v>20</v>
      </c>
      <c r="H13" s="133">
        <v>5</v>
      </c>
      <c r="I13" s="789">
        <v>6</v>
      </c>
      <c r="J13" s="788"/>
      <c r="K13" s="787">
        <f>SUM(F13)/4.53</f>
        <v>0.17598724552366934</v>
      </c>
    </row>
    <row r="14" spans="1:11" x14ac:dyDescent="0.3">
      <c r="A14" s="783">
        <v>12</v>
      </c>
      <c r="B14" s="152" t="s">
        <v>49</v>
      </c>
      <c r="C14" s="150">
        <v>1977</v>
      </c>
      <c r="D14" s="129">
        <v>41</v>
      </c>
      <c r="E14" s="137" t="s">
        <v>16</v>
      </c>
      <c r="F14" s="792">
        <v>0.81944444444444453</v>
      </c>
      <c r="G14" s="132" t="s">
        <v>38</v>
      </c>
      <c r="H14" s="133">
        <v>1</v>
      </c>
      <c r="I14" s="785">
        <v>10</v>
      </c>
      <c r="J14" s="788" t="s">
        <v>558</v>
      </c>
      <c r="K14" s="787">
        <f>SUM(F14)/4.53</f>
        <v>0.18089281334314447</v>
      </c>
    </row>
    <row r="15" spans="1:11" x14ac:dyDescent="0.3">
      <c r="A15" s="783">
        <v>13</v>
      </c>
      <c r="B15" s="155" t="s">
        <v>559</v>
      </c>
      <c r="C15" s="150">
        <v>1982</v>
      </c>
      <c r="D15" s="129">
        <v>36</v>
      </c>
      <c r="E15" s="157" t="s">
        <v>24</v>
      </c>
      <c r="F15" s="790">
        <v>0.8222222222222223</v>
      </c>
      <c r="G15" s="141" t="s">
        <v>17</v>
      </c>
      <c r="H15" s="133">
        <v>4</v>
      </c>
      <c r="I15" s="789">
        <v>7</v>
      </c>
      <c r="J15" s="788"/>
      <c r="K15" s="787">
        <f>SUM(F15)/4.53</f>
        <v>0.18150600932057886</v>
      </c>
    </row>
    <row r="16" spans="1:11" x14ac:dyDescent="0.3">
      <c r="A16" s="783">
        <v>14</v>
      </c>
      <c r="B16" s="149" t="s">
        <v>30</v>
      </c>
      <c r="C16" s="150">
        <v>1977</v>
      </c>
      <c r="D16" s="129">
        <v>41</v>
      </c>
      <c r="E16" s="137" t="s">
        <v>16</v>
      </c>
      <c r="F16" s="784">
        <v>0.82708333333333339</v>
      </c>
      <c r="G16" s="141" t="s">
        <v>20</v>
      </c>
      <c r="H16" s="133">
        <v>6</v>
      </c>
      <c r="I16" s="789">
        <v>5</v>
      </c>
      <c r="J16" s="788"/>
      <c r="K16" s="791">
        <f>SUM(F16/4.53)</f>
        <v>0.18257910228108903</v>
      </c>
    </row>
    <row r="17" spans="1:11" x14ac:dyDescent="0.3">
      <c r="A17" s="783">
        <v>15</v>
      </c>
      <c r="B17" s="155" t="s">
        <v>33</v>
      </c>
      <c r="C17" s="150">
        <v>1973</v>
      </c>
      <c r="D17" s="129">
        <v>45</v>
      </c>
      <c r="E17" s="153" t="s">
        <v>19</v>
      </c>
      <c r="F17" s="784">
        <v>0.8305555555555556</v>
      </c>
      <c r="G17" s="141" t="s">
        <v>20</v>
      </c>
      <c r="H17" s="133">
        <v>7</v>
      </c>
      <c r="I17" s="789">
        <v>4</v>
      </c>
      <c r="J17" s="786"/>
      <c r="K17" s="787">
        <f>SUM(F17)/4.53</f>
        <v>0.18334559725288202</v>
      </c>
    </row>
    <row r="18" spans="1:11" x14ac:dyDescent="0.3">
      <c r="A18" s="783">
        <v>16</v>
      </c>
      <c r="B18" s="152" t="s">
        <v>37</v>
      </c>
      <c r="C18" s="150">
        <v>1979</v>
      </c>
      <c r="D18" s="129">
        <v>39</v>
      </c>
      <c r="E18" s="153" t="s">
        <v>19</v>
      </c>
      <c r="F18" s="784">
        <v>0.84583333333333333</v>
      </c>
      <c r="G18" s="132" t="s">
        <v>38</v>
      </c>
      <c r="H18" s="133">
        <v>2</v>
      </c>
      <c r="I18" s="789">
        <v>9</v>
      </c>
      <c r="J18" s="788"/>
      <c r="K18" s="787">
        <f>SUM(F18)/4.53</f>
        <v>0.18671817512877115</v>
      </c>
    </row>
    <row r="19" spans="1:11" x14ac:dyDescent="0.3">
      <c r="A19" s="783">
        <v>17</v>
      </c>
      <c r="B19" s="152" t="s">
        <v>50</v>
      </c>
      <c r="C19" s="150">
        <v>1975</v>
      </c>
      <c r="D19" s="129">
        <v>43</v>
      </c>
      <c r="E19" s="137" t="s">
        <v>16</v>
      </c>
      <c r="F19" s="790">
        <v>0.84861111111111109</v>
      </c>
      <c r="G19" s="141" t="s">
        <v>38</v>
      </c>
      <c r="H19" s="133">
        <v>3</v>
      </c>
      <c r="I19" s="789">
        <v>8</v>
      </c>
      <c r="J19" s="788"/>
      <c r="K19" s="791">
        <f>SUM(F19/4.53)</f>
        <v>0.18733137110620554</v>
      </c>
    </row>
    <row r="20" spans="1:11" x14ac:dyDescent="0.3">
      <c r="A20" s="783">
        <v>18</v>
      </c>
      <c r="B20" s="155" t="s">
        <v>46</v>
      </c>
      <c r="C20" s="150">
        <v>2002</v>
      </c>
      <c r="D20" s="129">
        <v>16</v>
      </c>
      <c r="E20" s="156" t="s">
        <v>47</v>
      </c>
      <c r="F20" s="792">
        <v>0.85</v>
      </c>
      <c r="G20" s="132" t="s">
        <v>48</v>
      </c>
      <c r="H20" s="133">
        <v>1</v>
      </c>
      <c r="I20" s="785">
        <v>10</v>
      </c>
      <c r="J20" s="788"/>
      <c r="K20" s="787">
        <f t="shared" ref="K20:K27" si="1">SUM(F20)/4.53</f>
        <v>0.18763796909492272</v>
      </c>
    </row>
    <row r="21" spans="1:11" x14ac:dyDescent="0.3">
      <c r="A21" s="783">
        <v>19</v>
      </c>
      <c r="B21" s="152" t="s">
        <v>53</v>
      </c>
      <c r="C21" s="150">
        <v>2001</v>
      </c>
      <c r="D21" s="129">
        <v>17</v>
      </c>
      <c r="E21" s="156" t="s">
        <v>54</v>
      </c>
      <c r="F21" s="792">
        <v>0.86041666666666661</v>
      </c>
      <c r="G21" s="132" t="s">
        <v>48</v>
      </c>
      <c r="H21" s="133">
        <v>2</v>
      </c>
      <c r="I21" s="789">
        <v>9</v>
      </c>
      <c r="J21" s="788"/>
      <c r="K21" s="787">
        <f t="shared" si="1"/>
        <v>0.18993745401030168</v>
      </c>
    </row>
    <row r="22" spans="1:11" x14ac:dyDescent="0.3">
      <c r="A22" s="783">
        <v>20</v>
      </c>
      <c r="B22" s="127" t="s">
        <v>366</v>
      </c>
      <c r="C22" s="128">
        <v>1960</v>
      </c>
      <c r="D22" s="129">
        <v>58</v>
      </c>
      <c r="E22" s="137" t="s">
        <v>16</v>
      </c>
      <c r="F22" s="790">
        <v>0.8652777777777777</v>
      </c>
      <c r="G22" s="141" t="s">
        <v>36</v>
      </c>
      <c r="H22" s="133">
        <v>3</v>
      </c>
      <c r="I22" s="789">
        <v>8</v>
      </c>
      <c r="J22" s="788"/>
      <c r="K22" s="787">
        <f t="shared" si="1"/>
        <v>0.19101054697081185</v>
      </c>
    </row>
    <row r="23" spans="1:11" x14ac:dyDescent="0.3">
      <c r="A23" s="783">
        <v>21</v>
      </c>
      <c r="B23" s="145" t="s">
        <v>57</v>
      </c>
      <c r="C23" s="128">
        <v>1970</v>
      </c>
      <c r="D23" s="129">
        <v>48</v>
      </c>
      <c r="E23" s="160" t="s">
        <v>58</v>
      </c>
      <c r="F23" s="790">
        <v>0.87013888888888891</v>
      </c>
      <c r="G23" s="141" t="s">
        <v>20</v>
      </c>
      <c r="H23" s="133">
        <v>8</v>
      </c>
      <c r="I23" s="789">
        <v>3</v>
      </c>
      <c r="J23" s="788"/>
      <c r="K23" s="787">
        <f t="shared" si="1"/>
        <v>0.19208363993132205</v>
      </c>
    </row>
    <row r="24" spans="1:11" x14ac:dyDescent="0.3">
      <c r="A24" s="783">
        <v>22</v>
      </c>
      <c r="B24" s="145" t="s">
        <v>44</v>
      </c>
      <c r="C24" s="128">
        <v>1986</v>
      </c>
      <c r="D24" s="129">
        <v>32</v>
      </c>
      <c r="E24" s="158" t="s">
        <v>45</v>
      </c>
      <c r="F24" s="790">
        <v>0.87986111111111109</v>
      </c>
      <c r="G24" s="141" t="s">
        <v>17</v>
      </c>
      <c r="H24" s="133">
        <v>5</v>
      </c>
      <c r="I24" s="789">
        <v>6</v>
      </c>
      <c r="J24" s="788"/>
      <c r="K24" s="787">
        <f t="shared" si="1"/>
        <v>0.19422982585234239</v>
      </c>
    </row>
    <row r="25" spans="1:11" x14ac:dyDescent="0.3">
      <c r="A25" s="783">
        <v>23</v>
      </c>
      <c r="B25" s="152" t="s">
        <v>135</v>
      </c>
      <c r="C25" s="150">
        <v>1987</v>
      </c>
      <c r="D25" s="129">
        <v>31</v>
      </c>
      <c r="E25" s="154" t="s">
        <v>136</v>
      </c>
      <c r="F25" s="790">
        <v>0.88124999999999998</v>
      </c>
      <c r="G25" s="141" t="s">
        <v>17</v>
      </c>
      <c r="H25" s="133">
        <v>6</v>
      </c>
      <c r="I25" s="789">
        <v>5</v>
      </c>
      <c r="J25" s="788"/>
      <c r="K25" s="787">
        <f t="shared" si="1"/>
        <v>0.1945364238410596</v>
      </c>
    </row>
    <row r="26" spans="1:11" x14ac:dyDescent="0.3">
      <c r="A26" s="783">
        <v>24</v>
      </c>
      <c r="B26" s="155" t="s">
        <v>560</v>
      </c>
      <c r="C26" s="150">
        <v>1979</v>
      </c>
      <c r="D26" s="129">
        <v>39</v>
      </c>
      <c r="E26" s="157" t="s">
        <v>24</v>
      </c>
      <c r="F26" s="790">
        <v>0.89444444444444438</v>
      </c>
      <c r="G26" s="141" t="s">
        <v>17</v>
      </c>
      <c r="H26" s="133">
        <v>7</v>
      </c>
      <c r="I26" s="789">
        <v>4</v>
      </c>
      <c r="J26" s="788"/>
      <c r="K26" s="787">
        <f t="shared" si="1"/>
        <v>0.19744910473387292</v>
      </c>
    </row>
    <row r="27" spans="1:11" x14ac:dyDescent="0.3">
      <c r="A27" s="783">
        <v>25</v>
      </c>
      <c r="B27" s="149" t="s">
        <v>561</v>
      </c>
      <c r="C27" s="150">
        <v>1969</v>
      </c>
      <c r="D27" s="129">
        <v>49</v>
      </c>
      <c r="E27" s="157" t="s">
        <v>562</v>
      </c>
      <c r="F27" s="790">
        <v>0.90555555555555556</v>
      </c>
      <c r="G27" s="141" t="s">
        <v>20</v>
      </c>
      <c r="H27" s="133">
        <v>9</v>
      </c>
      <c r="I27" s="789">
        <v>2</v>
      </c>
      <c r="J27" s="786"/>
      <c r="K27" s="787">
        <f t="shared" si="1"/>
        <v>0.1999018886436105</v>
      </c>
    </row>
    <row r="28" spans="1:11" x14ac:dyDescent="0.3">
      <c r="A28" s="783">
        <v>26</v>
      </c>
      <c r="B28" s="155" t="s">
        <v>42</v>
      </c>
      <c r="C28" s="150">
        <v>1974</v>
      </c>
      <c r="D28" s="129">
        <v>44</v>
      </c>
      <c r="E28" s="156" t="s">
        <v>43</v>
      </c>
      <c r="F28" s="784">
        <v>0.90902777777777777</v>
      </c>
      <c r="G28" s="141" t="s">
        <v>20</v>
      </c>
      <c r="H28" s="133">
        <v>10</v>
      </c>
      <c r="I28" s="789">
        <v>1</v>
      </c>
      <c r="J28" s="788"/>
      <c r="K28" s="791">
        <f>SUM(F28/4.53)</f>
        <v>0.20066838361540346</v>
      </c>
    </row>
    <row r="29" spans="1:11" x14ac:dyDescent="0.3">
      <c r="A29" s="783">
        <v>27</v>
      </c>
      <c r="B29" s="155" t="s">
        <v>66</v>
      </c>
      <c r="C29" s="150">
        <v>1986</v>
      </c>
      <c r="D29" s="129">
        <v>32</v>
      </c>
      <c r="E29" s="156" t="s">
        <v>45</v>
      </c>
      <c r="F29" s="792">
        <v>0.91111111111111109</v>
      </c>
      <c r="G29" s="132" t="s">
        <v>48</v>
      </c>
      <c r="H29" s="133">
        <v>3</v>
      </c>
      <c r="I29" s="789">
        <v>8</v>
      </c>
      <c r="J29" s="788"/>
      <c r="K29" s="787">
        <f t="shared" ref="K29:K38" si="2">SUM(F29)/4.53</f>
        <v>0.20112828059847926</v>
      </c>
    </row>
    <row r="30" spans="1:11" x14ac:dyDescent="0.3">
      <c r="A30" s="783">
        <v>28</v>
      </c>
      <c r="B30" s="145" t="s">
        <v>62</v>
      </c>
      <c r="C30" s="128">
        <v>1983</v>
      </c>
      <c r="D30" s="129">
        <v>35</v>
      </c>
      <c r="E30" s="153" t="s">
        <v>19</v>
      </c>
      <c r="F30" s="784">
        <v>0.9145833333333333</v>
      </c>
      <c r="G30" s="141" t="s">
        <v>17</v>
      </c>
      <c r="H30" s="133">
        <v>8</v>
      </c>
      <c r="I30" s="789">
        <v>3</v>
      </c>
      <c r="J30" s="788"/>
      <c r="K30" s="787">
        <f t="shared" si="2"/>
        <v>0.20189477557027224</v>
      </c>
    </row>
    <row r="31" spans="1:11" x14ac:dyDescent="0.3">
      <c r="A31" s="783">
        <v>29</v>
      </c>
      <c r="B31" s="145" t="s">
        <v>65</v>
      </c>
      <c r="C31" s="128">
        <v>1985</v>
      </c>
      <c r="D31" s="129">
        <v>33</v>
      </c>
      <c r="E31" s="157" t="s">
        <v>43</v>
      </c>
      <c r="F31" s="784">
        <v>0.92013888888888884</v>
      </c>
      <c r="G31" s="141" t="s">
        <v>17</v>
      </c>
      <c r="H31" s="133">
        <v>9</v>
      </c>
      <c r="I31" s="789">
        <v>2</v>
      </c>
      <c r="J31" s="788"/>
      <c r="K31" s="787">
        <f t="shared" si="2"/>
        <v>0.20312116752514101</v>
      </c>
    </row>
    <row r="32" spans="1:11" x14ac:dyDescent="0.3">
      <c r="A32" s="783">
        <v>30</v>
      </c>
      <c r="B32" s="155" t="s">
        <v>563</v>
      </c>
      <c r="C32" s="150">
        <v>1982</v>
      </c>
      <c r="D32" s="129">
        <v>36</v>
      </c>
      <c r="E32" s="157" t="s">
        <v>24</v>
      </c>
      <c r="F32" s="790">
        <v>0.92152777777777783</v>
      </c>
      <c r="G32" s="141" t="s">
        <v>17</v>
      </c>
      <c r="H32" s="133">
        <v>10</v>
      </c>
      <c r="I32" s="789">
        <v>1</v>
      </c>
      <c r="J32" s="788"/>
      <c r="K32" s="787">
        <f t="shared" si="2"/>
        <v>0.20342776551385824</v>
      </c>
    </row>
    <row r="33" spans="1:11" x14ac:dyDescent="0.3">
      <c r="A33" s="783">
        <v>31</v>
      </c>
      <c r="B33" s="149" t="s">
        <v>64</v>
      </c>
      <c r="C33" s="150">
        <v>1973</v>
      </c>
      <c r="D33" s="129">
        <v>45</v>
      </c>
      <c r="E33" s="163" t="s">
        <v>61</v>
      </c>
      <c r="F33" s="784">
        <v>0.9243055555555556</v>
      </c>
      <c r="G33" s="141" t="s">
        <v>20</v>
      </c>
      <c r="H33" s="133">
        <v>11</v>
      </c>
      <c r="I33" s="789">
        <v>1</v>
      </c>
      <c r="J33" s="788"/>
      <c r="K33" s="787">
        <f t="shared" si="2"/>
        <v>0.20404096149129261</v>
      </c>
    </row>
    <row r="34" spans="1:11" x14ac:dyDescent="0.3">
      <c r="A34" s="783">
        <v>32</v>
      </c>
      <c r="B34" s="155" t="s">
        <v>63</v>
      </c>
      <c r="C34" s="150">
        <v>1975</v>
      </c>
      <c r="D34" s="129">
        <v>43</v>
      </c>
      <c r="E34" s="156"/>
      <c r="F34" s="784">
        <v>0.92499999999999993</v>
      </c>
      <c r="G34" s="141" t="s">
        <v>20</v>
      </c>
      <c r="H34" s="133">
        <v>12</v>
      </c>
      <c r="I34" s="789">
        <v>1</v>
      </c>
      <c r="J34" s="788"/>
      <c r="K34" s="787">
        <f t="shared" si="2"/>
        <v>0.20419426048565117</v>
      </c>
    </row>
    <row r="35" spans="1:11" x14ac:dyDescent="0.3">
      <c r="A35" s="783">
        <v>33</v>
      </c>
      <c r="B35" s="127" t="s">
        <v>71</v>
      </c>
      <c r="C35" s="128">
        <v>1962</v>
      </c>
      <c r="D35" s="129">
        <v>56</v>
      </c>
      <c r="E35" s="161" t="s">
        <v>19</v>
      </c>
      <c r="F35" s="784">
        <v>0.93055555555555547</v>
      </c>
      <c r="G35" s="132" t="s">
        <v>36</v>
      </c>
      <c r="H35" s="133">
        <v>4</v>
      </c>
      <c r="I35" s="789">
        <v>7</v>
      </c>
      <c r="J35" s="788"/>
      <c r="K35" s="787">
        <f t="shared" si="2"/>
        <v>0.20542065244051996</v>
      </c>
    </row>
    <row r="36" spans="1:11" x14ac:dyDescent="0.3">
      <c r="A36" s="783">
        <v>34</v>
      </c>
      <c r="B36" s="145" t="s">
        <v>95</v>
      </c>
      <c r="C36" s="128">
        <v>1968</v>
      </c>
      <c r="D36" s="129">
        <v>50</v>
      </c>
      <c r="E36" s="137" t="s">
        <v>16</v>
      </c>
      <c r="F36" s="784">
        <v>0.93402777777777779</v>
      </c>
      <c r="G36" s="132" t="s">
        <v>36</v>
      </c>
      <c r="H36" s="133">
        <v>5</v>
      </c>
      <c r="I36" s="789">
        <v>6</v>
      </c>
      <c r="J36" s="788"/>
      <c r="K36" s="787">
        <f t="shared" si="2"/>
        <v>0.20618714741231298</v>
      </c>
    </row>
    <row r="37" spans="1:11" x14ac:dyDescent="0.3">
      <c r="A37" s="783">
        <v>35</v>
      </c>
      <c r="B37" s="145" t="s">
        <v>148</v>
      </c>
      <c r="C37" s="146">
        <v>2000</v>
      </c>
      <c r="D37" s="142">
        <v>18</v>
      </c>
      <c r="E37" s="163" t="s">
        <v>61</v>
      </c>
      <c r="F37" s="784">
        <v>0.94374999999999998</v>
      </c>
      <c r="G37" s="141" t="s">
        <v>14</v>
      </c>
      <c r="H37" s="133">
        <v>2</v>
      </c>
      <c r="I37" s="789">
        <v>9</v>
      </c>
      <c r="J37" s="788"/>
      <c r="K37" s="787">
        <f t="shared" si="2"/>
        <v>0.20833333333333331</v>
      </c>
    </row>
    <row r="38" spans="1:11" x14ac:dyDescent="0.3">
      <c r="A38" s="783">
        <v>36</v>
      </c>
      <c r="B38" s="145" t="s">
        <v>101</v>
      </c>
      <c r="C38" s="128">
        <v>2003</v>
      </c>
      <c r="D38" s="129">
        <v>15</v>
      </c>
      <c r="E38" s="130" t="s">
        <v>68</v>
      </c>
      <c r="F38" s="784">
        <v>0.94374999999999998</v>
      </c>
      <c r="G38" s="132" t="s">
        <v>14</v>
      </c>
      <c r="H38" s="133">
        <v>3</v>
      </c>
      <c r="I38" s="789">
        <v>8</v>
      </c>
      <c r="J38" s="788"/>
      <c r="K38" s="787">
        <f t="shared" si="2"/>
        <v>0.20833333333333331</v>
      </c>
    </row>
    <row r="39" spans="1:11" x14ac:dyDescent="0.3">
      <c r="A39" s="783">
        <v>37</v>
      </c>
      <c r="B39" s="152" t="s">
        <v>69</v>
      </c>
      <c r="C39" s="150">
        <v>1985</v>
      </c>
      <c r="D39" s="129">
        <v>33</v>
      </c>
      <c r="E39" s="156" t="s">
        <v>70</v>
      </c>
      <c r="F39" s="792">
        <v>0.96250000000000002</v>
      </c>
      <c r="G39" s="141" t="s">
        <v>48</v>
      </c>
      <c r="H39" s="133">
        <v>4</v>
      </c>
      <c r="I39" s="789">
        <v>7</v>
      </c>
      <c r="J39" s="788"/>
      <c r="K39" s="791">
        <f>SUM(F39/4.53)</f>
        <v>0.21247240618101546</v>
      </c>
    </row>
    <row r="40" spans="1:11" x14ac:dyDescent="0.3">
      <c r="A40" s="783">
        <v>38</v>
      </c>
      <c r="B40" s="149" t="s">
        <v>39</v>
      </c>
      <c r="C40" s="150">
        <v>1977</v>
      </c>
      <c r="D40" s="129">
        <v>41</v>
      </c>
      <c r="E40" s="153" t="s">
        <v>19</v>
      </c>
      <c r="F40" s="784">
        <v>0.96666666666666667</v>
      </c>
      <c r="G40" s="141" t="s">
        <v>20</v>
      </c>
      <c r="H40" s="133">
        <v>13</v>
      </c>
      <c r="I40" s="789">
        <v>1</v>
      </c>
      <c r="J40" s="788"/>
      <c r="K40" s="791">
        <f>SUM(F40/4.53)</f>
        <v>0.21339220014716703</v>
      </c>
    </row>
    <row r="41" spans="1:11" x14ac:dyDescent="0.3">
      <c r="A41" s="783">
        <v>39</v>
      </c>
      <c r="B41" s="145" t="s">
        <v>60</v>
      </c>
      <c r="C41" s="128">
        <v>2002</v>
      </c>
      <c r="D41" s="129">
        <v>16</v>
      </c>
      <c r="E41" s="163" t="s">
        <v>61</v>
      </c>
      <c r="F41" s="784">
        <v>0.98541666666666661</v>
      </c>
      <c r="G41" s="132" t="s">
        <v>14</v>
      </c>
      <c r="H41" s="133">
        <v>4</v>
      </c>
      <c r="I41" s="789">
        <v>7</v>
      </c>
      <c r="J41" s="788"/>
      <c r="K41" s="787">
        <f>SUM(F41)/4.53</f>
        <v>0.21753127299484912</v>
      </c>
    </row>
    <row r="42" spans="1:11" x14ac:dyDescent="0.3">
      <c r="A42" s="783">
        <v>40</v>
      </c>
      <c r="B42" s="155" t="s">
        <v>72</v>
      </c>
      <c r="C42" s="150">
        <v>1955</v>
      </c>
      <c r="D42" s="129">
        <v>63</v>
      </c>
      <c r="E42" s="156" t="s">
        <v>73</v>
      </c>
      <c r="F42" s="790">
        <v>0.9868055555555556</v>
      </c>
      <c r="G42" s="132" t="s">
        <v>75</v>
      </c>
      <c r="H42" s="133">
        <v>1</v>
      </c>
      <c r="I42" s="785">
        <v>10</v>
      </c>
      <c r="J42" s="788"/>
      <c r="K42" s="787">
        <f t="shared" ref="K42:K44" si="3">SUM(F42)/4.53</f>
        <v>0.21783787098356636</v>
      </c>
    </row>
    <row r="43" spans="1:11" x14ac:dyDescent="0.3">
      <c r="A43" s="783">
        <v>41</v>
      </c>
      <c r="B43" s="145" t="s">
        <v>76</v>
      </c>
      <c r="C43" s="128">
        <v>1988</v>
      </c>
      <c r="D43" s="129">
        <v>30</v>
      </c>
      <c r="E43" s="156" t="s">
        <v>77</v>
      </c>
      <c r="F43" s="792">
        <v>0.9916666666666667</v>
      </c>
      <c r="G43" s="141" t="s">
        <v>48</v>
      </c>
      <c r="H43" s="133">
        <v>5</v>
      </c>
      <c r="I43" s="789">
        <v>6</v>
      </c>
      <c r="J43" s="788"/>
      <c r="K43" s="787">
        <f t="shared" si="3"/>
        <v>0.21891096394407653</v>
      </c>
    </row>
    <row r="44" spans="1:11" x14ac:dyDescent="0.3">
      <c r="A44" s="783">
        <v>42</v>
      </c>
      <c r="B44" s="793" t="s">
        <v>564</v>
      </c>
      <c r="C44" s="129">
        <v>1973</v>
      </c>
      <c r="D44" s="129">
        <v>45</v>
      </c>
      <c r="E44" s="165" t="s">
        <v>61</v>
      </c>
      <c r="F44" s="784">
        <v>0.99652777777777779</v>
      </c>
      <c r="G44" s="141" t="s">
        <v>38</v>
      </c>
      <c r="H44" s="133">
        <v>4</v>
      </c>
      <c r="I44" s="789">
        <v>7</v>
      </c>
      <c r="J44" s="788"/>
      <c r="K44" s="787">
        <f t="shared" si="3"/>
        <v>0.21998405690458669</v>
      </c>
    </row>
    <row r="45" spans="1:11" x14ac:dyDescent="0.3">
      <c r="A45" s="783">
        <v>43</v>
      </c>
      <c r="B45" s="793" t="s">
        <v>565</v>
      </c>
      <c r="C45" s="129">
        <v>1979</v>
      </c>
      <c r="D45" s="129">
        <v>39</v>
      </c>
      <c r="E45" s="157" t="s">
        <v>562</v>
      </c>
      <c r="F45" s="794" t="s">
        <v>566</v>
      </c>
      <c r="G45" s="141" t="s">
        <v>38</v>
      </c>
      <c r="H45" s="133">
        <v>5</v>
      </c>
      <c r="I45" s="789">
        <v>6</v>
      </c>
      <c r="J45" s="788"/>
      <c r="K45" s="791">
        <f>SUM(F45/4.53)</f>
        <v>0.22090385087073824</v>
      </c>
    </row>
    <row r="46" spans="1:11" x14ac:dyDescent="0.3">
      <c r="A46" s="783">
        <v>44</v>
      </c>
      <c r="B46" s="155" t="s">
        <v>83</v>
      </c>
      <c r="C46" s="150">
        <v>1955</v>
      </c>
      <c r="D46" s="129">
        <v>63</v>
      </c>
      <c r="E46" s="164" t="s">
        <v>84</v>
      </c>
      <c r="F46" s="794" t="s">
        <v>567</v>
      </c>
      <c r="G46" s="132" t="s">
        <v>75</v>
      </c>
      <c r="H46" s="133">
        <v>2</v>
      </c>
      <c r="I46" s="789">
        <v>9</v>
      </c>
      <c r="J46" s="788"/>
      <c r="K46" s="791">
        <f t="shared" ref="K46:K57" si="4">SUM(F46/4.53)</f>
        <v>0.22213024282560703</v>
      </c>
    </row>
    <row r="47" spans="1:11" x14ac:dyDescent="0.3">
      <c r="A47" s="783">
        <v>45</v>
      </c>
      <c r="B47" s="793" t="s">
        <v>298</v>
      </c>
      <c r="C47" s="129">
        <v>1976</v>
      </c>
      <c r="D47" s="129">
        <v>42</v>
      </c>
      <c r="E47" s="161" t="s">
        <v>19</v>
      </c>
      <c r="F47" s="794" t="s">
        <v>568</v>
      </c>
      <c r="G47" s="141" t="s">
        <v>38</v>
      </c>
      <c r="H47" s="133">
        <v>6</v>
      </c>
      <c r="I47" s="789">
        <v>5</v>
      </c>
      <c r="J47" s="788"/>
      <c r="K47" s="791">
        <f t="shared" si="4"/>
        <v>0.22442972774098599</v>
      </c>
    </row>
    <row r="48" spans="1:11" x14ac:dyDescent="0.3">
      <c r="A48" s="783">
        <v>46</v>
      </c>
      <c r="B48" s="149" t="s">
        <v>81</v>
      </c>
      <c r="C48" s="129">
        <v>1973</v>
      </c>
      <c r="D48" s="129">
        <v>45</v>
      </c>
      <c r="E48" s="137" t="s">
        <v>16</v>
      </c>
      <c r="F48" s="794" t="s">
        <v>569</v>
      </c>
      <c r="G48" s="132" t="s">
        <v>38</v>
      </c>
      <c r="H48" s="133">
        <v>7</v>
      </c>
      <c r="I48" s="789">
        <v>4</v>
      </c>
      <c r="J48" s="788"/>
      <c r="K48" s="791">
        <f t="shared" si="4"/>
        <v>0.22764900662251655</v>
      </c>
    </row>
    <row r="49" spans="1:11" x14ac:dyDescent="0.3">
      <c r="A49" s="783">
        <v>47</v>
      </c>
      <c r="B49" s="155" t="s">
        <v>105</v>
      </c>
      <c r="C49" s="150">
        <v>1972</v>
      </c>
      <c r="D49" s="129">
        <v>46</v>
      </c>
      <c r="E49" s="156" t="s">
        <v>24</v>
      </c>
      <c r="F49" s="794" t="s">
        <v>570</v>
      </c>
      <c r="G49" s="141" t="s">
        <v>38</v>
      </c>
      <c r="H49" s="133">
        <v>8</v>
      </c>
      <c r="I49" s="789">
        <v>3</v>
      </c>
      <c r="J49" s="788"/>
      <c r="K49" s="791">
        <f t="shared" si="4"/>
        <v>0.24052612214863869</v>
      </c>
    </row>
    <row r="50" spans="1:11" x14ac:dyDescent="0.3">
      <c r="A50" s="783">
        <v>48</v>
      </c>
      <c r="B50" s="140" t="s">
        <v>97</v>
      </c>
      <c r="C50" s="129">
        <v>1948</v>
      </c>
      <c r="D50" s="129">
        <v>70</v>
      </c>
      <c r="E50" s="165" t="s">
        <v>61</v>
      </c>
      <c r="F50" s="794" t="s">
        <v>94</v>
      </c>
      <c r="G50" s="132" t="s">
        <v>75</v>
      </c>
      <c r="H50" s="133">
        <v>3</v>
      </c>
      <c r="I50" s="789">
        <v>8</v>
      </c>
      <c r="J50" s="788"/>
      <c r="K50" s="791">
        <f t="shared" si="4"/>
        <v>0.24205911209222467</v>
      </c>
    </row>
    <row r="51" spans="1:11" x14ac:dyDescent="0.3">
      <c r="A51" s="783">
        <v>49</v>
      </c>
      <c r="B51" s="155" t="s">
        <v>99</v>
      </c>
      <c r="C51" s="150">
        <v>1945</v>
      </c>
      <c r="D51" s="129">
        <v>73</v>
      </c>
      <c r="E51" s="165" t="s">
        <v>61</v>
      </c>
      <c r="F51" s="794" t="s">
        <v>571</v>
      </c>
      <c r="G51" s="141" t="s">
        <v>75</v>
      </c>
      <c r="H51" s="133">
        <v>4</v>
      </c>
      <c r="I51" s="789">
        <v>7</v>
      </c>
      <c r="J51" s="788"/>
      <c r="K51" s="791">
        <f t="shared" si="4"/>
        <v>0.24435859700760362</v>
      </c>
    </row>
    <row r="52" spans="1:11" x14ac:dyDescent="0.3">
      <c r="A52" s="783">
        <v>50</v>
      </c>
      <c r="B52" s="152" t="s">
        <v>110</v>
      </c>
      <c r="C52" s="150">
        <v>1945</v>
      </c>
      <c r="D52" s="129">
        <v>73</v>
      </c>
      <c r="E52" s="137" t="s">
        <v>16</v>
      </c>
      <c r="F52" s="794" t="s">
        <v>572</v>
      </c>
      <c r="G52" s="141" t="s">
        <v>75</v>
      </c>
      <c r="H52" s="133">
        <v>5</v>
      </c>
      <c r="I52" s="789">
        <v>6</v>
      </c>
      <c r="J52" s="788"/>
      <c r="K52" s="791">
        <f t="shared" si="4"/>
        <v>0.26459406426293841</v>
      </c>
    </row>
    <row r="53" spans="1:11" x14ac:dyDescent="0.3">
      <c r="A53" s="783">
        <v>51</v>
      </c>
      <c r="B53" s="152" t="s">
        <v>116</v>
      </c>
      <c r="C53" s="150">
        <v>1985</v>
      </c>
      <c r="D53" s="129">
        <v>33</v>
      </c>
      <c r="E53" s="156" t="s">
        <v>117</v>
      </c>
      <c r="F53" s="794" t="s">
        <v>573</v>
      </c>
      <c r="G53" s="141" t="s">
        <v>48</v>
      </c>
      <c r="H53" s="133">
        <v>6</v>
      </c>
      <c r="I53" s="789">
        <v>5</v>
      </c>
      <c r="J53" s="788"/>
      <c r="K53" s="791">
        <f t="shared" si="4"/>
        <v>0.27149251900907528</v>
      </c>
    </row>
    <row r="54" spans="1:11" x14ac:dyDescent="0.3">
      <c r="A54" s="783">
        <v>52</v>
      </c>
      <c r="B54" s="127" t="s">
        <v>574</v>
      </c>
      <c r="C54" s="128">
        <v>1967</v>
      </c>
      <c r="D54" s="129">
        <v>51</v>
      </c>
      <c r="E54" s="161" t="s">
        <v>19</v>
      </c>
      <c r="F54" s="794" t="s">
        <v>575</v>
      </c>
      <c r="G54" s="141" t="s">
        <v>36</v>
      </c>
      <c r="H54" s="133">
        <v>6</v>
      </c>
      <c r="I54" s="789">
        <v>5</v>
      </c>
      <c r="J54" s="788"/>
      <c r="K54" s="791">
        <f t="shared" si="4"/>
        <v>0.27547829286239878</v>
      </c>
    </row>
    <row r="55" spans="1:11" x14ac:dyDescent="0.3">
      <c r="A55" s="783">
        <v>53</v>
      </c>
      <c r="B55" s="793" t="s">
        <v>576</v>
      </c>
      <c r="C55" s="129">
        <v>1973</v>
      </c>
      <c r="D55" s="129">
        <v>45</v>
      </c>
      <c r="E55" s="161" t="s">
        <v>19</v>
      </c>
      <c r="F55" s="794" t="s">
        <v>577</v>
      </c>
      <c r="G55" s="141" t="s">
        <v>38</v>
      </c>
      <c r="H55" s="133">
        <v>9</v>
      </c>
      <c r="I55" s="789">
        <v>2</v>
      </c>
      <c r="J55" s="788"/>
      <c r="K55" s="791">
        <f t="shared" si="4"/>
        <v>0.27685798381162618</v>
      </c>
    </row>
    <row r="56" spans="1:11" x14ac:dyDescent="0.3">
      <c r="A56" s="783">
        <v>54</v>
      </c>
      <c r="B56" s="152" t="s">
        <v>278</v>
      </c>
      <c r="C56" s="142">
        <v>1948</v>
      </c>
      <c r="D56" s="129">
        <v>70</v>
      </c>
      <c r="E56" s="164" t="s">
        <v>24</v>
      </c>
      <c r="F56" s="794" t="s">
        <v>578</v>
      </c>
      <c r="G56" s="132" t="s">
        <v>120</v>
      </c>
      <c r="H56" s="133">
        <v>1</v>
      </c>
      <c r="I56" s="785">
        <v>10</v>
      </c>
      <c r="J56" s="788"/>
      <c r="K56" s="791">
        <f t="shared" si="4"/>
        <v>0.2872823154280108</v>
      </c>
    </row>
    <row r="57" spans="1:11" ht="15" thickBot="1" x14ac:dyDescent="0.35">
      <c r="A57" s="795">
        <v>55</v>
      </c>
      <c r="B57" s="796" t="s">
        <v>119</v>
      </c>
      <c r="C57" s="797">
        <v>1963</v>
      </c>
      <c r="D57" s="797">
        <v>55</v>
      </c>
      <c r="E57" s="798" t="s">
        <v>19</v>
      </c>
      <c r="F57" s="799" t="s">
        <v>579</v>
      </c>
      <c r="G57" s="800" t="s">
        <v>120</v>
      </c>
      <c r="H57" s="801">
        <v>2</v>
      </c>
      <c r="I57" s="802">
        <v>9</v>
      </c>
      <c r="J57" s="803"/>
      <c r="K57" s="804">
        <f t="shared" si="4"/>
        <v>0.29310767721363745</v>
      </c>
    </row>
    <row r="58" spans="1:11" ht="15" thickTop="1" x14ac:dyDescent="0.3"/>
  </sheetData>
  <mergeCells count="1">
    <mergeCell ref="A1:K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"/>
  <sheetViews>
    <sheetView workbookViewId="0">
      <selection activeCell="Z61" sqref="Z61"/>
    </sheetView>
  </sheetViews>
  <sheetFormatPr defaultColWidth="9.109375" defaultRowHeight="11.4" x14ac:dyDescent="0.3"/>
  <cols>
    <col min="1" max="1" width="2.6640625" style="179" customWidth="1"/>
    <col min="2" max="2" width="15.6640625" style="269" customWidth="1"/>
    <col min="3" max="3" width="2.6640625" style="179" customWidth="1"/>
    <col min="4" max="4" width="3.5546875" style="179" customWidth="1"/>
    <col min="5" max="5" width="5.6640625" style="270" customWidth="1"/>
    <col min="6" max="6" width="3.6640625" style="179" customWidth="1"/>
    <col min="7" max="7" width="2.6640625" style="179" customWidth="1"/>
    <col min="8" max="8" width="4.6640625" style="179" customWidth="1"/>
    <col min="9" max="9" width="2.6640625" style="179" customWidth="1"/>
    <col min="10" max="10" width="15.6640625" style="269" customWidth="1"/>
    <col min="11" max="11" width="3.5546875" style="179" customWidth="1"/>
    <col min="12" max="12" width="3.6640625" style="179" customWidth="1"/>
    <col min="13" max="13" width="5.6640625" style="270" customWidth="1"/>
    <col min="14" max="14" width="3.6640625" style="179" customWidth="1"/>
    <col min="15" max="15" width="2.6640625" style="179" customWidth="1"/>
    <col min="16" max="16" width="4.6640625" style="179" customWidth="1"/>
    <col min="17" max="17" width="2.6640625" style="179" customWidth="1"/>
    <col min="18" max="18" width="15.6640625" style="269" customWidth="1"/>
    <col min="19" max="19" width="2.6640625" style="179" customWidth="1"/>
    <col min="20" max="20" width="3.6640625" style="179" customWidth="1"/>
    <col min="21" max="21" width="5.6640625" style="270" customWidth="1"/>
    <col min="22" max="22" width="3.6640625" style="179" customWidth="1"/>
    <col min="23" max="23" width="2.6640625" style="179" customWidth="1"/>
    <col min="24" max="24" width="4.6640625" style="179" customWidth="1"/>
    <col min="25" max="16384" width="9.109375" style="179"/>
  </cols>
  <sheetData>
    <row r="1" spans="1:24" ht="23.25" customHeight="1" thickTop="1" x14ac:dyDescent="0.3">
      <c r="A1" s="738" t="s">
        <v>154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40"/>
    </row>
    <row r="2" spans="1:24" s="180" customFormat="1" ht="18" customHeight="1" x14ac:dyDescent="0.3">
      <c r="A2" s="741" t="s">
        <v>155</v>
      </c>
      <c r="B2" s="742"/>
      <c r="C2" s="742"/>
      <c r="D2" s="742"/>
      <c r="E2" s="742"/>
      <c r="F2" s="742"/>
      <c r="G2" s="742"/>
      <c r="H2" s="743"/>
      <c r="I2" s="744" t="s">
        <v>156</v>
      </c>
      <c r="J2" s="725"/>
      <c r="K2" s="725"/>
      <c r="L2" s="725"/>
      <c r="M2" s="725"/>
      <c r="N2" s="725"/>
      <c r="O2" s="725"/>
      <c r="P2" s="737"/>
      <c r="Q2" s="724" t="s">
        <v>157</v>
      </c>
      <c r="R2" s="725"/>
      <c r="S2" s="725"/>
      <c r="T2" s="725"/>
      <c r="U2" s="725"/>
      <c r="V2" s="725"/>
      <c r="W2" s="725"/>
      <c r="X2" s="726"/>
    </row>
    <row r="3" spans="1:24" ht="12.6" customHeight="1" x14ac:dyDescent="0.3">
      <c r="A3" s="181" t="s">
        <v>158</v>
      </c>
      <c r="B3" s="182" t="s">
        <v>159</v>
      </c>
      <c r="C3" s="182" t="s">
        <v>4</v>
      </c>
      <c r="D3" s="183" t="s">
        <v>3</v>
      </c>
      <c r="E3" s="182" t="s">
        <v>6</v>
      </c>
      <c r="F3" s="183" t="s">
        <v>160</v>
      </c>
      <c r="G3" s="183" t="s">
        <v>161</v>
      </c>
      <c r="H3" s="184" t="s">
        <v>10</v>
      </c>
      <c r="I3" s="185" t="s">
        <v>158</v>
      </c>
      <c r="J3" s="186" t="s">
        <v>159</v>
      </c>
      <c r="K3" s="186" t="s">
        <v>4</v>
      </c>
      <c r="L3" s="187" t="s">
        <v>3</v>
      </c>
      <c r="M3" s="186" t="s">
        <v>6</v>
      </c>
      <c r="N3" s="187" t="s">
        <v>160</v>
      </c>
      <c r="O3" s="187" t="s">
        <v>161</v>
      </c>
      <c r="P3" s="188" t="s">
        <v>10</v>
      </c>
      <c r="Q3" s="181" t="s">
        <v>158</v>
      </c>
      <c r="R3" s="189" t="s">
        <v>159</v>
      </c>
      <c r="S3" s="186" t="s">
        <v>4</v>
      </c>
      <c r="T3" s="183" t="s">
        <v>3</v>
      </c>
      <c r="U3" s="190" t="s">
        <v>6</v>
      </c>
      <c r="V3" s="183" t="s">
        <v>160</v>
      </c>
      <c r="W3" s="183" t="s">
        <v>161</v>
      </c>
      <c r="X3" s="184" t="s">
        <v>10</v>
      </c>
    </row>
    <row r="4" spans="1:24" ht="12.6" customHeight="1" x14ac:dyDescent="0.3">
      <c r="A4" s="191">
        <v>1</v>
      </c>
      <c r="B4" s="192" t="s">
        <v>162</v>
      </c>
      <c r="C4" s="193">
        <f>SUM(2018-D4)</f>
        <v>25</v>
      </c>
      <c r="D4" s="193">
        <v>1993</v>
      </c>
      <c r="E4" s="194">
        <v>0.59375</v>
      </c>
      <c r="F4" s="193">
        <v>2014</v>
      </c>
      <c r="G4" s="193">
        <f t="shared" ref="G4:G28" si="0">SUM(F4-D4)</f>
        <v>21</v>
      </c>
      <c r="H4" s="195"/>
      <c r="I4" s="196">
        <v>1</v>
      </c>
      <c r="J4" s="197" t="s">
        <v>163</v>
      </c>
      <c r="K4" s="198">
        <f>SUM(2018-L4)</f>
        <v>59</v>
      </c>
      <c r="L4" s="198">
        <v>1959</v>
      </c>
      <c r="M4" s="199">
        <v>0.62222222222222223</v>
      </c>
      <c r="N4" s="198">
        <v>1995</v>
      </c>
      <c r="O4" s="198">
        <f t="shared" ref="O4:O28" si="1">SUM(N4-L4)</f>
        <v>36</v>
      </c>
      <c r="P4" s="200" t="s">
        <v>164</v>
      </c>
      <c r="Q4" s="191">
        <v>1</v>
      </c>
      <c r="R4" s="197" t="s">
        <v>163</v>
      </c>
      <c r="S4" s="198">
        <f>SUM(2018-T4)</f>
        <v>59</v>
      </c>
      <c r="T4" s="193">
        <v>1959</v>
      </c>
      <c r="U4" s="199">
        <v>0.6333333333333333</v>
      </c>
      <c r="V4" s="193">
        <v>1999</v>
      </c>
      <c r="W4" s="193">
        <f t="shared" ref="W4:W28" si="2">SUM(V4-T4)</f>
        <v>40</v>
      </c>
      <c r="X4" s="201" t="s">
        <v>164</v>
      </c>
    </row>
    <row r="5" spans="1:24" ht="12.6" customHeight="1" x14ac:dyDescent="0.3">
      <c r="A5" s="191">
        <v>2</v>
      </c>
      <c r="B5" s="192" t="s">
        <v>165</v>
      </c>
      <c r="C5" s="193">
        <f t="shared" ref="C5:C28" si="3">SUM(2018-D5)</f>
        <v>45</v>
      </c>
      <c r="D5" s="193">
        <v>1973</v>
      </c>
      <c r="E5" s="194">
        <v>0.60138888888888886</v>
      </c>
      <c r="F5" s="193">
        <v>1997</v>
      </c>
      <c r="G5" s="193">
        <f t="shared" si="0"/>
        <v>24</v>
      </c>
      <c r="H5" s="201" t="s">
        <v>164</v>
      </c>
      <c r="I5" s="196">
        <v>2</v>
      </c>
      <c r="J5" s="197" t="s">
        <v>166</v>
      </c>
      <c r="K5" s="198">
        <f t="shared" ref="K5:K28" si="4">SUM(2018-L5)</f>
        <v>47</v>
      </c>
      <c r="L5" s="198">
        <v>1971</v>
      </c>
      <c r="M5" s="199">
        <v>0.62430555555555556</v>
      </c>
      <c r="N5" s="198">
        <v>2001</v>
      </c>
      <c r="O5" s="198">
        <f t="shared" si="1"/>
        <v>30</v>
      </c>
      <c r="P5" s="200" t="s">
        <v>164</v>
      </c>
      <c r="Q5" s="191">
        <v>2</v>
      </c>
      <c r="R5" s="197" t="s">
        <v>167</v>
      </c>
      <c r="S5" s="198">
        <f t="shared" ref="S5:S28" si="5">SUM(2018-T5)</f>
        <v>61</v>
      </c>
      <c r="T5" s="193">
        <v>1957</v>
      </c>
      <c r="U5" s="199">
        <v>0.64166666666666672</v>
      </c>
      <c r="V5" s="193">
        <v>1999</v>
      </c>
      <c r="W5" s="193">
        <f t="shared" si="2"/>
        <v>42</v>
      </c>
      <c r="X5" s="201" t="s">
        <v>164</v>
      </c>
    </row>
    <row r="6" spans="1:24" ht="12.6" customHeight="1" x14ac:dyDescent="0.3">
      <c r="A6" s="191">
        <v>3</v>
      </c>
      <c r="B6" s="192" t="s">
        <v>168</v>
      </c>
      <c r="C6" s="193">
        <f t="shared" si="3"/>
        <v>31</v>
      </c>
      <c r="D6" s="193">
        <v>1987</v>
      </c>
      <c r="E6" s="194">
        <v>0.60625000000000007</v>
      </c>
      <c r="F6" s="193">
        <v>2011</v>
      </c>
      <c r="G6" s="193">
        <f t="shared" si="0"/>
        <v>24</v>
      </c>
      <c r="H6" s="201" t="s">
        <v>164</v>
      </c>
      <c r="I6" s="196">
        <v>3</v>
      </c>
      <c r="J6" s="197" t="s">
        <v>169</v>
      </c>
      <c r="K6" s="198">
        <f t="shared" si="4"/>
        <v>55</v>
      </c>
      <c r="L6" s="198">
        <v>1963</v>
      </c>
      <c r="M6" s="199">
        <v>0.62708333333333333</v>
      </c>
      <c r="N6" s="198">
        <v>1997</v>
      </c>
      <c r="O6" s="198">
        <f t="shared" si="1"/>
        <v>34</v>
      </c>
      <c r="P6" s="200" t="s">
        <v>164</v>
      </c>
      <c r="Q6" s="191">
        <v>3</v>
      </c>
      <c r="R6" s="197" t="s">
        <v>170</v>
      </c>
      <c r="S6" s="198">
        <f t="shared" si="5"/>
        <v>63</v>
      </c>
      <c r="T6" s="193">
        <v>1955</v>
      </c>
      <c r="U6" s="199">
        <v>0.64444444444444449</v>
      </c>
      <c r="V6" s="193">
        <v>1999</v>
      </c>
      <c r="W6" s="193">
        <f t="shared" si="2"/>
        <v>44</v>
      </c>
      <c r="X6" s="201" t="s">
        <v>164</v>
      </c>
    </row>
    <row r="7" spans="1:24" ht="12.6" customHeight="1" x14ac:dyDescent="0.3">
      <c r="A7" s="191">
        <v>4</v>
      </c>
      <c r="B7" s="192" t="s">
        <v>171</v>
      </c>
      <c r="C7" s="193">
        <f t="shared" si="3"/>
        <v>32</v>
      </c>
      <c r="D7" s="193">
        <v>1986</v>
      </c>
      <c r="E7" s="194">
        <v>0.61041666666666672</v>
      </c>
      <c r="F7" s="193">
        <v>2005</v>
      </c>
      <c r="G7" s="193">
        <f t="shared" si="0"/>
        <v>19</v>
      </c>
      <c r="H7" s="201" t="s">
        <v>164</v>
      </c>
      <c r="I7" s="196">
        <v>4</v>
      </c>
      <c r="J7" s="197" t="s">
        <v>165</v>
      </c>
      <c r="K7" s="198">
        <f t="shared" si="4"/>
        <v>45</v>
      </c>
      <c r="L7" s="198">
        <v>1973</v>
      </c>
      <c r="M7" s="199">
        <v>0.62777777777777777</v>
      </c>
      <c r="N7" s="198">
        <v>2003</v>
      </c>
      <c r="O7" s="198">
        <f t="shared" si="1"/>
        <v>30</v>
      </c>
      <c r="P7" s="200" t="s">
        <v>164</v>
      </c>
      <c r="Q7" s="191">
        <v>4</v>
      </c>
      <c r="R7" s="202" t="s">
        <v>172</v>
      </c>
      <c r="S7" s="198">
        <f t="shared" si="5"/>
        <v>43</v>
      </c>
      <c r="T7" s="203">
        <v>1975</v>
      </c>
      <c r="U7" s="204">
        <v>0.64652777777777781</v>
      </c>
      <c r="V7" s="205">
        <v>2015</v>
      </c>
      <c r="W7" s="206">
        <f t="shared" si="2"/>
        <v>40</v>
      </c>
      <c r="X7" s="195"/>
    </row>
    <row r="8" spans="1:24" ht="12.6" customHeight="1" x14ac:dyDescent="0.3">
      <c r="A8" s="191">
        <v>5</v>
      </c>
      <c r="B8" s="192" t="s">
        <v>166</v>
      </c>
      <c r="C8" s="193">
        <f t="shared" si="3"/>
        <v>47</v>
      </c>
      <c r="D8" s="193">
        <v>1971</v>
      </c>
      <c r="E8" s="194">
        <v>0.61111111111111105</v>
      </c>
      <c r="F8" s="193">
        <v>1997</v>
      </c>
      <c r="G8" s="193">
        <f t="shared" si="0"/>
        <v>26</v>
      </c>
      <c r="H8" s="201" t="s">
        <v>164</v>
      </c>
      <c r="I8" s="196">
        <v>5</v>
      </c>
      <c r="J8" s="197" t="s">
        <v>172</v>
      </c>
      <c r="K8" s="198">
        <f t="shared" si="4"/>
        <v>43</v>
      </c>
      <c r="L8" s="198">
        <v>1975</v>
      </c>
      <c r="M8" s="199">
        <v>0.63541666666666663</v>
      </c>
      <c r="N8" s="198">
        <v>2014</v>
      </c>
      <c r="O8" s="198">
        <f t="shared" si="1"/>
        <v>39</v>
      </c>
      <c r="P8" s="200" t="s">
        <v>164</v>
      </c>
      <c r="Q8" s="191">
        <v>5</v>
      </c>
      <c r="R8" s="197" t="s">
        <v>169</v>
      </c>
      <c r="S8" s="198">
        <f t="shared" si="5"/>
        <v>55</v>
      </c>
      <c r="T8" s="193">
        <v>1963</v>
      </c>
      <c r="U8" s="199">
        <v>0.65</v>
      </c>
      <c r="V8" s="193">
        <v>2006</v>
      </c>
      <c r="W8" s="193">
        <f t="shared" si="2"/>
        <v>43</v>
      </c>
      <c r="X8" s="201" t="s">
        <v>164</v>
      </c>
    </row>
    <row r="9" spans="1:24" ht="12.6" customHeight="1" x14ac:dyDescent="0.3">
      <c r="A9" s="191">
        <v>6</v>
      </c>
      <c r="B9" s="192" t="s">
        <v>173</v>
      </c>
      <c r="C9" s="193">
        <f t="shared" si="3"/>
        <v>26</v>
      </c>
      <c r="D9" s="193">
        <v>1992</v>
      </c>
      <c r="E9" s="194">
        <v>0.61597222222222225</v>
      </c>
      <c r="F9" s="193">
        <v>2012</v>
      </c>
      <c r="G9" s="193">
        <f t="shared" si="0"/>
        <v>20</v>
      </c>
      <c r="H9" s="195"/>
      <c r="I9" s="196">
        <v>6</v>
      </c>
      <c r="J9" s="197" t="s">
        <v>174</v>
      </c>
      <c r="K9" s="198">
        <f t="shared" si="4"/>
        <v>56</v>
      </c>
      <c r="L9" s="198">
        <v>1962</v>
      </c>
      <c r="M9" s="199">
        <v>0.63680555555555551</v>
      </c>
      <c r="N9" s="198">
        <v>1994</v>
      </c>
      <c r="O9" s="198">
        <f t="shared" si="1"/>
        <v>32</v>
      </c>
      <c r="P9" s="200" t="s">
        <v>164</v>
      </c>
      <c r="Q9" s="191">
        <v>6</v>
      </c>
      <c r="R9" s="197" t="s">
        <v>166</v>
      </c>
      <c r="S9" s="198">
        <f t="shared" si="5"/>
        <v>47</v>
      </c>
      <c r="T9" s="193">
        <v>1971</v>
      </c>
      <c r="U9" s="199">
        <v>0.65486111111111112</v>
      </c>
      <c r="V9" s="193">
        <v>2015</v>
      </c>
      <c r="W9" s="206">
        <f t="shared" si="2"/>
        <v>44</v>
      </c>
      <c r="X9" s="195"/>
    </row>
    <row r="10" spans="1:24" ht="12.6" customHeight="1" x14ac:dyDescent="0.3">
      <c r="A10" s="207">
        <v>7</v>
      </c>
      <c r="B10" s="192" t="s">
        <v>175</v>
      </c>
      <c r="C10" s="193">
        <f t="shared" si="3"/>
        <v>33</v>
      </c>
      <c r="D10" s="193">
        <v>1985</v>
      </c>
      <c r="E10" s="194">
        <v>0.61805555555555558</v>
      </c>
      <c r="F10" s="193">
        <v>2003</v>
      </c>
      <c r="G10" s="193">
        <f t="shared" si="0"/>
        <v>18</v>
      </c>
      <c r="H10" s="201" t="s">
        <v>164</v>
      </c>
      <c r="I10" s="208">
        <v>7</v>
      </c>
      <c r="J10" s="197" t="s">
        <v>88</v>
      </c>
      <c r="K10" s="198">
        <f t="shared" si="4"/>
        <v>38</v>
      </c>
      <c r="L10" s="198">
        <v>1980</v>
      </c>
      <c r="M10" s="199">
        <v>0.65069444444444446</v>
      </c>
      <c r="N10" s="198">
        <v>2015</v>
      </c>
      <c r="O10" s="198">
        <f t="shared" si="1"/>
        <v>35</v>
      </c>
      <c r="P10" s="209"/>
      <c r="Q10" s="207">
        <v>7</v>
      </c>
      <c r="R10" s="197" t="s">
        <v>176</v>
      </c>
      <c r="S10" s="198">
        <f t="shared" si="5"/>
        <v>52</v>
      </c>
      <c r="T10" s="193">
        <v>1966</v>
      </c>
      <c r="U10" s="199">
        <v>0.6694444444444444</v>
      </c>
      <c r="V10" s="193">
        <v>2006</v>
      </c>
      <c r="W10" s="193">
        <f t="shared" si="2"/>
        <v>40</v>
      </c>
      <c r="X10" s="201" t="s">
        <v>164</v>
      </c>
    </row>
    <row r="11" spans="1:24" ht="12.6" customHeight="1" x14ac:dyDescent="0.3">
      <c r="A11" s="207">
        <v>8</v>
      </c>
      <c r="B11" s="192" t="s">
        <v>177</v>
      </c>
      <c r="C11" s="193">
        <f t="shared" si="3"/>
        <v>38</v>
      </c>
      <c r="D11" s="193">
        <v>1980</v>
      </c>
      <c r="E11" s="194">
        <v>0.63402777777777775</v>
      </c>
      <c r="F11" s="193">
        <v>2007</v>
      </c>
      <c r="G11" s="193">
        <f t="shared" si="0"/>
        <v>27</v>
      </c>
      <c r="H11" s="201" t="s">
        <v>164</v>
      </c>
      <c r="I11" s="208">
        <v>8</v>
      </c>
      <c r="J11" s="197" t="s">
        <v>178</v>
      </c>
      <c r="K11" s="198">
        <f t="shared" si="4"/>
        <v>48</v>
      </c>
      <c r="L11" s="198">
        <v>1970</v>
      </c>
      <c r="M11" s="199">
        <v>0.65694444444444444</v>
      </c>
      <c r="N11" s="198">
        <v>2001</v>
      </c>
      <c r="O11" s="198">
        <f t="shared" si="1"/>
        <v>31</v>
      </c>
      <c r="P11" s="200" t="s">
        <v>164</v>
      </c>
      <c r="Q11" s="207">
        <v>8</v>
      </c>
      <c r="R11" s="197" t="s">
        <v>124</v>
      </c>
      <c r="S11" s="198">
        <f t="shared" si="5"/>
        <v>45</v>
      </c>
      <c r="T11" s="193">
        <v>1973</v>
      </c>
      <c r="U11" s="210">
        <v>0.6743055555555556</v>
      </c>
      <c r="V11" s="193">
        <v>2015</v>
      </c>
      <c r="W11" s="206">
        <f t="shared" si="2"/>
        <v>42</v>
      </c>
      <c r="X11" s="195"/>
    </row>
    <row r="12" spans="1:24" ht="12.6" customHeight="1" x14ac:dyDescent="0.3">
      <c r="A12" s="207">
        <v>9</v>
      </c>
      <c r="B12" s="192" t="s">
        <v>179</v>
      </c>
      <c r="C12" s="193">
        <f t="shared" si="3"/>
        <v>27</v>
      </c>
      <c r="D12" s="193">
        <v>1991</v>
      </c>
      <c r="E12" s="194">
        <v>0.63402777777777775</v>
      </c>
      <c r="F12" s="193">
        <v>2008</v>
      </c>
      <c r="G12" s="193">
        <f t="shared" si="0"/>
        <v>17</v>
      </c>
      <c r="H12" s="195"/>
      <c r="I12" s="208">
        <v>9</v>
      </c>
      <c r="J12" s="197" t="s">
        <v>180</v>
      </c>
      <c r="K12" s="198">
        <f t="shared" si="4"/>
        <v>55</v>
      </c>
      <c r="L12" s="198">
        <v>1963</v>
      </c>
      <c r="M12" s="199">
        <v>0.66041666666666665</v>
      </c>
      <c r="N12" s="198">
        <v>1997</v>
      </c>
      <c r="O12" s="198">
        <f t="shared" si="1"/>
        <v>34</v>
      </c>
      <c r="P12" s="200" t="s">
        <v>164</v>
      </c>
      <c r="Q12" s="207">
        <v>9</v>
      </c>
      <c r="R12" s="197" t="s">
        <v>181</v>
      </c>
      <c r="S12" s="198">
        <f t="shared" si="5"/>
        <v>56</v>
      </c>
      <c r="T12" s="193">
        <v>1962</v>
      </c>
      <c r="U12" s="199">
        <v>0.67499999999999993</v>
      </c>
      <c r="V12" s="193">
        <v>2007</v>
      </c>
      <c r="W12" s="193">
        <f t="shared" si="2"/>
        <v>45</v>
      </c>
      <c r="X12" s="201" t="s">
        <v>164</v>
      </c>
    </row>
    <row r="13" spans="1:24" ht="12.6" customHeight="1" x14ac:dyDescent="0.3">
      <c r="A13" s="207">
        <v>10</v>
      </c>
      <c r="B13" s="211" t="s">
        <v>182</v>
      </c>
      <c r="C13" s="193">
        <f t="shared" si="3"/>
        <v>27</v>
      </c>
      <c r="D13" s="193">
        <v>1991</v>
      </c>
      <c r="E13" s="194">
        <v>0.63680555555555551</v>
      </c>
      <c r="F13" s="193">
        <v>2012</v>
      </c>
      <c r="G13" s="193">
        <f t="shared" si="0"/>
        <v>21</v>
      </c>
      <c r="H13" s="195"/>
      <c r="I13" s="208">
        <v>10</v>
      </c>
      <c r="J13" s="212" t="s">
        <v>183</v>
      </c>
      <c r="K13" s="198">
        <f t="shared" si="4"/>
        <v>37</v>
      </c>
      <c r="L13" s="198">
        <v>1981</v>
      </c>
      <c r="M13" s="199">
        <v>0.66041666666666665</v>
      </c>
      <c r="N13" s="198">
        <v>2011</v>
      </c>
      <c r="O13" s="198">
        <f t="shared" si="1"/>
        <v>30</v>
      </c>
      <c r="P13" s="209"/>
      <c r="Q13" s="207">
        <v>10</v>
      </c>
      <c r="R13" s="197" t="s">
        <v>184</v>
      </c>
      <c r="S13" s="198">
        <f t="shared" si="5"/>
        <v>47</v>
      </c>
      <c r="T13" s="193">
        <v>1971</v>
      </c>
      <c r="U13" s="199">
        <v>0.6777777777777777</v>
      </c>
      <c r="V13" s="193">
        <v>2011</v>
      </c>
      <c r="W13" s="193">
        <f t="shared" si="2"/>
        <v>40</v>
      </c>
      <c r="X13" s="195"/>
    </row>
    <row r="14" spans="1:24" ht="12.6" customHeight="1" x14ac:dyDescent="0.3">
      <c r="A14" s="207">
        <v>11</v>
      </c>
      <c r="B14" s="192" t="s">
        <v>185</v>
      </c>
      <c r="C14" s="193">
        <f t="shared" si="3"/>
        <v>40</v>
      </c>
      <c r="D14" s="193">
        <v>1978</v>
      </c>
      <c r="E14" s="194">
        <v>0.6381944444444444</v>
      </c>
      <c r="F14" s="193">
        <v>1997</v>
      </c>
      <c r="G14" s="193">
        <f t="shared" si="0"/>
        <v>19</v>
      </c>
      <c r="H14" s="201" t="s">
        <v>164</v>
      </c>
      <c r="I14" s="208">
        <v>11</v>
      </c>
      <c r="J14" s="212" t="s">
        <v>186</v>
      </c>
      <c r="K14" s="198">
        <f t="shared" si="4"/>
        <v>42</v>
      </c>
      <c r="L14" s="198">
        <v>1976</v>
      </c>
      <c r="M14" s="199">
        <v>0.66319444444444442</v>
      </c>
      <c r="N14" s="198">
        <v>2014</v>
      </c>
      <c r="O14" s="198">
        <f t="shared" si="1"/>
        <v>38</v>
      </c>
      <c r="P14" s="200" t="s">
        <v>164</v>
      </c>
      <c r="Q14" s="207">
        <v>11</v>
      </c>
      <c r="R14" s="197" t="s">
        <v>178</v>
      </c>
      <c r="S14" s="198">
        <f t="shared" si="5"/>
        <v>48</v>
      </c>
      <c r="T14" s="193">
        <v>1970</v>
      </c>
      <c r="U14" s="199">
        <v>0.67847222222222225</v>
      </c>
      <c r="V14" s="193">
        <v>2010</v>
      </c>
      <c r="W14" s="193">
        <f t="shared" si="2"/>
        <v>40</v>
      </c>
      <c r="X14" s="195"/>
    </row>
    <row r="15" spans="1:24" ht="12.6" customHeight="1" x14ac:dyDescent="0.3">
      <c r="A15" s="207">
        <v>12</v>
      </c>
      <c r="B15" s="211" t="s">
        <v>187</v>
      </c>
      <c r="C15" s="193">
        <f t="shared" si="3"/>
        <v>19</v>
      </c>
      <c r="D15" s="193">
        <v>1999</v>
      </c>
      <c r="E15" s="194">
        <v>0.6381944444444444</v>
      </c>
      <c r="F15" s="193">
        <v>2016</v>
      </c>
      <c r="G15" s="193">
        <f t="shared" si="0"/>
        <v>17</v>
      </c>
      <c r="H15" s="195"/>
      <c r="I15" s="208">
        <v>12</v>
      </c>
      <c r="J15" s="197" t="s">
        <v>188</v>
      </c>
      <c r="K15" s="198">
        <f t="shared" si="4"/>
        <v>49</v>
      </c>
      <c r="L15" s="198">
        <v>1969</v>
      </c>
      <c r="M15" s="199">
        <v>0.66319444444444442</v>
      </c>
      <c r="N15" s="198">
        <v>2005</v>
      </c>
      <c r="O15" s="198">
        <f t="shared" si="1"/>
        <v>36</v>
      </c>
      <c r="P15" s="200" t="s">
        <v>164</v>
      </c>
      <c r="Q15" s="207">
        <v>12</v>
      </c>
      <c r="R15" s="197" t="s">
        <v>174</v>
      </c>
      <c r="S15" s="198">
        <f t="shared" si="5"/>
        <v>56</v>
      </c>
      <c r="T15" s="193">
        <v>1962</v>
      </c>
      <c r="U15" s="199">
        <v>0.68402777777777779</v>
      </c>
      <c r="V15" s="193">
        <v>2004</v>
      </c>
      <c r="W15" s="193">
        <f t="shared" si="2"/>
        <v>42</v>
      </c>
      <c r="X15" s="201" t="s">
        <v>164</v>
      </c>
    </row>
    <row r="16" spans="1:24" ht="12.6" customHeight="1" x14ac:dyDescent="0.3">
      <c r="A16" s="207">
        <v>13</v>
      </c>
      <c r="B16" s="192" t="s">
        <v>189</v>
      </c>
      <c r="C16" s="193">
        <f t="shared" si="3"/>
        <v>27</v>
      </c>
      <c r="D16" s="193">
        <v>1991</v>
      </c>
      <c r="E16" s="194">
        <v>0.63888888888888895</v>
      </c>
      <c r="F16" s="193">
        <v>2008</v>
      </c>
      <c r="G16" s="193">
        <f t="shared" si="0"/>
        <v>17</v>
      </c>
      <c r="H16" s="195"/>
      <c r="I16" s="208">
        <v>13</v>
      </c>
      <c r="J16" s="212" t="s">
        <v>190</v>
      </c>
      <c r="K16" s="198">
        <f t="shared" si="4"/>
        <v>36</v>
      </c>
      <c r="L16" s="198">
        <v>1982</v>
      </c>
      <c r="M16" s="199">
        <v>0.66319444444444442</v>
      </c>
      <c r="N16" s="198">
        <v>2015</v>
      </c>
      <c r="O16" s="198">
        <f t="shared" si="1"/>
        <v>33</v>
      </c>
      <c r="P16" s="209"/>
      <c r="Q16" s="207">
        <v>13</v>
      </c>
      <c r="R16" s="197" t="s">
        <v>191</v>
      </c>
      <c r="S16" s="198">
        <f t="shared" si="5"/>
        <v>63</v>
      </c>
      <c r="T16" s="193">
        <v>1955</v>
      </c>
      <c r="U16" s="199">
        <v>0.69166666666666676</v>
      </c>
      <c r="V16" s="193">
        <v>2000</v>
      </c>
      <c r="W16" s="193">
        <f t="shared" si="2"/>
        <v>45</v>
      </c>
      <c r="X16" s="201" t="s">
        <v>164</v>
      </c>
    </row>
    <row r="17" spans="1:24" ht="12.6" customHeight="1" x14ac:dyDescent="0.3">
      <c r="A17" s="207">
        <v>14</v>
      </c>
      <c r="B17" s="192" t="s">
        <v>192</v>
      </c>
      <c r="C17" s="193">
        <f t="shared" si="3"/>
        <v>39</v>
      </c>
      <c r="D17" s="193">
        <v>1979</v>
      </c>
      <c r="E17" s="194">
        <v>0.63958333333333328</v>
      </c>
      <c r="F17" s="193">
        <v>1997</v>
      </c>
      <c r="G17" s="193">
        <f t="shared" si="0"/>
        <v>18</v>
      </c>
      <c r="H17" s="201" t="s">
        <v>164</v>
      </c>
      <c r="I17" s="208">
        <v>14</v>
      </c>
      <c r="J17" s="212" t="s">
        <v>193</v>
      </c>
      <c r="K17" s="198">
        <f t="shared" si="4"/>
        <v>34</v>
      </c>
      <c r="L17" s="198">
        <v>1984</v>
      </c>
      <c r="M17" s="199">
        <v>0.6645833333333333</v>
      </c>
      <c r="N17" s="198">
        <v>2014</v>
      </c>
      <c r="O17" s="198">
        <f t="shared" si="1"/>
        <v>30</v>
      </c>
      <c r="P17" s="209"/>
      <c r="Q17" s="207">
        <v>14</v>
      </c>
      <c r="R17" s="197" t="s">
        <v>188</v>
      </c>
      <c r="S17" s="198">
        <f t="shared" si="5"/>
        <v>49</v>
      </c>
      <c r="T17" s="193">
        <v>1969</v>
      </c>
      <c r="U17" s="199">
        <v>0.69305555555555554</v>
      </c>
      <c r="V17" s="193">
        <v>2009</v>
      </c>
      <c r="W17" s="193">
        <f t="shared" si="2"/>
        <v>40</v>
      </c>
      <c r="X17" s="195"/>
    </row>
    <row r="18" spans="1:24" ht="12.6" customHeight="1" x14ac:dyDescent="0.3">
      <c r="A18" s="207">
        <v>15</v>
      </c>
      <c r="B18" s="192" t="s">
        <v>194</v>
      </c>
      <c r="C18" s="193">
        <f t="shared" si="3"/>
        <v>38</v>
      </c>
      <c r="D18" s="193">
        <v>1980</v>
      </c>
      <c r="E18" s="194">
        <v>0.63958333333333328</v>
      </c>
      <c r="F18" s="193">
        <v>1998</v>
      </c>
      <c r="G18" s="193">
        <f t="shared" si="0"/>
        <v>18</v>
      </c>
      <c r="H18" s="201" t="s">
        <v>164</v>
      </c>
      <c r="I18" s="208">
        <v>15</v>
      </c>
      <c r="J18" s="212" t="s">
        <v>83</v>
      </c>
      <c r="K18" s="198">
        <f t="shared" si="4"/>
        <v>35</v>
      </c>
      <c r="L18" s="198">
        <v>1983</v>
      </c>
      <c r="M18" s="199">
        <v>0.66597222222222219</v>
      </c>
      <c r="N18" s="198">
        <v>2014</v>
      </c>
      <c r="O18" s="198">
        <f t="shared" si="1"/>
        <v>31</v>
      </c>
      <c r="P18" s="209"/>
      <c r="Q18" s="207">
        <v>15</v>
      </c>
      <c r="R18" s="197" t="s">
        <v>195</v>
      </c>
      <c r="S18" s="198">
        <f t="shared" si="5"/>
        <v>54</v>
      </c>
      <c r="T18" s="193">
        <v>1964</v>
      </c>
      <c r="U18" s="199">
        <v>0.69444444444444453</v>
      </c>
      <c r="V18" s="193">
        <v>2009</v>
      </c>
      <c r="W18" s="193">
        <f t="shared" si="2"/>
        <v>45</v>
      </c>
      <c r="X18" s="201" t="s">
        <v>164</v>
      </c>
    </row>
    <row r="19" spans="1:24" ht="12.6" customHeight="1" x14ac:dyDescent="0.3">
      <c r="A19" s="207">
        <v>16</v>
      </c>
      <c r="B19" s="211" t="s">
        <v>196</v>
      </c>
      <c r="C19" s="193">
        <f t="shared" si="3"/>
        <v>24</v>
      </c>
      <c r="D19" s="193">
        <v>1994</v>
      </c>
      <c r="E19" s="194">
        <v>0.64236111111111105</v>
      </c>
      <c r="F19" s="193">
        <v>2012</v>
      </c>
      <c r="G19" s="193">
        <f t="shared" si="0"/>
        <v>18</v>
      </c>
      <c r="H19" s="195"/>
      <c r="I19" s="208">
        <v>16</v>
      </c>
      <c r="J19" s="197" t="s">
        <v>197</v>
      </c>
      <c r="K19" s="198">
        <f t="shared" si="4"/>
        <v>44</v>
      </c>
      <c r="L19" s="198">
        <v>1974</v>
      </c>
      <c r="M19" s="199">
        <v>0.66805555555555562</v>
      </c>
      <c r="N19" s="198">
        <v>2010</v>
      </c>
      <c r="O19" s="198">
        <f t="shared" si="1"/>
        <v>36</v>
      </c>
      <c r="P19" s="200" t="s">
        <v>164</v>
      </c>
      <c r="Q19" s="207">
        <v>16</v>
      </c>
      <c r="R19" s="213" t="s">
        <v>18</v>
      </c>
      <c r="S19" s="198">
        <f t="shared" si="5"/>
        <v>46</v>
      </c>
      <c r="T19" s="193">
        <v>1972</v>
      </c>
      <c r="U19" s="199">
        <v>0.69652777777777775</v>
      </c>
      <c r="V19" s="193">
        <v>2015</v>
      </c>
      <c r="W19" s="206">
        <f t="shared" si="2"/>
        <v>43</v>
      </c>
      <c r="X19" s="195"/>
    </row>
    <row r="20" spans="1:24" ht="12.6" customHeight="1" x14ac:dyDescent="0.3">
      <c r="A20" s="207">
        <v>17</v>
      </c>
      <c r="B20" s="192" t="s">
        <v>83</v>
      </c>
      <c r="C20" s="193">
        <f t="shared" si="3"/>
        <v>36</v>
      </c>
      <c r="D20" s="193">
        <v>1982</v>
      </c>
      <c r="E20" s="194">
        <v>0.6430555555555556</v>
      </c>
      <c r="F20" s="193">
        <v>2007</v>
      </c>
      <c r="G20" s="193">
        <f t="shared" si="0"/>
        <v>25</v>
      </c>
      <c r="H20" s="201" t="s">
        <v>164</v>
      </c>
      <c r="I20" s="208">
        <v>17</v>
      </c>
      <c r="J20" s="197" t="s">
        <v>95</v>
      </c>
      <c r="K20" s="198">
        <f t="shared" si="4"/>
        <v>50</v>
      </c>
      <c r="L20" s="198">
        <v>1968</v>
      </c>
      <c r="M20" s="199">
        <v>0.67083333333333339</v>
      </c>
      <c r="N20" s="198">
        <v>2004</v>
      </c>
      <c r="O20" s="198">
        <f t="shared" si="1"/>
        <v>36</v>
      </c>
      <c r="P20" s="200" t="s">
        <v>164</v>
      </c>
      <c r="Q20" s="207">
        <v>17</v>
      </c>
      <c r="R20" s="197" t="s">
        <v>198</v>
      </c>
      <c r="S20" s="198">
        <f t="shared" si="5"/>
        <v>63</v>
      </c>
      <c r="T20" s="193">
        <v>1955</v>
      </c>
      <c r="U20" s="199">
        <v>0.69791666666666663</v>
      </c>
      <c r="V20" s="193">
        <v>1997</v>
      </c>
      <c r="W20" s="193">
        <f t="shared" si="2"/>
        <v>42</v>
      </c>
      <c r="X20" s="201" t="s">
        <v>164</v>
      </c>
    </row>
    <row r="21" spans="1:24" ht="12.6" customHeight="1" x14ac:dyDescent="0.3">
      <c r="A21" s="207">
        <v>18</v>
      </c>
      <c r="B21" s="214" t="s">
        <v>199</v>
      </c>
      <c r="C21" s="193">
        <f t="shared" si="3"/>
        <v>23</v>
      </c>
      <c r="D21" s="193">
        <v>1995</v>
      </c>
      <c r="E21" s="194">
        <v>0.64513888888888882</v>
      </c>
      <c r="F21" s="193">
        <v>2016</v>
      </c>
      <c r="G21" s="193">
        <f t="shared" si="0"/>
        <v>21</v>
      </c>
      <c r="H21" s="195"/>
      <c r="I21" s="208">
        <v>18</v>
      </c>
      <c r="J21" s="197" t="s">
        <v>124</v>
      </c>
      <c r="K21" s="198">
        <f t="shared" si="4"/>
        <v>45</v>
      </c>
      <c r="L21" s="198">
        <v>1973</v>
      </c>
      <c r="M21" s="199">
        <v>0.67291666666666661</v>
      </c>
      <c r="N21" s="198">
        <v>2012</v>
      </c>
      <c r="O21" s="198">
        <f t="shared" si="1"/>
        <v>39</v>
      </c>
      <c r="P21" s="200" t="s">
        <v>164</v>
      </c>
      <c r="Q21" s="207">
        <v>18</v>
      </c>
      <c r="R21" s="197" t="s">
        <v>200</v>
      </c>
      <c r="S21" s="198">
        <f t="shared" si="5"/>
        <v>65</v>
      </c>
      <c r="T21" s="193">
        <v>1953</v>
      </c>
      <c r="U21" s="199">
        <v>0.70208333333333339</v>
      </c>
      <c r="V21" s="193">
        <v>1993</v>
      </c>
      <c r="W21" s="193">
        <f t="shared" si="2"/>
        <v>40</v>
      </c>
      <c r="X21" s="201" t="s">
        <v>164</v>
      </c>
    </row>
    <row r="22" spans="1:24" ht="12.6" customHeight="1" x14ac:dyDescent="0.3">
      <c r="A22" s="207">
        <v>19</v>
      </c>
      <c r="B22" s="192" t="s">
        <v>128</v>
      </c>
      <c r="C22" s="193">
        <f t="shared" si="3"/>
        <v>31</v>
      </c>
      <c r="D22" s="193">
        <v>1987</v>
      </c>
      <c r="E22" s="194">
        <v>0.6479166666666667</v>
      </c>
      <c r="F22" s="193">
        <v>2011</v>
      </c>
      <c r="G22" s="193">
        <f t="shared" si="0"/>
        <v>24</v>
      </c>
      <c r="H22" s="201" t="s">
        <v>164</v>
      </c>
      <c r="I22" s="208">
        <v>19</v>
      </c>
      <c r="J22" s="197" t="s">
        <v>201</v>
      </c>
      <c r="K22" s="198">
        <f t="shared" si="4"/>
        <v>58</v>
      </c>
      <c r="L22" s="198">
        <v>1960</v>
      </c>
      <c r="M22" s="199">
        <v>0.67569444444444438</v>
      </c>
      <c r="N22" s="198">
        <v>1993</v>
      </c>
      <c r="O22" s="198">
        <f t="shared" si="1"/>
        <v>33</v>
      </c>
      <c r="P22" s="200" t="s">
        <v>164</v>
      </c>
      <c r="Q22" s="207">
        <v>19</v>
      </c>
      <c r="R22" s="197" t="s">
        <v>202</v>
      </c>
      <c r="S22" s="198">
        <f t="shared" si="5"/>
        <v>63</v>
      </c>
      <c r="T22" s="193">
        <v>1955</v>
      </c>
      <c r="U22" s="199">
        <v>0.70416666666666661</v>
      </c>
      <c r="V22" s="193">
        <v>1995</v>
      </c>
      <c r="W22" s="193">
        <f t="shared" si="2"/>
        <v>40</v>
      </c>
      <c r="X22" s="201" t="s">
        <v>164</v>
      </c>
    </row>
    <row r="23" spans="1:24" ht="12.6" customHeight="1" x14ac:dyDescent="0.3">
      <c r="A23" s="207">
        <v>20</v>
      </c>
      <c r="B23" s="192" t="s">
        <v>203</v>
      </c>
      <c r="C23" s="193">
        <f t="shared" si="3"/>
        <v>28</v>
      </c>
      <c r="D23" s="193">
        <v>1990</v>
      </c>
      <c r="E23" s="194">
        <v>0.64861111111111114</v>
      </c>
      <c r="F23" s="193">
        <v>2010</v>
      </c>
      <c r="G23" s="193">
        <f t="shared" si="0"/>
        <v>20</v>
      </c>
      <c r="H23" s="195"/>
      <c r="I23" s="208">
        <v>20</v>
      </c>
      <c r="J23" s="197" t="s">
        <v>195</v>
      </c>
      <c r="K23" s="198">
        <f t="shared" si="4"/>
        <v>54</v>
      </c>
      <c r="L23" s="198">
        <v>1964</v>
      </c>
      <c r="M23" s="199">
        <v>0.67986111111111114</v>
      </c>
      <c r="N23" s="198">
        <v>2003</v>
      </c>
      <c r="O23" s="198">
        <f t="shared" si="1"/>
        <v>39</v>
      </c>
      <c r="P23" s="200" t="s">
        <v>164</v>
      </c>
      <c r="Q23" s="207">
        <v>20</v>
      </c>
      <c r="R23" s="197" t="s">
        <v>79</v>
      </c>
      <c r="S23" s="198">
        <f t="shared" si="5"/>
        <v>71</v>
      </c>
      <c r="T23" s="193">
        <v>1947</v>
      </c>
      <c r="U23" s="199">
        <v>0.70486111111111116</v>
      </c>
      <c r="V23" s="193">
        <v>1996</v>
      </c>
      <c r="W23" s="193">
        <f t="shared" si="2"/>
        <v>49</v>
      </c>
      <c r="X23" s="201" t="s">
        <v>164</v>
      </c>
    </row>
    <row r="24" spans="1:24" ht="12.6" customHeight="1" x14ac:dyDescent="0.3">
      <c r="A24" s="207">
        <v>21</v>
      </c>
      <c r="B24" s="192" t="s">
        <v>204</v>
      </c>
      <c r="C24" s="193">
        <f t="shared" si="3"/>
        <v>42</v>
      </c>
      <c r="D24" s="193">
        <v>1976</v>
      </c>
      <c r="E24" s="194">
        <v>0.65</v>
      </c>
      <c r="F24" s="193">
        <v>1994</v>
      </c>
      <c r="G24" s="193">
        <f t="shared" si="0"/>
        <v>18</v>
      </c>
      <c r="H24" s="201" t="s">
        <v>164</v>
      </c>
      <c r="I24" s="208">
        <v>21</v>
      </c>
      <c r="J24" s="197" t="s">
        <v>205</v>
      </c>
      <c r="K24" s="198">
        <f t="shared" si="4"/>
        <v>49</v>
      </c>
      <c r="L24" s="198">
        <v>1969</v>
      </c>
      <c r="M24" s="199">
        <v>0.6875</v>
      </c>
      <c r="N24" s="198">
        <v>2005</v>
      </c>
      <c r="O24" s="198">
        <f t="shared" si="1"/>
        <v>36</v>
      </c>
      <c r="P24" s="200" t="s">
        <v>164</v>
      </c>
      <c r="Q24" s="207">
        <v>21</v>
      </c>
      <c r="R24" s="197" t="s">
        <v>206</v>
      </c>
      <c r="S24" s="198">
        <f t="shared" si="5"/>
        <v>45</v>
      </c>
      <c r="T24" s="193">
        <v>1973</v>
      </c>
      <c r="U24" s="199">
        <v>0.71111111111111114</v>
      </c>
      <c r="V24" s="193">
        <v>2016</v>
      </c>
      <c r="W24" s="193">
        <f t="shared" si="2"/>
        <v>43</v>
      </c>
      <c r="X24" s="195"/>
    </row>
    <row r="25" spans="1:24" ht="12.6" customHeight="1" x14ac:dyDescent="0.3">
      <c r="A25" s="207">
        <v>22</v>
      </c>
      <c r="B25" s="192" t="s">
        <v>95</v>
      </c>
      <c r="C25" s="193">
        <f t="shared" si="3"/>
        <v>50</v>
      </c>
      <c r="D25" s="193">
        <v>1968</v>
      </c>
      <c r="E25" s="194">
        <v>0.65486111111111112</v>
      </c>
      <c r="F25" s="193">
        <v>1990</v>
      </c>
      <c r="G25" s="193">
        <f t="shared" si="0"/>
        <v>22</v>
      </c>
      <c r="H25" s="201" t="s">
        <v>164</v>
      </c>
      <c r="I25" s="208">
        <v>22</v>
      </c>
      <c r="J25" s="197" t="s">
        <v>207</v>
      </c>
      <c r="K25" s="198">
        <f t="shared" si="4"/>
        <v>59</v>
      </c>
      <c r="L25" s="198">
        <v>1959</v>
      </c>
      <c r="M25" s="199">
        <v>0.68819444444444444</v>
      </c>
      <c r="N25" s="198">
        <v>1998</v>
      </c>
      <c r="O25" s="198">
        <f t="shared" si="1"/>
        <v>39</v>
      </c>
      <c r="P25" s="200" t="s">
        <v>164</v>
      </c>
      <c r="Q25" s="207">
        <v>22</v>
      </c>
      <c r="R25" s="197" t="s">
        <v>208</v>
      </c>
      <c r="S25" s="198">
        <f t="shared" si="5"/>
        <v>65</v>
      </c>
      <c r="T25" s="193">
        <v>1953</v>
      </c>
      <c r="U25" s="199">
        <v>0.71250000000000002</v>
      </c>
      <c r="V25" s="193">
        <v>1993</v>
      </c>
      <c r="W25" s="206">
        <f t="shared" si="2"/>
        <v>40</v>
      </c>
      <c r="X25" s="201" t="s">
        <v>164</v>
      </c>
    </row>
    <row r="26" spans="1:24" ht="12.6" customHeight="1" x14ac:dyDescent="0.3">
      <c r="A26" s="207">
        <v>23</v>
      </c>
      <c r="B26" s="192" t="s">
        <v>209</v>
      </c>
      <c r="C26" s="193">
        <f t="shared" si="3"/>
        <v>35</v>
      </c>
      <c r="D26" s="193">
        <v>1983</v>
      </c>
      <c r="E26" s="194">
        <v>0.65625</v>
      </c>
      <c r="F26" s="193">
        <v>2003</v>
      </c>
      <c r="G26" s="193">
        <f t="shared" si="0"/>
        <v>20</v>
      </c>
      <c r="H26" s="201" t="s">
        <v>164</v>
      </c>
      <c r="I26" s="208">
        <v>23</v>
      </c>
      <c r="J26" s="197" t="s">
        <v>210</v>
      </c>
      <c r="K26" s="198">
        <f t="shared" si="4"/>
        <v>49</v>
      </c>
      <c r="L26" s="198">
        <v>1969</v>
      </c>
      <c r="M26" s="199">
        <v>0.69374999999999998</v>
      </c>
      <c r="N26" s="198">
        <v>2002</v>
      </c>
      <c r="O26" s="198">
        <f t="shared" si="1"/>
        <v>33</v>
      </c>
      <c r="P26" s="200" t="s">
        <v>164</v>
      </c>
      <c r="Q26" s="207">
        <v>23</v>
      </c>
      <c r="R26" s="197" t="s">
        <v>211</v>
      </c>
      <c r="S26" s="198">
        <f t="shared" si="5"/>
        <v>54</v>
      </c>
      <c r="T26" s="193">
        <v>1964</v>
      </c>
      <c r="U26" s="199">
        <v>0.71805555555555556</v>
      </c>
      <c r="V26" s="193">
        <v>2006</v>
      </c>
      <c r="W26" s="193">
        <f t="shared" si="2"/>
        <v>42</v>
      </c>
      <c r="X26" s="201" t="s">
        <v>164</v>
      </c>
    </row>
    <row r="27" spans="1:24" ht="12.6" customHeight="1" x14ac:dyDescent="0.3">
      <c r="A27" s="207">
        <v>24</v>
      </c>
      <c r="B27" s="192" t="s">
        <v>212</v>
      </c>
      <c r="C27" s="193">
        <f t="shared" si="3"/>
        <v>39</v>
      </c>
      <c r="D27" s="193">
        <v>1979</v>
      </c>
      <c r="E27" s="194">
        <v>0.66041666666666665</v>
      </c>
      <c r="F27" s="193">
        <v>2002</v>
      </c>
      <c r="G27" s="193">
        <f t="shared" si="0"/>
        <v>23</v>
      </c>
      <c r="H27" s="201" t="s">
        <v>164</v>
      </c>
      <c r="I27" s="208">
        <v>24</v>
      </c>
      <c r="J27" s="197" t="s">
        <v>208</v>
      </c>
      <c r="K27" s="198">
        <f t="shared" si="4"/>
        <v>65</v>
      </c>
      <c r="L27" s="198">
        <v>1953</v>
      </c>
      <c r="M27" s="199">
        <v>0.6958333333333333</v>
      </c>
      <c r="N27" s="198">
        <v>1991</v>
      </c>
      <c r="O27" s="198">
        <f t="shared" si="1"/>
        <v>38</v>
      </c>
      <c r="P27" s="200" t="s">
        <v>164</v>
      </c>
      <c r="Q27" s="207">
        <v>24</v>
      </c>
      <c r="R27" s="197" t="s">
        <v>71</v>
      </c>
      <c r="S27" s="198">
        <f t="shared" si="5"/>
        <v>56</v>
      </c>
      <c r="T27" s="193">
        <v>1962</v>
      </c>
      <c r="U27" s="199">
        <v>0.71805555555555556</v>
      </c>
      <c r="V27" s="193">
        <v>2003</v>
      </c>
      <c r="W27" s="193">
        <f t="shared" si="2"/>
        <v>41</v>
      </c>
      <c r="X27" s="201" t="s">
        <v>164</v>
      </c>
    </row>
    <row r="28" spans="1:24" ht="12.6" customHeight="1" x14ac:dyDescent="0.3">
      <c r="A28" s="207">
        <v>25</v>
      </c>
      <c r="B28" s="211" t="s">
        <v>183</v>
      </c>
      <c r="C28" s="193">
        <f t="shared" si="3"/>
        <v>37</v>
      </c>
      <c r="D28" s="193">
        <v>1981</v>
      </c>
      <c r="E28" s="194">
        <v>0.66319444444444442</v>
      </c>
      <c r="F28" s="193">
        <v>2010</v>
      </c>
      <c r="G28" s="193">
        <f t="shared" si="0"/>
        <v>29</v>
      </c>
      <c r="H28" s="201" t="s">
        <v>164</v>
      </c>
      <c r="I28" s="208">
        <v>25</v>
      </c>
      <c r="J28" s="197" t="s">
        <v>184</v>
      </c>
      <c r="K28" s="198">
        <f t="shared" si="4"/>
        <v>47</v>
      </c>
      <c r="L28" s="198">
        <v>1971</v>
      </c>
      <c r="M28" s="199">
        <v>0.6972222222222223</v>
      </c>
      <c r="N28" s="198">
        <v>2010</v>
      </c>
      <c r="O28" s="198">
        <f t="shared" si="1"/>
        <v>39</v>
      </c>
      <c r="P28" s="200" t="s">
        <v>164</v>
      </c>
      <c r="Q28" s="207">
        <v>25</v>
      </c>
      <c r="R28" s="197" t="s">
        <v>213</v>
      </c>
      <c r="S28" s="198">
        <f t="shared" si="5"/>
        <v>70</v>
      </c>
      <c r="T28" s="193">
        <v>1948</v>
      </c>
      <c r="U28" s="199">
        <v>0.71875</v>
      </c>
      <c r="V28" s="193">
        <v>1993</v>
      </c>
      <c r="W28" s="193">
        <f t="shared" si="2"/>
        <v>45</v>
      </c>
      <c r="X28" s="201" t="s">
        <v>164</v>
      </c>
    </row>
    <row r="29" spans="1:24" ht="12.6" customHeight="1" x14ac:dyDescent="0.3">
      <c r="A29" s="215"/>
      <c r="B29" s="216" t="s">
        <v>214</v>
      </c>
      <c r="C29" s="216"/>
      <c r="D29" s="217"/>
      <c r="E29" s="218">
        <f>SUM(E4:E28)/25</f>
        <v>0.63472222222222219</v>
      </c>
      <c r="F29" s="736" t="s">
        <v>215</v>
      </c>
      <c r="G29" s="736"/>
      <c r="H29" s="219">
        <f>SUM(E4:E13)/10</f>
        <v>0.61618055555555551</v>
      </c>
      <c r="I29" s="220"/>
      <c r="J29" s="221" t="s">
        <v>214</v>
      </c>
      <c r="K29" s="216"/>
      <c r="L29" s="217"/>
      <c r="M29" s="222">
        <f>SUM(M4:M28)/25</f>
        <v>0.66208333333333313</v>
      </c>
      <c r="N29" s="736" t="s">
        <v>215</v>
      </c>
      <c r="O29" s="736"/>
      <c r="P29" s="223">
        <f>SUM(M4:M13)/10</f>
        <v>0.64020833333333327</v>
      </c>
      <c r="Q29" s="215"/>
      <c r="R29" s="221" t="s">
        <v>214</v>
      </c>
      <c r="S29" s="216"/>
      <c r="T29" s="217"/>
      <c r="U29" s="222">
        <f>SUM(U4:U28)/25</f>
        <v>0.68372222222222223</v>
      </c>
      <c r="V29" s="736" t="s">
        <v>215</v>
      </c>
      <c r="W29" s="736"/>
      <c r="X29" s="219">
        <f>SUM(U4:U13)/10</f>
        <v>0.65673611111111119</v>
      </c>
    </row>
    <row r="30" spans="1:24" s="180" customFormat="1" ht="19.5" customHeight="1" x14ac:dyDescent="0.3">
      <c r="A30" s="724" t="s">
        <v>216</v>
      </c>
      <c r="B30" s="725"/>
      <c r="C30" s="725"/>
      <c r="D30" s="725"/>
      <c r="E30" s="725"/>
      <c r="F30" s="725"/>
      <c r="G30" s="725"/>
      <c r="H30" s="726"/>
      <c r="I30" s="724" t="s">
        <v>217</v>
      </c>
      <c r="J30" s="725"/>
      <c r="K30" s="725"/>
      <c r="L30" s="725"/>
      <c r="M30" s="725"/>
      <c r="N30" s="725"/>
      <c r="O30" s="725"/>
      <c r="P30" s="726"/>
      <c r="Q30" s="727"/>
      <c r="R30" s="728"/>
      <c r="S30" s="728"/>
      <c r="T30" s="728"/>
      <c r="U30" s="728"/>
      <c r="V30" s="728"/>
      <c r="W30" s="728"/>
      <c r="X30" s="729"/>
    </row>
    <row r="31" spans="1:24" ht="12.6" customHeight="1" x14ac:dyDescent="0.3">
      <c r="A31" s="181" t="s">
        <v>158</v>
      </c>
      <c r="B31" s="189" t="s">
        <v>159</v>
      </c>
      <c r="C31" s="186" t="s">
        <v>4</v>
      </c>
      <c r="D31" s="183" t="s">
        <v>3</v>
      </c>
      <c r="E31" s="190" t="s">
        <v>6</v>
      </c>
      <c r="F31" s="183" t="s">
        <v>160</v>
      </c>
      <c r="G31" s="183" t="s">
        <v>161</v>
      </c>
      <c r="H31" s="184" t="s">
        <v>10</v>
      </c>
      <c r="I31" s="181" t="s">
        <v>158</v>
      </c>
      <c r="J31" s="189" t="s">
        <v>159</v>
      </c>
      <c r="K31" s="186" t="s">
        <v>4</v>
      </c>
      <c r="L31" s="183" t="s">
        <v>3</v>
      </c>
      <c r="M31" s="190" t="s">
        <v>6</v>
      </c>
      <c r="N31" s="183" t="s">
        <v>160</v>
      </c>
      <c r="O31" s="183" t="s">
        <v>161</v>
      </c>
      <c r="P31" s="184" t="s">
        <v>10</v>
      </c>
      <c r="Q31" s="730"/>
      <c r="R31" s="731"/>
      <c r="S31" s="731"/>
      <c r="T31" s="731"/>
      <c r="U31" s="731"/>
      <c r="V31" s="731"/>
      <c r="W31" s="731"/>
      <c r="X31" s="732"/>
    </row>
    <row r="32" spans="1:24" ht="12.6" customHeight="1" x14ac:dyDescent="0.3">
      <c r="A32" s="191">
        <v>1</v>
      </c>
      <c r="B32" s="197" t="s">
        <v>218</v>
      </c>
      <c r="C32" s="198">
        <f>SUM(2018-D32)</f>
        <v>57</v>
      </c>
      <c r="D32" s="193">
        <v>1961</v>
      </c>
      <c r="E32" s="199">
        <v>0.65138888888888891</v>
      </c>
      <c r="F32" s="193">
        <v>2013</v>
      </c>
      <c r="G32" s="193">
        <f t="shared" ref="G32:G56" si="6">SUM(F32-D32)</f>
        <v>52</v>
      </c>
      <c r="H32" s="224"/>
      <c r="I32" s="191">
        <v>1</v>
      </c>
      <c r="J32" s="225" t="s">
        <v>219</v>
      </c>
      <c r="K32" s="198">
        <f>SUM(2018-L32)</f>
        <v>65</v>
      </c>
      <c r="L32" s="203">
        <v>1953</v>
      </c>
      <c r="M32" s="199">
        <v>0.75</v>
      </c>
      <c r="N32" s="226">
        <v>2013</v>
      </c>
      <c r="O32" s="206">
        <f t="shared" ref="O32:O56" si="7">SUM(N32-L32)</f>
        <v>60</v>
      </c>
      <c r="P32" s="195"/>
      <c r="Q32" s="730"/>
      <c r="R32" s="731"/>
      <c r="S32" s="731"/>
      <c r="T32" s="731"/>
      <c r="U32" s="731"/>
      <c r="V32" s="731"/>
      <c r="W32" s="731"/>
      <c r="X32" s="732"/>
    </row>
    <row r="33" spans="1:24" ht="12.6" customHeight="1" x14ac:dyDescent="0.3">
      <c r="A33" s="191">
        <v>2</v>
      </c>
      <c r="B33" s="197" t="s">
        <v>220</v>
      </c>
      <c r="C33" s="198">
        <f t="shared" ref="C33:C35" si="8">SUM(2018-D33)</f>
        <v>62</v>
      </c>
      <c r="D33" s="193">
        <v>1956</v>
      </c>
      <c r="E33" s="199">
        <v>0.65416666666666667</v>
      </c>
      <c r="F33" s="193">
        <v>2009</v>
      </c>
      <c r="G33" s="193">
        <f t="shared" si="6"/>
        <v>53</v>
      </c>
      <c r="H33" s="201" t="s">
        <v>164</v>
      </c>
      <c r="I33" s="191">
        <v>2</v>
      </c>
      <c r="J33" s="227" t="s">
        <v>221</v>
      </c>
      <c r="K33" s="198">
        <f>SUM(2018-L33)</f>
        <v>62</v>
      </c>
      <c r="L33" s="193">
        <v>1956</v>
      </c>
      <c r="M33" s="199">
        <v>0.75208333333333333</v>
      </c>
      <c r="N33" s="228">
        <v>2017</v>
      </c>
      <c r="O33" s="193">
        <f t="shared" si="7"/>
        <v>61</v>
      </c>
      <c r="P33" s="229"/>
      <c r="Q33" s="730"/>
      <c r="R33" s="731"/>
      <c r="S33" s="731"/>
      <c r="T33" s="731"/>
      <c r="U33" s="731"/>
      <c r="V33" s="731"/>
      <c r="W33" s="731"/>
      <c r="X33" s="732"/>
    </row>
    <row r="34" spans="1:24" ht="12.6" customHeight="1" x14ac:dyDescent="0.3">
      <c r="A34" s="191">
        <v>3</v>
      </c>
      <c r="B34" s="197" t="s">
        <v>170</v>
      </c>
      <c r="C34" s="198">
        <f t="shared" si="8"/>
        <v>63</v>
      </c>
      <c r="D34" s="193">
        <v>1955</v>
      </c>
      <c r="E34" s="199">
        <v>0.65902777777777777</v>
      </c>
      <c r="F34" s="193">
        <v>2005</v>
      </c>
      <c r="G34" s="193">
        <f t="shared" si="6"/>
        <v>50</v>
      </c>
      <c r="H34" s="201" t="s">
        <v>164</v>
      </c>
      <c r="I34" s="191">
        <v>3</v>
      </c>
      <c r="J34" s="230" t="s">
        <v>222</v>
      </c>
      <c r="K34" s="198" t="s">
        <v>151</v>
      </c>
      <c r="L34" s="193">
        <v>1951</v>
      </c>
      <c r="M34" s="199">
        <v>0.77222222222222225</v>
      </c>
      <c r="N34" s="228">
        <v>2011</v>
      </c>
      <c r="O34" s="193">
        <f t="shared" si="7"/>
        <v>60</v>
      </c>
      <c r="P34" s="201" t="s">
        <v>164</v>
      </c>
      <c r="Q34" s="730"/>
      <c r="R34" s="731"/>
      <c r="S34" s="731"/>
      <c r="T34" s="731"/>
      <c r="U34" s="731"/>
      <c r="V34" s="731"/>
      <c r="W34" s="731"/>
      <c r="X34" s="732"/>
    </row>
    <row r="35" spans="1:24" ht="12.6" customHeight="1" x14ac:dyDescent="0.3">
      <c r="A35" s="191">
        <v>4</v>
      </c>
      <c r="B35" s="197" t="s">
        <v>223</v>
      </c>
      <c r="C35" s="198">
        <f t="shared" si="8"/>
        <v>58</v>
      </c>
      <c r="D35" s="193">
        <v>1960</v>
      </c>
      <c r="E35" s="199">
        <v>0.66249999999999998</v>
      </c>
      <c r="F35" s="193">
        <v>2012</v>
      </c>
      <c r="G35" s="193">
        <f t="shared" si="6"/>
        <v>52</v>
      </c>
      <c r="H35" s="224"/>
      <c r="I35" s="207">
        <v>4</v>
      </c>
      <c r="J35" s="231" t="s">
        <v>83</v>
      </c>
      <c r="K35" s="198">
        <f t="shared" ref="K35:K36" si="9">SUM(2018-L35)</f>
        <v>63</v>
      </c>
      <c r="L35" s="193">
        <v>1955</v>
      </c>
      <c r="M35" s="199">
        <v>0.80069444444444438</v>
      </c>
      <c r="N35" s="193">
        <v>2015</v>
      </c>
      <c r="O35" s="206">
        <f t="shared" si="7"/>
        <v>60</v>
      </c>
      <c r="P35" s="195"/>
      <c r="Q35" s="730"/>
      <c r="R35" s="731"/>
      <c r="S35" s="731"/>
      <c r="T35" s="731"/>
      <c r="U35" s="731"/>
      <c r="V35" s="731"/>
      <c r="W35" s="731"/>
      <c r="X35" s="732"/>
    </row>
    <row r="36" spans="1:24" ht="12.6" customHeight="1" x14ac:dyDescent="0.3">
      <c r="A36" s="191">
        <v>5</v>
      </c>
      <c r="B36" s="197" t="s">
        <v>222</v>
      </c>
      <c r="C36" s="198" t="s">
        <v>151</v>
      </c>
      <c r="D36" s="193">
        <v>1951</v>
      </c>
      <c r="E36" s="199">
        <v>0.67083333333333339</v>
      </c>
      <c r="F36" s="193">
        <v>2001</v>
      </c>
      <c r="G36" s="193">
        <f t="shared" si="6"/>
        <v>50</v>
      </c>
      <c r="H36" s="201" t="s">
        <v>164</v>
      </c>
      <c r="I36" s="207">
        <v>5</v>
      </c>
      <c r="J36" s="230" t="s">
        <v>224</v>
      </c>
      <c r="K36" s="198">
        <f t="shared" si="9"/>
        <v>69</v>
      </c>
      <c r="L36" s="193">
        <v>1949</v>
      </c>
      <c r="M36" s="199">
        <v>0.81180555555555556</v>
      </c>
      <c r="N36" s="193">
        <v>2009</v>
      </c>
      <c r="O36" s="193">
        <f t="shared" si="7"/>
        <v>60</v>
      </c>
      <c r="P36" s="195"/>
      <c r="Q36" s="730"/>
      <c r="R36" s="731"/>
      <c r="S36" s="731"/>
      <c r="T36" s="731"/>
      <c r="U36" s="731"/>
      <c r="V36" s="731"/>
      <c r="W36" s="731"/>
      <c r="X36" s="732"/>
    </row>
    <row r="37" spans="1:24" ht="12.6" customHeight="1" x14ac:dyDescent="0.3">
      <c r="A37" s="207">
        <v>6</v>
      </c>
      <c r="B37" s="197" t="s">
        <v>79</v>
      </c>
      <c r="C37" s="198">
        <f t="shared" ref="C37:C56" si="10">SUM(2018-D37)</f>
        <v>71</v>
      </c>
      <c r="D37" s="193">
        <v>1947</v>
      </c>
      <c r="E37" s="199">
        <v>0.68125000000000002</v>
      </c>
      <c r="F37" s="193">
        <v>1998</v>
      </c>
      <c r="G37" s="193">
        <f t="shared" si="6"/>
        <v>51</v>
      </c>
      <c r="H37" s="201" t="s">
        <v>164</v>
      </c>
      <c r="I37" s="207">
        <v>6</v>
      </c>
      <c r="J37" s="197" t="s">
        <v>225</v>
      </c>
      <c r="K37" s="198" t="s">
        <v>151</v>
      </c>
      <c r="L37" s="193">
        <v>1932</v>
      </c>
      <c r="M37" s="199">
        <v>0.81319444444444444</v>
      </c>
      <c r="N37" s="193">
        <v>1994</v>
      </c>
      <c r="O37" s="193">
        <f t="shared" si="7"/>
        <v>62</v>
      </c>
      <c r="P37" s="201" t="s">
        <v>164</v>
      </c>
      <c r="Q37" s="730"/>
      <c r="R37" s="731"/>
      <c r="S37" s="731"/>
      <c r="T37" s="731"/>
      <c r="U37" s="731"/>
      <c r="V37" s="731"/>
      <c r="W37" s="731"/>
      <c r="X37" s="732"/>
    </row>
    <row r="38" spans="1:24" ht="12.6" customHeight="1" x14ac:dyDescent="0.3">
      <c r="A38" s="207">
        <v>7</v>
      </c>
      <c r="B38" s="197" t="s">
        <v>169</v>
      </c>
      <c r="C38" s="198">
        <f t="shared" si="10"/>
        <v>55</v>
      </c>
      <c r="D38" s="193">
        <v>1963</v>
      </c>
      <c r="E38" s="199">
        <v>0.6972222222222223</v>
      </c>
      <c r="F38" s="193">
        <v>2013</v>
      </c>
      <c r="G38" s="193">
        <f t="shared" si="6"/>
        <v>50</v>
      </c>
      <c r="H38" s="195"/>
      <c r="I38" s="207">
        <v>7</v>
      </c>
      <c r="J38" s="197" t="s">
        <v>79</v>
      </c>
      <c r="K38" s="198">
        <f t="shared" ref="K38:K46" si="11">SUM(2018-L38)</f>
        <v>71</v>
      </c>
      <c r="L38" s="193">
        <v>1947</v>
      </c>
      <c r="M38" s="199">
        <v>0.81458333333333333</v>
      </c>
      <c r="N38" s="193">
        <v>2008</v>
      </c>
      <c r="O38" s="193">
        <f t="shared" si="7"/>
        <v>61</v>
      </c>
      <c r="P38" s="195"/>
      <c r="Q38" s="730"/>
      <c r="R38" s="731"/>
      <c r="S38" s="731"/>
      <c r="T38" s="731"/>
      <c r="U38" s="731"/>
      <c r="V38" s="731"/>
      <c r="W38" s="731"/>
      <c r="X38" s="732"/>
    </row>
    <row r="39" spans="1:24" ht="12.6" customHeight="1" x14ac:dyDescent="0.3">
      <c r="A39" s="207">
        <v>8</v>
      </c>
      <c r="B39" s="213" t="s">
        <v>181</v>
      </c>
      <c r="C39" s="198">
        <f t="shared" si="10"/>
        <v>56</v>
      </c>
      <c r="D39" s="206">
        <v>1962</v>
      </c>
      <c r="E39" s="204">
        <v>0.69791666666666663</v>
      </c>
      <c r="F39" s="193">
        <v>2013</v>
      </c>
      <c r="G39" s="206">
        <f t="shared" si="6"/>
        <v>51</v>
      </c>
      <c r="H39" s="224"/>
      <c r="I39" s="207">
        <v>8</v>
      </c>
      <c r="J39" s="197" t="s">
        <v>226</v>
      </c>
      <c r="K39" s="198">
        <f t="shared" si="11"/>
        <v>68</v>
      </c>
      <c r="L39" s="193">
        <v>1950</v>
      </c>
      <c r="M39" s="199">
        <v>0.82500000000000007</v>
      </c>
      <c r="N39" s="193">
        <v>2012</v>
      </c>
      <c r="O39" s="193">
        <f t="shared" si="7"/>
        <v>62</v>
      </c>
      <c r="P39" s="195"/>
      <c r="Q39" s="730"/>
      <c r="R39" s="731"/>
      <c r="S39" s="731"/>
      <c r="T39" s="731"/>
      <c r="U39" s="731"/>
      <c r="V39" s="731"/>
      <c r="W39" s="731"/>
      <c r="X39" s="732"/>
    </row>
    <row r="40" spans="1:24" ht="12.6" customHeight="1" x14ac:dyDescent="0.3">
      <c r="A40" s="207">
        <v>9</v>
      </c>
      <c r="B40" s="197" t="s">
        <v>219</v>
      </c>
      <c r="C40" s="198">
        <f t="shared" si="10"/>
        <v>65</v>
      </c>
      <c r="D40" s="193">
        <v>1953</v>
      </c>
      <c r="E40" s="199">
        <v>0.70416666666666661</v>
      </c>
      <c r="F40" s="193">
        <v>2007</v>
      </c>
      <c r="G40" s="193">
        <f t="shared" si="6"/>
        <v>54</v>
      </c>
      <c r="H40" s="201" t="s">
        <v>164</v>
      </c>
      <c r="I40" s="207">
        <v>9</v>
      </c>
      <c r="J40" s="197" t="s">
        <v>227</v>
      </c>
      <c r="K40" s="198">
        <f t="shared" si="11"/>
        <v>84</v>
      </c>
      <c r="L40" s="193">
        <v>1934</v>
      </c>
      <c r="M40" s="199">
        <v>0.8256944444444444</v>
      </c>
      <c r="N40" s="193">
        <v>1994</v>
      </c>
      <c r="O40" s="193">
        <f t="shared" si="7"/>
        <v>60</v>
      </c>
      <c r="P40" s="195"/>
      <c r="Q40" s="730"/>
      <c r="R40" s="731"/>
      <c r="S40" s="731"/>
      <c r="T40" s="731"/>
      <c r="U40" s="731"/>
      <c r="V40" s="731"/>
      <c r="W40" s="731"/>
      <c r="X40" s="732"/>
    </row>
    <row r="41" spans="1:24" ht="12.6" customHeight="1" x14ac:dyDescent="0.3">
      <c r="A41" s="207">
        <v>10</v>
      </c>
      <c r="B41" s="197" t="s">
        <v>228</v>
      </c>
      <c r="C41" s="198">
        <f t="shared" si="10"/>
        <v>60</v>
      </c>
      <c r="D41" s="193">
        <v>1958</v>
      </c>
      <c r="E41" s="199">
        <v>0.70416666666666661</v>
      </c>
      <c r="F41" s="193">
        <v>2008</v>
      </c>
      <c r="G41" s="193">
        <f t="shared" si="6"/>
        <v>50</v>
      </c>
      <c r="H41" s="201" t="s">
        <v>164</v>
      </c>
      <c r="I41" s="207">
        <v>10</v>
      </c>
      <c r="J41" s="197" t="s">
        <v>229</v>
      </c>
      <c r="K41" s="198">
        <f t="shared" si="11"/>
        <v>69</v>
      </c>
      <c r="L41" s="193">
        <v>1949</v>
      </c>
      <c r="M41" s="199">
        <v>0.83263888888888893</v>
      </c>
      <c r="N41" s="193">
        <v>2009</v>
      </c>
      <c r="O41" s="193">
        <f t="shared" si="7"/>
        <v>60</v>
      </c>
      <c r="P41" s="195"/>
      <c r="Q41" s="730"/>
      <c r="R41" s="731"/>
      <c r="S41" s="731"/>
      <c r="T41" s="731"/>
      <c r="U41" s="731"/>
      <c r="V41" s="731"/>
      <c r="W41" s="731"/>
      <c r="X41" s="732"/>
    </row>
    <row r="42" spans="1:24" ht="12.6" customHeight="1" x14ac:dyDescent="0.3">
      <c r="A42" s="207">
        <v>11</v>
      </c>
      <c r="B42" s="197" t="s">
        <v>224</v>
      </c>
      <c r="C42" s="198">
        <f t="shared" si="10"/>
        <v>69</v>
      </c>
      <c r="D42" s="193">
        <v>1949</v>
      </c>
      <c r="E42" s="199">
        <v>0.71736111111111101</v>
      </c>
      <c r="F42" s="193">
        <v>2001</v>
      </c>
      <c r="G42" s="193">
        <f t="shared" si="6"/>
        <v>52</v>
      </c>
      <c r="H42" s="201" t="s">
        <v>164</v>
      </c>
      <c r="I42" s="207">
        <v>11</v>
      </c>
      <c r="J42" s="197" t="s">
        <v>230</v>
      </c>
      <c r="K42" s="198">
        <f t="shared" si="11"/>
        <v>78</v>
      </c>
      <c r="L42" s="193">
        <v>1940</v>
      </c>
      <c r="M42" s="199">
        <v>0.84930555555555554</v>
      </c>
      <c r="N42" s="193">
        <v>2007</v>
      </c>
      <c r="O42" s="193">
        <f t="shared" si="7"/>
        <v>67</v>
      </c>
      <c r="P42" s="195"/>
      <c r="Q42" s="730"/>
      <c r="R42" s="731"/>
      <c r="S42" s="731"/>
      <c r="T42" s="731"/>
      <c r="U42" s="731"/>
      <c r="V42" s="731"/>
      <c r="W42" s="731"/>
      <c r="X42" s="732"/>
    </row>
    <row r="43" spans="1:24" ht="12.6" customHeight="1" x14ac:dyDescent="0.3">
      <c r="A43" s="207">
        <v>12</v>
      </c>
      <c r="B43" s="197" t="s">
        <v>231</v>
      </c>
      <c r="C43" s="198">
        <f t="shared" si="10"/>
        <v>52</v>
      </c>
      <c r="D43" s="193">
        <v>1966</v>
      </c>
      <c r="E43" s="199">
        <v>0.72986111111111107</v>
      </c>
      <c r="F43" s="193">
        <v>2016</v>
      </c>
      <c r="G43" s="193">
        <f t="shared" si="6"/>
        <v>50</v>
      </c>
      <c r="H43" s="195"/>
      <c r="I43" s="207">
        <v>12</v>
      </c>
      <c r="J43" s="197" t="s">
        <v>97</v>
      </c>
      <c r="K43" s="198">
        <f t="shared" si="11"/>
        <v>70</v>
      </c>
      <c r="L43" s="193">
        <v>1948</v>
      </c>
      <c r="M43" s="199">
        <v>0.84930555555555554</v>
      </c>
      <c r="N43" s="193">
        <v>2009</v>
      </c>
      <c r="O43" s="193">
        <f t="shared" si="7"/>
        <v>61</v>
      </c>
      <c r="P43" s="195"/>
      <c r="Q43" s="730"/>
      <c r="R43" s="731"/>
      <c r="S43" s="731"/>
      <c r="T43" s="731"/>
      <c r="U43" s="731"/>
      <c r="V43" s="731"/>
      <c r="W43" s="731"/>
      <c r="X43" s="732"/>
    </row>
    <row r="44" spans="1:24" ht="12.6" customHeight="1" x14ac:dyDescent="0.3">
      <c r="A44" s="207">
        <v>13</v>
      </c>
      <c r="B44" s="230" t="s">
        <v>174</v>
      </c>
      <c r="C44" s="198">
        <f t="shared" si="10"/>
        <v>56</v>
      </c>
      <c r="D44" s="193">
        <v>1962</v>
      </c>
      <c r="E44" s="199">
        <v>0.73402777777777783</v>
      </c>
      <c r="F44" s="193">
        <v>2012</v>
      </c>
      <c r="G44" s="193">
        <f t="shared" si="6"/>
        <v>50</v>
      </c>
      <c r="H44" s="224"/>
      <c r="I44" s="207">
        <v>13</v>
      </c>
      <c r="J44" s="197" t="s">
        <v>232</v>
      </c>
      <c r="K44" s="198">
        <f t="shared" si="11"/>
        <v>81</v>
      </c>
      <c r="L44" s="193">
        <v>1937</v>
      </c>
      <c r="M44" s="199">
        <v>0.86111111111111116</v>
      </c>
      <c r="N44" s="193">
        <v>1998</v>
      </c>
      <c r="O44" s="193">
        <f t="shared" si="7"/>
        <v>61</v>
      </c>
      <c r="P44" s="195"/>
      <c r="Q44" s="730"/>
      <c r="R44" s="731"/>
      <c r="S44" s="731"/>
      <c r="T44" s="731"/>
      <c r="U44" s="731"/>
      <c r="V44" s="731"/>
      <c r="W44" s="731"/>
      <c r="X44" s="732"/>
    </row>
    <row r="45" spans="1:24" ht="12.6" customHeight="1" x14ac:dyDescent="0.3">
      <c r="A45" s="207">
        <v>14</v>
      </c>
      <c r="B45" s="230" t="s">
        <v>233</v>
      </c>
      <c r="C45" s="198">
        <f t="shared" si="10"/>
        <v>52</v>
      </c>
      <c r="D45" s="193">
        <v>1966</v>
      </c>
      <c r="E45" s="199">
        <v>0.7368055555555556</v>
      </c>
      <c r="F45" s="193">
        <v>2016</v>
      </c>
      <c r="G45" s="193">
        <f t="shared" si="6"/>
        <v>50</v>
      </c>
      <c r="H45" s="195"/>
      <c r="I45" s="207">
        <v>14</v>
      </c>
      <c r="J45" s="197" t="s">
        <v>99</v>
      </c>
      <c r="K45" s="198">
        <f t="shared" si="11"/>
        <v>73</v>
      </c>
      <c r="L45" s="193">
        <v>1945</v>
      </c>
      <c r="M45" s="199">
        <v>0.8666666666666667</v>
      </c>
      <c r="N45" s="193">
        <v>2007</v>
      </c>
      <c r="O45" s="193">
        <f t="shared" si="7"/>
        <v>62</v>
      </c>
      <c r="P45" s="195"/>
      <c r="Q45" s="730"/>
      <c r="R45" s="731"/>
      <c r="S45" s="731"/>
      <c r="T45" s="731"/>
      <c r="U45" s="731"/>
      <c r="V45" s="731"/>
      <c r="W45" s="731"/>
      <c r="X45" s="732"/>
    </row>
    <row r="46" spans="1:24" ht="12.6" customHeight="1" x14ac:dyDescent="0.3">
      <c r="A46" s="207">
        <v>15</v>
      </c>
      <c r="B46" s="230" t="s">
        <v>234</v>
      </c>
      <c r="C46" s="198">
        <f t="shared" si="10"/>
        <v>61</v>
      </c>
      <c r="D46" s="193">
        <v>1957</v>
      </c>
      <c r="E46" s="199">
        <v>0.73749999999999993</v>
      </c>
      <c r="F46" s="193">
        <v>2008</v>
      </c>
      <c r="G46" s="193">
        <f t="shared" si="6"/>
        <v>51</v>
      </c>
      <c r="H46" s="201" t="s">
        <v>164</v>
      </c>
      <c r="I46" s="207">
        <v>15</v>
      </c>
      <c r="J46" s="197" t="s">
        <v>235</v>
      </c>
      <c r="K46" s="198">
        <f t="shared" si="11"/>
        <v>68</v>
      </c>
      <c r="L46" s="193">
        <v>1950</v>
      </c>
      <c r="M46" s="199">
        <v>0.86875000000000002</v>
      </c>
      <c r="N46" s="193">
        <v>2010</v>
      </c>
      <c r="O46" s="193">
        <f t="shared" si="7"/>
        <v>60</v>
      </c>
      <c r="P46" s="195"/>
      <c r="Q46" s="730"/>
      <c r="R46" s="731"/>
      <c r="S46" s="731"/>
      <c r="T46" s="731"/>
      <c r="U46" s="731"/>
      <c r="V46" s="731"/>
      <c r="W46" s="731"/>
      <c r="X46" s="732"/>
    </row>
    <row r="47" spans="1:24" ht="12.6" customHeight="1" x14ac:dyDescent="0.3">
      <c r="A47" s="207">
        <v>16</v>
      </c>
      <c r="B47" s="230" t="s">
        <v>195</v>
      </c>
      <c r="C47" s="198">
        <f t="shared" si="10"/>
        <v>54</v>
      </c>
      <c r="D47" s="193">
        <v>1964</v>
      </c>
      <c r="E47" s="199">
        <v>0.7416666666666667</v>
      </c>
      <c r="F47" s="193">
        <v>2014</v>
      </c>
      <c r="G47" s="193">
        <f t="shared" si="6"/>
        <v>50</v>
      </c>
      <c r="H47" s="195"/>
      <c r="I47" s="207">
        <v>16</v>
      </c>
      <c r="J47" s="197" t="s">
        <v>236</v>
      </c>
      <c r="K47" s="198" t="s">
        <v>151</v>
      </c>
      <c r="L47" s="193">
        <v>1931</v>
      </c>
      <c r="M47" s="199">
        <v>0.87013888888888891</v>
      </c>
      <c r="N47" s="193">
        <v>1994</v>
      </c>
      <c r="O47" s="193">
        <f t="shared" si="7"/>
        <v>63</v>
      </c>
      <c r="P47" s="201" t="s">
        <v>164</v>
      </c>
      <c r="Q47" s="730"/>
      <c r="R47" s="731"/>
      <c r="S47" s="731"/>
      <c r="T47" s="731"/>
      <c r="U47" s="731"/>
      <c r="V47" s="731"/>
      <c r="W47" s="731"/>
      <c r="X47" s="732"/>
    </row>
    <row r="48" spans="1:24" ht="12.6" customHeight="1" x14ac:dyDescent="0.3">
      <c r="A48" s="207">
        <v>17</v>
      </c>
      <c r="B48" s="230" t="s">
        <v>237</v>
      </c>
      <c r="C48" s="198">
        <f t="shared" si="10"/>
        <v>58</v>
      </c>
      <c r="D48" s="193">
        <v>1960</v>
      </c>
      <c r="E48" s="199">
        <v>0.74861111111111101</v>
      </c>
      <c r="F48" s="228">
        <v>2010</v>
      </c>
      <c r="G48" s="193">
        <f t="shared" si="6"/>
        <v>50</v>
      </c>
      <c r="H48" s="195"/>
      <c r="I48" s="207">
        <v>17</v>
      </c>
      <c r="J48" s="197" t="s">
        <v>110</v>
      </c>
      <c r="K48" s="198">
        <f t="shared" ref="K48:K54" si="12">SUM(2018-L48)</f>
        <v>73</v>
      </c>
      <c r="L48" s="193">
        <v>1945</v>
      </c>
      <c r="M48" s="199">
        <v>0.89236111111111116</v>
      </c>
      <c r="N48" s="193">
        <v>2005</v>
      </c>
      <c r="O48" s="193">
        <f t="shared" si="7"/>
        <v>60</v>
      </c>
      <c r="P48" s="195"/>
      <c r="Q48" s="730"/>
      <c r="R48" s="731"/>
      <c r="S48" s="731"/>
      <c r="T48" s="731"/>
      <c r="U48" s="731"/>
      <c r="V48" s="731"/>
      <c r="W48" s="731"/>
      <c r="X48" s="732"/>
    </row>
    <row r="49" spans="1:24" ht="12.6" customHeight="1" x14ac:dyDescent="0.3">
      <c r="A49" s="207">
        <v>18</v>
      </c>
      <c r="B49" s="230" t="s">
        <v>191</v>
      </c>
      <c r="C49" s="198">
        <f t="shared" si="10"/>
        <v>63</v>
      </c>
      <c r="D49" s="193">
        <v>1955</v>
      </c>
      <c r="E49" s="199">
        <v>0.75694444444444453</v>
      </c>
      <c r="F49" s="228">
        <v>2006</v>
      </c>
      <c r="G49" s="193">
        <f t="shared" si="6"/>
        <v>51</v>
      </c>
      <c r="H49" s="201" t="s">
        <v>164</v>
      </c>
      <c r="I49" s="207">
        <v>18</v>
      </c>
      <c r="J49" s="197" t="s">
        <v>213</v>
      </c>
      <c r="K49" s="198">
        <f t="shared" si="12"/>
        <v>70</v>
      </c>
      <c r="L49" s="193">
        <v>1948</v>
      </c>
      <c r="M49" s="199">
        <v>0.91249999999999998</v>
      </c>
      <c r="N49" s="193">
        <v>2008</v>
      </c>
      <c r="O49" s="193">
        <f t="shared" si="7"/>
        <v>60</v>
      </c>
      <c r="P49" s="232"/>
      <c r="Q49" s="730"/>
      <c r="R49" s="731"/>
      <c r="S49" s="731"/>
      <c r="T49" s="731"/>
      <c r="U49" s="731"/>
      <c r="V49" s="731"/>
      <c r="W49" s="731"/>
      <c r="X49" s="732"/>
    </row>
    <row r="50" spans="1:24" ht="12.6" customHeight="1" x14ac:dyDescent="0.3">
      <c r="A50" s="207">
        <v>19</v>
      </c>
      <c r="B50" s="233" t="s">
        <v>238</v>
      </c>
      <c r="C50" s="198">
        <f t="shared" si="10"/>
        <v>54</v>
      </c>
      <c r="D50" s="206">
        <v>1964</v>
      </c>
      <c r="E50" s="204">
        <v>0.75902777777777775</v>
      </c>
      <c r="F50" s="234">
        <v>2017</v>
      </c>
      <c r="G50" s="206">
        <f t="shared" si="6"/>
        <v>53</v>
      </c>
      <c r="H50" s="229"/>
      <c r="I50" s="207">
        <v>19</v>
      </c>
      <c r="J50" s="197" t="s">
        <v>239</v>
      </c>
      <c r="K50" s="198">
        <f t="shared" si="12"/>
        <v>77</v>
      </c>
      <c r="L50" s="193">
        <v>1941</v>
      </c>
      <c r="M50" s="199">
        <v>0.9145833333333333</v>
      </c>
      <c r="N50" s="193">
        <v>2002</v>
      </c>
      <c r="O50" s="193">
        <f t="shared" si="7"/>
        <v>61</v>
      </c>
      <c r="P50" s="195"/>
      <c r="Q50" s="730"/>
      <c r="R50" s="731"/>
      <c r="S50" s="731"/>
      <c r="T50" s="731"/>
      <c r="U50" s="731"/>
      <c r="V50" s="731"/>
      <c r="W50" s="731"/>
      <c r="X50" s="732"/>
    </row>
    <row r="51" spans="1:24" ht="12.6" customHeight="1" x14ac:dyDescent="0.3">
      <c r="A51" s="207">
        <v>20</v>
      </c>
      <c r="B51" s="230" t="s">
        <v>167</v>
      </c>
      <c r="C51" s="198">
        <f t="shared" si="10"/>
        <v>61</v>
      </c>
      <c r="D51" s="193">
        <v>1957</v>
      </c>
      <c r="E51" s="199">
        <v>0.7680555555555556</v>
      </c>
      <c r="F51" s="228">
        <v>2009</v>
      </c>
      <c r="G51" s="193">
        <f t="shared" si="6"/>
        <v>52</v>
      </c>
      <c r="H51" s="201" t="s">
        <v>164</v>
      </c>
      <c r="I51" s="207">
        <v>20</v>
      </c>
      <c r="J51" s="197" t="s">
        <v>240</v>
      </c>
      <c r="K51" s="198">
        <f t="shared" si="12"/>
        <v>73</v>
      </c>
      <c r="L51" s="193">
        <v>1945</v>
      </c>
      <c r="M51" s="199">
        <v>0.92152777777777783</v>
      </c>
      <c r="N51" s="193">
        <v>2008</v>
      </c>
      <c r="O51" s="193">
        <f t="shared" si="7"/>
        <v>63</v>
      </c>
      <c r="P51" s="195"/>
      <c r="Q51" s="730"/>
      <c r="R51" s="731"/>
      <c r="S51" s="731"/>
      <c r="T51" s="731"/>
      <c r="U51" s="731"/>
      <c r="V51" s="731"/>
      <c r="W51" s="731"/>
      <c r="X51" s="732"/>
    </row>
    <row r="52" spans="1:24" ht="12.6" customHeight="1" x14ac:dyDescent="0.3">
      <c r="A52" s="207">
        <v>21</v>
      </c>
      <c r="B52" s="230" t="s">
        <v>241</v>
      </c>
      <c r="C52" s="198">
        <f t="shared" si="10"/>
        <v>66</v>
      </c>
      <c r="D52" s="193">
        <v>1952</v>
      </c>
      <c r="E52" s="199">
        <v>0.77222222222222225</v>
      </c>
      <c r="F52" s="228">
        <v>2002</v>
      </c>
      <c r="G52" s="193">
        <f t="shared" si="6"/>
        <v>50</v>
      </c>
      <c r="H52" s="201" t="s">
        <v>164</v>
      </c>
      <c r="I52" s="207">
        <v>21</v>
      </c>
      <c r="J52" s="197" t="s">
        <v>208</v>
      </c>
      <c r="K52" s="198">
        <f t="shared" si="12"/>
        <v>65</v>
      </c>
      <c r="L52" s="193">
        <v>1953</v>
      </c>
      <c r="M52" s="199">
        <v>0.92847222222222225</v>
      </c>
      <c r="N52" s="193">
        <v>2015</v>
      </c>
      <c r="O52" s="206">
        <f t="shared" si="7"/>
        <v>62</v>
      </c>
      <c r="P52" s="195"/>
      <c r="Q52" s="730"/>
      <c r="R52" s="731"/>
      <c r="S52" s="731"/>
      <c r="T52" s="731"/>
      <c r="U52" s="731"/>
      <c r="V52" s="731"/>
      <c r="W52" s="731"/>
      <c r="X52" s="732"/>
    </row>
    <row r="53" spans="1:24" ht="12.6" customHeight="1" x14ac:dyDescent="0.3">
      <c r="A53" s="207">
        <v>22</v>
      </c>
      <c r="B53" s="230" t="s">
        <v>163</v>
      </c>
      <c r="C53" s="198">
        <f t="shared" si="10"/>
        <v>59</v>
      </c>
      <c r="D53" s="193">
        <v>1959</v>
      </c>
      <c r="E53" s="199">
        <v>0.77500000000000002</v>
      </c>
      <c r="F53" s="193">
        <v>2009</v>
      </c>
      <c r="G53" s="193">
        <f t="shared" si="6"/>
        <v>50</v>
      </c>
      <c r="H53" s="195"/>
      <c r="I53" s="207">
        <v>22</v>
      </c>
      <c r="J53" s="197" t="s">
        <v>242</v>
      </c>
      <c r="K53" s="198">
        <f t="shared" si="12"/>
        <v>69</v>
      </c>
      <c r="L53" s="193">
        <v>1949</v>
      </c>
      <c r="M53" s="199">
        <v>0.94236111111111109</v>
      </c>
      <c r="N53" s="193">
        <v>2009</v>
      </c>
      <c r="O53" s="193">
        <f t="shared" si="7"/>
        <v>60</v>
      </c>
      <c r="P53" s="195"/>
      <c r="Q53" s="730"/>
      <c r="R53" s="731"/>
      <c r="S53" s="731"/>
      <c r="T53" s="731"/>
      <c r="U53" s="731"/>
      <c r="V53" s="731"/>
      <c r="W53" s="731"/>
      <c r="X53" s="732"/>
    </row>
    <row r="54" spans="1:24" ht="12.6" customHeight="1" x14ac:dyDescent="0.3">
      <c r="A54" s="207">
        <v>23</v>
      </c>
      <c r="B54" s="197" t="s">
        <v>213</v>
      </c>
      <c r="C54" s="198">
        <f t="shared" si="10"/>
        <v>70</v>
      </c>
      <c r="D54" s="193">
        <v>1948</v>
      </c>
      <c r="E54" s="199">
        <v>0.77638888888888891</v>
      </c>
      <c r="F54" s="193">
        <v>2004</v>
      </c>
      <c r="G54" s="193">
        <f t="shared" si="6"/>
        <v>56</v>
      </c>
      <c r="H54" s="201" t="s">
        <v>164</v>
      </c>
      <c r="I54" s="207">
        <v>23</v>
      </c>
      <c r="J54" s="213" t="s">
        <v>243</v>
      </c>
      <c r="K54" s="198">
        <f t="shared" si="12"/>
        <v>67</v>
      </c>
      <c r="L54" s="203">
        <v>1951</v>
      </c>
      <c r="M54" s="199">
        <v>0.96666666666666667</v>
      </c>
      <c r="N54" s="193">
        <v>2012</v>
      </c>
      <c r="O54" s="206">
        <f t="shared" si="7"/>
        <v>61</v>
      </c>
      <c r="P54" s="195"/>
      <c r="Q54" s="730"/>
      <c r="R54" s="731"/>
      <c r="S54" s="731"/>
      <c r="T54" s="731"/>
      <c r="U54" s="731"/>
      <c r="V54" s="731"/>
      <c r="W54" s="731"/>
      <c r="X54" s="732"/>
    </row>
    <row r="55" spans="1:24" ht="12.6" customHeight="1" x14ac:dyDescent="0.3">
      <c r="A55" s="207">
        <v>24</v>
      </c>
      <c r="B55" s="197" t="s">
        <v>244</v>
      </c>
      <c r="C55" s="198">
        <f t="shared" si="10"/>
        <v>58</v>
      </c>
      <c r="D55" s="193">
        <v>1960</v>
      </c>
      <c r="E55" s="199">
        <v>0.78333333333333333</v>
      </c>
      <c r="F55" s="193">
        <v>2011</v>
      </c>
      <c r="G55" s="193">
        <f t="shared" si="6"/>
        <v>51</v>
      </c>
      <c r="H55" s="224"/>
      <c r="I55" s="207">
        <v>24</v>
      </c>
      <c r="J55" s="197" t="s">
        <v>245</v>
      </c>
      <c r="K55" s="198" t="s">
        <v>151</v>
      </c>
      <c r="L55" s="193">
        <v>1949</v>
      </c>
      <c r="M55" s="199">
        <v>0.96805555555555556</v>
      </c>
      <c r="N55" s="193">
        <v>2011</v>
      </c>
      <c r="O55" s="193">
        <f t="shared" si="7"/>
        <v>62</v>
      </c>
      <c r="P55" s="201" t="s">
        <v>164</v>
      </c>
      <c r="Q55" s="730"/>
      <c r="R55" s="731"/>
      <c r="S55" s="731"/>
      <c r="T55" s="731"/>
      <c r="U55" s="731"/>
      <c r="V55" s="731"/>
      <c r="W55" s="731"/>
      <c r="X55" s="732"/>
    </row>
    <row r="56" spans="1:24" ht="12.6" customHeight="1" x14ac:dyDescent="0.3">
      <c r="A56" s="207">
        <v>25</v>
      </c>
      <c r="B56" s="197" t="s">
        <v>246</v>
      </c>
      <c r="C56" s="198">
        <f t="shared" si="10"/>
        <v>64</v>
      </c>
      <c r="D56" s="193">
        <v>1954</v>
      </c>
      <c r="E56" s="199">
        <v>0.78541666666666676</v>
      </c>
      <c r="F56" s="193">
        <v>2009</v>
      </c>
      <c r="G56" s="193">
        <f t="shared" si="6"/>
        <v>55</v>
      </c>
      <c r="H56" s="201" t="s">
        <v>164</v>
      </c>
      <c r="I56" s="207">
        <v>25</v>
      </c>
      <c r="J56" s="235" t="s">
        <v>241</v>
      </c>
      <c r="K56" s="198">
        <f t="shared" ref="K56" si="13">SUM(2018-L56)</f>
        <v>66</v>
      </c>
      <c r="L56" s="193">
        <v>1952</v>
      </c>
      <c r="M56" s="199">
        <v>0.99444444444444446</v>
      </c>
      <c r="N56" s="193">
        <v>2015</v>
      </c>
      <c r="O56" s="206">
        <f t="shared" si="7"/>
        <v>63</v>
      </c>
      <c r="P56" s="195"/>
      <c r="Q56" s="730"/>
      <c r="R56" s="731"/>
      <c r="S56" s="731"/>
      <c r="T56" s="731"/>
      <c r="U56" s="731"/>
      <c r="V56" s="731"/>
      <c r="W56" s="731"/>
      <c r="X56" s="732"/>
    </row>
    <row r="57" spans="1:24" ht="12.6" customHeight="1" thickBot="1" x14ac:dyDescent="0.35">
      <c r="A57" s="215"/>
      <c r="B57" s="221" t="s">
        <v>214</v>
      </c>
      <c r="C57" s="216"/>
      <c r="D57" s="217"/>
      <c r="E57" s="222">
        <f>SUM(E32:E56)/25</f>
        <v>0.7241944444444447</v>
      </c>
      <c r="F57" s="736" t="s">
        <v>215</v>
      </c>
      <c r="G57" s="736"/>
      <c r="H57" s="219">
        <f>SUM(E32:E41)/10</f>
        <v>0.67826388888888889</v>
      </c>
      <c r="I57" s="236"/>
      <c r="J57" s="237" t="s">
        <v>214</v>
      </c>
      <c r="K57" s="238"/>
      <c r="L57" s="239"/>
      <c r="M57" s="240">
        <f>SUM(M32:M56)/25</f>
        <v>0.86416666666666653</v>
      </c>
      <c r="N57" s="710" t="s">
        <v>215</v>
      </c>
      <c r="O57" s="710"/>
      <c r="P57" s="241">
        <f>SUM(M32:M41)/10</f>
        <v>0.79979166666666657</v>
      </c>
      <c r="Q57" s="733"/>
      <c r="R57" s="734"/>
      <c r="S57" s="734"/>
      <c r="T57" s="734"/>
      <c r="U57" s="734"/>
      <c r="V57" s="734"/>
      <c r="W57" s="734"/>
      <c r="X57" s="735"/>
    </row>
    <row r="58" spans="1:24" ht="12.6" customHeight="1" thickTop="1" x14ac:dyDescent="0.3">
      <c r="A58" s="724" t="s">
        <v>247</v>
      </c>
      <c r="B58" s="725"/>
      <c r="C58" s="725"/>
      <c r="D58" s="725"/>
      <c r="E58" s="725"/>
      <c r="F58" s="725"/>
      <c r="G58" s="725"/>
      <c r="H58" s="737"/>
      <c r="I58" s="724" t="s">
        <v>248</v>
      </c>
      <c r="J58" s="725"/>
      <c r="K58" s="725"/>
      <c r="L58" s="725"/>
      <c r="M58" s="725"/>
      <c r="N58" s="725"/>
      <c r="O58" s="725"/>
      <c r="P58" s="726"/>
      <c r="Q58" s="724" t="s">
        <v>249</v>
      </c>
      <c r="R58" s="725"/>
      <c r="S58" s="725"/>
      <c r="T58" s="725"/>
      <c r="U58" s="725"/>
      <c r="V58" s="725"/>
      <c r="W58" s="725"/>
      <c r="X58" s="726"/>
    </row>
    <row r="59" spans="1:24" ht="12.6" customHeight="1" x14ac:dyDescent="0.3">
      <c r="A59" s="242" t="s">
        <v>158</v>
      </c>
      <c r="B59" s="243" t="s">
        <v>159</v>
      </c>
      <c r="C59" s="244" t="s">
        <v>4</v>
      </c>
      <c r="D59" s="244" t="s">
        <v>3</v>
      </c>
      <c r="E59" s="245" t="s">
        <v>6</v>
      </c>
      <c r="F59" s="244" t="s">
        <v>160</v>
      </c>
      <c r="G59" s="244" t="s">
        <v>161</v>
      </c>
      <c r="H59" s="246" t="s">
        <v>10</v>
      </c>
      <c r="I59" s="242" t="s">
        <v>158</v>
      </c>
      <c r="J59" s="243" t="s">
        <v>159</v>
      </c>
      <c r="K59" s="244" t="s">
        <v>4</v>
      </c>
      <c r="L59" s="244" t="s">
        <v>3</v>
      </c>
      <c r="M59" s="245" t="s">
        <v>6</v>
      </c>
      <c r="N59" s="244" t="s">
        <v>160</v>
      </c>
      <c r="O59" s="244" t="s">
        <v>161</v>
      </c>
      <c r="P59" s="247" t="s">
        <v>10</v>
      </c>
      <c r="Q59" s="242" t="s">
        <v>158</v>
      </c>
      <c r="R59" s="243" t="s">
        <v>159</v>
      </c>
      <c r="S59" s="244" t="s">
        <v>4</v>
      </c>
      <c r="T59" s="244" t="s">
        <v>3</v>
      </c>
      <c r="U59" s="245" t="s">
        <v>6</v>
      </c>
      <c r="V59" s="244" t="s">
        <v>160</v>
      </c>
      <c r="W59" s="244" t="s">
        <v>161</v>
      </c>
      <c r="X59" s="247" t="s">
        <v>10</v>
      </c>
    </row>
    <row r="60" spans="1:24" ht="12.6" customHeight="1" x14ac:dyDescent="0.3">
      <c r="A60" s="207">
        <v>1</v>
      </c>
      <c r="B60" s="248" t="s">
        <v>250</v>
      </c>
      <c r="C60" s="198">
        <f t="shared" ref="C60:C84" si="14">SUM(2018-D60)</f>
        <v>41</v>
      </c>
      <c r="D60" s="249">
        <v>1977</v>
      </c>
      <c r="E60" s="250">
        <v>0.69930555555555562</v>
      </c>
      <c r="F60" s="193">
        <v>2008</v>
      </c>
      <c r="G60" s="193">
        <f t="shared" ref="G60:G84" si="15">SUM(F60-D60)</f>
        <v>31</v>
      </c>
      <c r="H60" s="251" t="s">
        <v>164</v>
      </c>
      <c r="I60" s="207">
        <v>1</v>
      </c>
      <c r="J60" s="248" t="s">
        <v>251</v>
      </c>
      <c r="K60" s="198">
        <f>SUM(2018-L60)</f>
        <v>54</v>
      </c>
      <c r="L60" s="249">
        <v>1964</v>
      </c>
      <c r="M60" s="250">
        <v>0.70624999999999993</v>
      </c>
      <c r="N60" s="193">
        <v>1999</v>
      </c>
      <c r="O60" s="206">
        <f t="shared" ref="O60:O84" si="16">SUM(N60-L60)</f>
        <v>35</v>
      </c>
      <c r="P60" s="201" t="s">
        <v>164</v>
      </c>
      <c r="Q60" s="191">
        <v>1</v>
      </c>
      <c r="R60" s="248" t="s">
        <v>252</v>
      </c>
      <c r="S60" s="198">
        <f>SUM(2018-T60)</f>
        <v>53</v>
      </c>
      <c r="T60" s="249">
        <v>1965</v>
      </c>
      <c r="U60" s="250">
        <v>0.8305555555555556</v>
      </c>
      <c r="V60" s="193">
        <v>2015</v>
      </c>
      <c r="W60" s="206">
        <f t="shared" ref="W60:W78" si="17">SUM(V60-T60)</f>
        <v>50</v>
      </c>
      <c r="X60" s="195"/>
    </row>
    <row r="61" spans="1:24" ht="12.6" customHeight="1" x14ac:dyDescent="0.3">
      <c r="A61" s="207">
        <v>2</v>
      </c>
      <c r="B61" s="248" t="s">
        <v>253</v>
      </c>
      <c r="C61" s="198">
        <f t="shared" si="14"/>
        <v>35</v>
      </c>
      <c r="D61" s="249">
        <v>1983</v>
      </c>
      <c r="E61" s="250">
        <v>0.73749999999999993</v>
      </c>
      <c r="F61" s="193">
        <v>2015</v>
      </c>
      <c r="G61" s="193">
        <f t="shared" si="15"/>
        <v>32</v>
      </c>
      <c r="H61" s="251" t="s">
        <v>164</v>
      </c>
      <c r="I61" s="207">
        <v>2</v>
      </c>
      <c r="J61" s="252" t="s">
        <v>254</v>
      </c>
      <c r="K61" s="198">
        <f t="shared" ref="K61:K84" si="18">SUM(2018-L61)</f>
        <v>41</v>
      </c>
      <c r="L61" s="249">
        <v>1977</v>
      </c>
      <c r="M61" s="250">
        <v>0.75416666666666676</v>
      </c>
      <c r="N61" s="193">
        <v>2015</v>
      </c>
      <c r="O61" s="206">
        <f t="shared" si="16"/>
        <v>38</v>
      </c>
      <c r="P61" s="195"/>
      <c r="Q61" s="191">
        <v>2</v>
      </c>
      <c r="R61" s="248" t="s">
        <v>255</v>
      </c>
      <c r="S61" s="198">
        <f t="shared" ref="S61:S78" si="19">SUM(2018-T61)</f>
        <v>54</v>
      </c>
      <c r="T61" s="249">
        <v>1964</v>
      </c>
      <c r="U61" s="250">
        <v>0.92291666666666661</v>
      </c>
      <c r="V61" s="193">
        <v>2014</v>
      </c>
      <c r="W61" s="193">
        <f t="shared" si="17"/>
        <v>50</v>
      </c>
      <c r="X61" s="195"/>
    </row>
    <row r="62" spans="1:24" ht="12.6" customHeight="1" x14ac:dyDescent="0.3">
      <c r="A62" s="207">
        <v>3</v>
      </c>
      <c r="B62" s="248" t="s">
        <v>256</v>
      </c>
      <c r="C62" s="198">
        <f t="shared" si="14"/>
        <v>34</v>
      </c>
      <c r="D62" s="249">
        <v>1984</v>
      </c>
      <c r="E62" s="250">
        <v>0.74583333333333324</v>
      </c>
      <c r="F62" s="193">
        <v>2000</v>
      </c>
      <c r="G62" s="193">
        <f t="shared" si="15"/>
        <v>16</v>
      </c>
      <c r="H62" s="253"/>
      <c r="I62" s="207">
        <v>3</v>
      </c>
      <c r="J62" s="252" t="s">
        <v>250</v>
      </c>
      <c r="K62" s="198">
        <f t="shared" si="18"/>
        <v>41</v>
      </c>
      <c r="L62" s="249">
        <v>1977</v>
      </c>
      <c r="M62" s="250">
        <v>0.76180555555555562</v>
      </c>
      <c r="N62" s="193">
        <v>2016</v>
      </c>
      <c r="O62" s="206">
        <f t="shared" si="16"/>
        <v>39</v>
      </c>
      <c r="P62" s="195"/>
      <c r="Q62" s="191">
        <v>3</v>
      </c>
      <c r="R62" s="248" t="s">
        <v>257</v>
      </c>
      <c r="S62" s="198">
        <f t="shared" si="19"/>
        <v>58</v>
      </c>
      <c r="T62" s="249">
        <v>1960</v>
      </c>
      <c r="U62" s="250">
        <v>0.95763888888888893</v>
      </c>
      <c r="V62" s="193">
        <v>2010</v>
      </c>
      <c r="W62" s="206">
        <f t="shared" si="17"/>
        <v>50</v>
      </c>
      <c r="X62" s="195"/>
    </row>
    <row r="63" spans="1:24" ht="12.6" customHeight="1" x14ac:dyDescent="0.3">
      <c r="A63" s="207">
        <v>4</v>
      </c>
      <c r="B63" s="248" t="s">
        <v>251</v>
      </c>
      <c r="C63" s="198">
        <f t="shared" si="14"/>
        <v>54</v>
      </c>
      <c r="D63" s="249">
        <v>1964</v>
      </c>
      <c r="E63" s="250">
        <v>0.74652777777777779</v>
      </c>
      <c r="F63" s="193">
        <v>1998</v>
      </c>
      <c r="G63" s="193">
        <f t="shared" si="15"/>
        <v>34</v>
      </c>
      <c r="H63" s="251" t="s">
        <v>164</v>
      </c>
      <c r="I63" s="207">
        <v>4</v>
      </c>
      <c r="J63" s="252" t="s">
        <v>257</v>
      </c>
      <c r="K63" s="198">
        <f t="shared" si="18"/>
        <v>58</v>
      </c>
      <c r="L63" s="249">
        <v>1960</v>
      </c>
      <c r="M63" s="250">
        <v>0.79236111111111107</v>
      </c>
      <c r="N63" s="193">
        <v>1999</v>
      </c>
      <c r="O63" s="206">
        <f t="shared" si="16"/>
        <v>39</v>
      </c>
      <c r="P63" s="201" t="s">
        <v>164</v>
      </c>
      <c r="Q63" s="207">
        <v>4</v>
      </c>
      <c r="R63" s="248" t="s">
        <v>258</v>
      </c>
      <c r="S63" s="198">
        <f t="shared" si="19"/>
        <v>64</v>
      </c>
      <c r="T63" s="249">
        <v>1954</v>
      </c>
      <c r="U63" s="250" t="s">
        <v>139</v>
      </c>
      <c r="V63" s="193">
        <v>2009</v>
      </c>
      <c r="W63" s="206">
        <f t="shared" si="17"/>
        <v>55</v>
      </c>
      <c r="X63" s="195"/>
    </row>
    <row r="64" spans="1:24" ht="12.6" customHeight="1" x14ac:dyDescent="0.3">
      <c r="A64" s="207">
        <v>5</v>
      </c>
      <c r="B64" s="248" t="s">
        <v>259</v>
      </c>
      <c r="C64" s="198">
        <f t="shared" si="14"/>
        <v>26</v>
      </c>
      <c r="D64" s="249">
        <v>1992</v>
      </c>
      <c r="E64" s="250">
        <v>0.77430555555555547</v>
      </c>
      <c r="F64" s="193">
        <v>2014</v>
      </c>
      <c r="G64" s="193">
        <f t="shared" si="15"/>
        <v>22</v>
      </c>
      <c r="H64" s="253"/>
      <c r="I64" s="207">
        <v>5</v>
      </c>
      <c r="J64" s="252" t="s">
        <v>260</v>
      </c>
      <c r="K64" s="198">
        <f t="shared" si="18"/>
        <v>43</v>
      </c>
      <c r="L64" s="249">
        <v>1975</v>
      </c>
      <c r="M64" s="250">
        <v>0.80625000000000002</v>
      </c>
      <c r="N64" s="193">
        <v>2010</v>
      </c>
      <c r="O64" s="206">
        <f t="shared" si="16"/>
        <v>35</v>
      </c>
      <c r="P64" s="195"/>
      <c r="Q64" s="207">
        <v>5</v>
      </c>
      <c r="R64" s="248" t="s">
        <v>261</v>
      </c>
      <c r="S64" s="198">
        <f t="shared" si="19"/>
        <v>53</v>
      </c>
      <c r="T64" s="249">
        <v>1965</v>
      </c>
      <c r="U64" s="254" t="s">
        <v>262</v>
      </c>
      <c r="V64" s="193">
        <v>2015</v>
      </c>
      <c r="W64" s="206">
        <f t="shared" si="17"/>
        <v>50</v>
      </c>
      <c r="X64" s="195"/>
    </row>
    <row r="65" spans="1:24" ht="12.6" customHeight="1" x14ac:dyDescent="0.3">
      <c r="A65" s="207">
        <v>6</v>
      </c>
      <c r="B65" s="252" t="s">
        <v>263</v>
      </c>
      <c r="C65" s="198">
        <f t="shared" si="14"/>
        <v>26</v>
      </c>
      <c r="D65" s="249">
        <v>1992</v>
      </c>
      <c r="E65" s="250">
        <v>0.77569444444444446</v>
      </c>
      <c r="F65" s="193">
        <v>2014</v>
      </c>
      <c r="G65" s="193">
        <f t="shared" si="15"/>
        <v>22</v>
      </c>
      <c r="H65" s="253"/>
      <c r="I65" s="207">
        <v>6</v>
      </c>
      <c r="J65" s="252" t="s">
        <v>49</v>
      </c>
      <c r="K65" s="198">
        <f t="shared" si="18"/>
        <v>41</v>
      </c>
      <c r="L65" s="249">
        <v>1977</v>
      </c>
      <c r="M65" s="250">
        <v>0.80625000000000002</v>
      </c>
      <c r="N65" s="228">
        <v>2016</v>
      </c>
      <c r="O65" s="255">
        <f t="shared" si="16"/>
        <v>39</v>
      </c>
      <c r="P65" s="195"/>
      <c r="Q65" s="207">
        <v>6</v>
      </c>
      <c r="R65" s="248" t="s">
        <v>264</v>
      </c>
      <c r="S65" s="198">
        <f t="shared" si="19"/>
        <v>55</v>
      </c>
      <c r="T65" s="249">
        <v>1963</v>
      </c>
      <c r="U65" s="254" t="s">
        <v>265</v>
      </c>
      <c r="V65" s="193">
        <v>2013</v>
      </c>
      <c r="W65" s="206">
        <f t="shared" si="17"/>
        <v>50</v>
      </c>
      <c r="X65" s="195"/>
    </row>
    <row r="66" spans="1:24" ht="12.6" customHeight="1" x14ac:dyDescent="0.3">
      <c r="A66" s="207">
        <v>7</v>
      </c>
      <c r="B66" s="252" t="s">
        <v>266</v>
      </c>
      <c r="C66" s="198">
        <f t="shared" si="14"/>
        <v>36</v>
      </c>
      <c r="D66" s="249">
        <v>1982</v>
      </c>
      <c r="E66" s="250">
        <v>0.78402777777777777</v>
      </c>
      <c r="F66" s="193">
        <v>1997</v>
      </c>
      <c r="G66" s="193">
        <f t="shared" si="15"/>
        <v>15</v>
      </c>
      <c r="H66" s="251" t="s">
        <v>164</v>
      </c>
      <c r="I66" s="207">
        <v>7</v>
      </c>
      <c r="J66" s="252" t="s">
        <v>267</v>
      </c>
      <c r="K66" s="198">
        <f t="shared" si="18"/>
        <v>43</v>
      </c>
      <c r="L66" s="249">
        <v>1975</v>
      </c>
      <c r="M66" s="250">
        <v>0.81180555555555556</v>
      </c>
      <c r="N66" s="228">
        <v>2016</v>
      </c>
      <c r="O66" s="255">
        <f t="shared" si="16"/>
        <v>41</v>
      </c>
      <c r="P66" s="253"/>
      <c r="Q66" s="207">
        <v>7</v>
      </c>
      <c r="R66" s="197" t="s">
        <v>119</v>
      </c>
      <c r="S66" s="198">
        <f t="shared" si="19"/>
        <v>55</v>
      </c>
      <c r="T66" s="193">
        <v>1963</v>
      </c>
      <c r="U66" s="254" t="s">
        <v>268</v>
      </c>
      <c r="V66" s="193">
        <v>2013</v>
      </c>
      <c r="W66" s="206">
        <f t="shared" si="17"/>
        <v>50</v>
      </c>
      <c r="X66" s="195"/>
    </row>
    <row r="67" spans="1:24" ht="12.6" customHeight="1" x14ac:dyDescent="0.3">
      <c r="A67" s="207">
        <v>8</v>
      </c>
      <c r="B67" s="252" t="s">
        <v>269</v>
      </c>
      <c r="C67" s="198">
        <f t="shared" si="14"/>
        <v>22</v>
      </c>
      <c r="D67" s="249">
        <v>1996</v>
      </c>
      <c r="E67" s="250">
        <v>0.78888888888888886</v>
      </c>
      <c r="F67" s="193">
        <v>2015</v>
      </c>
      <c r="G67" s="193">
        <f t="shared" si="15"/>
        <v>19</v>
      </c>
      <c r="H67" s="253"/>
      <c r="I67" s="207">
        <v>8</v>
      </c>
      <c r="J67" s="256" t="s">
        <v>37</v>
      </c>
      <c r="K67" s="198">
        <f t="shared" si="18"/>
        <v>39</v>
      </c>
      <c r="L67" s="249">
        <v>1979</v>
      </c>
      <c r="M67" s="250">
        <v>0.81458333333333333</v>
      </c>
      <c r="N67" s="228">
        <v>2017</v>
      </c>
      <c r="O67" s="255">
        <f t="shared" si="16"/>
        <v>38</v>
      </c>
      <c r="P67" s="229"/>
      <c r="Q67" s="207">
        <v>8</v>
      </c>
      <c r="R67" s="248" t="s">
        <v>270</v>
      </c>
      <c r="S67" s="198">
        <f t="shared" si="19"/>
        <v>69</v>
      </c>
      <c r="T67" s="249">
        <v>1949</v>
      </c>
      <c r="U67" s="250" t="s">
        <v>271</v>
      </c>
      <c r="V67" s="193">
        <v>2003</v>
      </c>
      <c r="W67" s="206">
        <f t="shared" si="17"/>
        <v>54</v>
      </c>
      <c r="X67" s="195"/>
    </row>
    <row r="68" spans="1:24" ht="12.6" customHeight="1" x14ac:dyDescent="0.3">
      <c r="A68" s="207">
        <v>9</v>
      </c>
      <c r="B68" s="252" t="s">
        <v>272</v>
      </c>
      <c r="C68" s="198">
        <f t="shared" si="14"/>
        <v>27</v>
      </c>
      <c r="D68" s="249">
        <v>1991</v>
      </c>
      <c r="E68" s="250">
        <v>0.79305555555555562</v>
      </c>
      <c r="F68" s="193">
        <v>2014</v>
      </c>
      <c r="G68" s="193">
        <f t="shared" si="15"/>
        <v>23</v>
      </c>
      <c r="H68" s="253"/>
      <c r="I68" s="207">
        <v>9</v>
      </c>
      <c r="J68" s="252" t="s">
        <v>273</v>
      </c>
      <c r="K68" s="198">
        <f t="shared" si="18"/>
        <v>54</v>
      </c>
      <c r="L68" s="249">
        <v>1964</v>
      </c>
      <c r="M68" s="250">
        <v>0.82013888888888886</v>
      </c>
      <c r="N68" s="228">
        <v>2010</v>
      </c>
      <c r="O68" s="255">
        <f t="shared" si="16"/>
        <v>46</v>
      </c>
      <c r="P68" s="251" t="s">
        <v>164</v>
      </c>
      <c r="Q68" s="207">
        <v>9</v>
      </c>
      <c r="R68" s="197" t="s">
        <v>274</v>
      </c>
      <c r="S68" s="198">
        <f t="shared" si="19"/>
        <v>58</v>
      </c>
      <c r="T68" s="193">
        <v>1960</v>
      </c>
      <c r="U68" s="254" t="s">
        <v>275</v>
      </c>
      <c r="V68" s="193">
        <v>2015</v>
      </c>
      <c r="W68" s="193">
        <f t="shared" si="17"/>
        <v>55</v>
      </c>
      <c r="X68" s="195"/>
    </row>
    <row r="69" spans="1:24" ht="12.6" customHeight="1" x14ac:dyDescent="0.3">
      <c r="A69" s="207">
        <v>10</v>
      </c>
      <c r="B69" s="252" t="s">
        <v>276</v>
      </c>
      <c r="C69" s="198">
        <f t="shared" si="14"/>
        <v>20</v>
      </c>
      <c r="D69" s="249">
        <v>1998</v>
      </c>
      <c r="E69" s="250">
        <v>0.79513888888888884</v>
      </c>
      <c r="F69" s="228">
        <v>2016</v>
      </c>
      <c r="G69" s="193">
        <f t="shared" si="15"/>
        <v>18</v>
      </c>
      <c r="H69" s="253"/>
      <c r="I69" s="207">
        <v>10</v>
      </c>
      <c r="J69" s="252" t="s">
        <v>277</v>
      </c>
      <c r="K69" s="198">
        <f t="shared" si="18"/>
        <v>45</v>
      </c>
      <c r="L69" s="249">
        <v>1973</v>
      </c>
      <c r="M69" s="250">
        <v>0.8222222222222223</v>
      </c>
      <c r="N69" s="228">
        <v>2012</v>
      </c>
      <c r="O69" s="255">
        <f t="shared" si="16"/>
        <v>39</v>
      </c>
      <c r="P69" s="195"/>
      <c r="Q69" s="207">
        <v>10</v>
      </c>
      <c r="R69" s="248" t="s">
        <v>278</v>
      </c>
      <c r="S69" s="198">
        <f t="shared" si="19"/>
        <v>70</v>
      </c>
      <c r="T69" s="249">
        <v>1948</v>
      </c>
      <c r="U69" s="250" t="s">
        <v>279</v>
      </c>
      <c r="V69" s="193">
        <v>2008</v>
      </c>
      <c r="W69" s="206">
        <f t="shared" si="17"/>
        <v>60</v>
      </c>
      <c r="X69" s="195"/>
    </row>
    <row r="70" spans="1:24" ht="12.6" customHeight="1" x14ac:dyDescent="0.3">
      <c r="A70" s="207">
        <v>11</v>
      </c>
      <c r="B70" s="252" t="s">
        <v>280</v>
      </c>
      <c r="C70" s="198">
        <f t="shared" si="14"/>
        <v>34</v>
      </c>
      <c r="D70" s="249">
        <v>1984</v>
      </c>
      <c r="E70" s="250">
        <v>0.79652777777777783</v>
      </c>
      <c r="F70" s="228">
        <v>2003</v>
      </c>
      <c r="G70" s="193">
        <f t="shared" si="15"/>
        <v>19</v>
      </c>
      <c r="H70" s="253"/>
      <c r="I70" s="207">
        <v>11</v>
      </c>
      <c r="J70" s="252" t="s">
        <v>281</v>
      </c>
      <c r="K70" s="198">
        <f t="shared" si="18"/>
        <v>45</v>
      </c>
      <c r="L70" s="249">
        <v>1973</v>
      </c>
      <c r="M70" s="250">
        <v>0.8256944444444444</v>
      </c>
      <c r="N70" s="228">
        <v>2014</v>
      </c>
      <c r="O70" s="255">
        <f t="shared" si="16"/>
        <v>41</v>
      </c>
      <c r="P70" s="195"/>
      <c r="Q70" s="207">
        <v>11</v>
      </c>
      <c r="R70" s="248" t="s">
        <v>282</v>
      </c>
      <c r="S70" s="198">
        <f t="shared" si="19"/>
        <v>72</v>
      </c>
      <c r="T70" s="249">
        <v>1946</v>
      </c>
      <c r="U70" s="250" t="s">
        <v>283</v>
      </c>
      <c r="V70" s="193">
        <v>1998</v>
      </c>
      <c r="W70" s="206">
        <f t="shared" si="17"/>
        <v>52</v>
      </c>
      <c r="X70" s="195"/>
    </row>
    <row r="71" spans="1:24" ht="12.6" customHeight="1" x14ac:dyDescent="0.3">
      <c r="A71" s="207">
        <v>12</v>
      </c>
      <c r="B71" s="252" t="s">
        <v>257</v>
      </c>
      <c r="C71" s="198">
        <f t="shared" si="14"/>
        <v>58</v>
      </c>
      <c r="D71" s="249">
        <v>1960</v>
      </c>
      <c r="E71" s="250">
        <v>0.80138888888888893</v>
      </c>
      <c r="F71" s="228">
        <v>1991</v>
      </c>
      <c r="G71" s="193">
        <f t="shared" si="15"/>
        <v>31</v>
      </c>
      <c r="H71" s="251" t="s">
        <v>164</v>
      </c>
      <c r="I71" s="207">
        <v>12</v>
      </c>
      <c r="J71" s="252" t="s">
        <v>284</v>
      </c>
      <c r="K71" s="198">
        <f t="shared" si="18"/>
        <v>59</v>
      </c>
      <c r="L71" s="249">
        <v>1959</v>
      </c>
      <c r="M71" s="250">
        <v>0.8340277777777777</v>
      </c>
      <c r="N71" s="228">
        <v>1994</v>
      </c>
      <c r="O71" s="255">
        <f t="shared" si="16"/>
        <v>35</v>
      </c>
      <c r="P71" s="201" t="s">
        <v>164</v>
      </c>
      <c r="Q71" s="207">
        <v>12</v>
      </c>
      <c r="R71" s="248" t="s">
        <v>285</v>
      </c>
      <c r="S71" s="198">
        <f t="shared" si="19"/>
        <v>76</v>
      </c>
      <c r="T71" s="249">
        <v>1942</v>
      </c>
      <c r="U71" s="250" t="s">
        <v>286</v>
      </c>
      <c r="V71" s="193">
        <v>1992</v>
      </c>
      <c r="W71" s="206">
        <f t="shared" si="17"/>
        <v>50</v>
      </c>
      <c r="X71" s="195"/>
    </row>
    <row r="72" spans="1:24" ht="12.6" customHeight="1" x14ac:dyDescent="0.3">
      <c r="A72" s="207">
        <v>13</v>
      </c>
      <c r="B72" s="256" t="s">
        <v>287</v>
      </c>
      <c r="C72" s="198">
        <f t="shared" si="14"/>
        <v>27</v>
      </c>
      <c r="D72" s="249">
        <v>1991</v>
      </c>
      <c r="E72" s="250">
        <v>0.80347222222222225</v>
      </c>
      <c r="F72" s="228">
        <v>2017</v>
      </c>
      <c r="G72" s="193">
        <f t="shared" si="15"/>
        <v>26</v>
      </c>
      <c r="H72" s="229"/>
      <c r="I72" s="207">
        <v>13</v>
      </c>
      <c r="J72" s="252" t="s">
        <v>252</v>
      </c>
      <c r="K72" s="198">
        <f t="shared" si="18"/>
        <v>53</v>
      </c>
      <c r="L72" s="249">
        <v>1965</v>
      </c>
      <c r="M72" s="250">
        <v>0.83888888888888891</v>
      </c>
      <c r="N72" s="226">
        <v>2011</v>
      </c>
      <c r="O72" s="255">
        <f t="shared" si="16"/>
        <v>46</v>
      </c>
      <c r="P72" s="201" t="s">
        <v>164</v>
      </c>
      <c r="Q72" s="207">
        <v>13</v>
      </c>
      <c r="R72" s="248" t="s">
        <v>288</v>
      </c>
      <c r="S72" s="198">
        <f t="shared" si="19"/>
        <v>79</v>
      </c>
      <c r="T72" s="249">
        <v>1939</v>
      </c>
      <c r="U72" s="250" t="s">
        <v>289</v>
      </c>
      <c r="V72" s="203">
        <v>2005</v>
      </c>
      <c r="W72" s="206">
        <f t="shared" si="17"/>
        <v>66</v>
      </c>
      <c r="X72" s="195"/>
    </row>
    <row r="73" spans="1:24" ht="12.6" customHeight="1" x14ac:dyDescent="0.3">
      <c r="A73" s="207">
        <v>14</v>
      </c>
      <c r="B73" s="252" t="s">
        <v>290</v>
      </c>
      <c r="C73" s="198">
        <f t="shared" si="14"/>
        <v>37</v>
      </c>
      <c r="D73" s="249">
        <v>1981</v>
      </c>
      <c r="E73" s="250">
        <v>0.80972222222222223</v>
      </c>
      <c r="F73" s="228">
        <v>2015</v>
      </c>
      <c r="G73" s="193">
        <f t="shared" si="15"/>
        <v>34</v>
      </c>
      <c r="H73" s="251" t="s">
        <v>164</v>
      </c>
      <c r="I73" s="207">
        <v>14</v>
      </c>
      <c r="J73" s="252" t="s">
        <v>291</v>
      </c>
      <c r="K73" s="198">
        <f t="shared" si="18"/>
        <v>39</v>
      </c>
      <c r="L73" s="249">
        <v>1979</v>
      </c>
      <c r="M73" s="250">
        <v>0.84027777777777779</v>
      </c>
      <c r="N73" s="228">
        <v>2016</v>
      </c>
      <c r="O73" s="255">
        <f t="shared" si="16"/>
        <v>37</v>
      </c>
      <c r="P73" s="253"/>
      <c r="Q73" s="207">
        <v>14</v>
      </c>
      <c r="R73" s="248" t="s">
        <v>292</v>
      </c>
      <c r="S73" s="198">
        <f t="shared" si="19"/>
        <v>62</v>
      </c>
      <c r="T73" s="249">
        <v>1956</v>
      </c>
      <c r="U73" s="250" t="s">
        <v>293</v>
      </c>
      <c r="V73" s="193">
        <v>2011</v>
      </c>
      <c r="W73" s="206">
        <f t="shared" si="17"/>
        <v>55</v>
      </c>
      <c r="X73" s="195"/>
    </row>
    <row r="74" spans="1:24" ht="12.6" customHeight="1" x14ac:dyDescent="0.3">
      <c r="A74" s="207">
        <v>15</v>
      </c>
      <c r="B74" s="252" t="s">
        <v>91</v>
      </c>
      <c r="C74" s="198">
        <f t="shared" si="14"/>
        <v>35</v>
      </c>
      <c r="D74" s="249">
        <v>1983</v>
      </c>
      <c r="E74" s="250">
        <v>0.81180555555555556</v>
      </c>
      <c r="F74" s="228">
        <v>2016</v>
      </c>
      <c r="G74" s="193">
        <f t="shared" si="15"/>
        <v>33</v>
      </c>
      <c r="H74" s="251" t="s">
        <v>164</v>
      </c>
      <c r="I74" s="207">
        <v>15</v>
      </c>
      <c r="J74" s="252" t="s">
        <v>294</v>
      </c>
      <c r="K74" s="198">
        <f t="shared" si="18"/>
        <v>49</v>
      </c>
      <c r="L74" s="249">
        <v>1969</v>
      </c>
      <c r="M74" s="250">
        <v>0.85972222222222217</v>
      </c>
      <c r="N74" s="228">
        <v>2013</v>
      </c>
      <c r="O74" s="255">
        <f t="shared" si="16"/>
        <v>44</v>
      </c>
      <c r="P74" s="195"/>
      <c r="Q74" s="207">
        <v>15</v>
      </c>
      <c r="R74" s="248" t="s">
        <v>295</v>
      </c>
      <c r="S74" s="198">
        <f t="shared" si="19"/>
        <v>80</v>
      </c>
      <c r="T74" s="249">
        <v>1938</v>
      </c>
      <c r="U74" s="250" t="s">
        <v>296</v>
      </c>
      <c r="V74" s="203">
        <v>2008</v>
      </c>
      <c r="W74" s="206">
        <f t="shared" si="17"/>
        <v>70</v>
      </c>
      <c r="X74" s="195"/>
    </row>
    <row r="75" spans="1:24" ht="12.6" customHeight="1" x14ac:dyDescent="0.3">
      <c r="A75" s="207">
        <v>16</v>
      </c>
      <c r="B75" s="252" t="s">
        <v>297</v>
      </c>
      <c r="C75" s="198">
        <f t="shared" si="14"/>
        <v>32</v>
      </c>
      <c r="D75" s="249">
        <v>1986</v>
      </c>
      <c r="E75" s="250">
        <v>0.8222222222222223</v>
      </c>
      <c r="F75" s="228">
        <v>2008</v>
      </c>
      <c r="G75" s="193">
        <f t="shared" si="15"/>
        <v>22</v>
      </c>
      <c r="H75" s="253"/>
      <c r="I75" s="207">
        <v>16</v>
      </c>
      <c r="J75" s="155" t="s">
        <v>298</v>
      </c>
      <c r="K75" s="198">
        <f t="shared" si="18"/>
        <v>42</v>
      </c>
      <c r="L75" s="249">
        <v>1976</v>
      </c>
      <c r="M75" s="250">
        <v>0.86041666666666661</v>
      </c>
      <c r="N75" s="228">
        <v>2015</v>
      </c>
      <c r="O75" s="255">
        <f t="shared" si="16"/>
        <v>39</v>
      </c>
      <c r="P75" s="253"/>
      <c r="Q75" s="207">
        <v>16</v>
      </c>
      <c r="R75" s="248" t="s">
        <v>299</v>
      </c>
      <c r="S75" s="198">
        <f t="shared" si="19"/>
        <v>59</v>
      </c>
      <c r="T75" s="249">
        <v>1959</v>
      </c>
      <c r="U75" s="254" t="s">
        <v>300</v>
      </c>
      <c r="V75" s="193">
        <v>2013</v>
      </c>
      <c r="W75" s="206">
        <f t="shared" si="17"/>
        <v>54</v>
      </c>
      <c r="X75" s="195"/>
    </row>
    <row r="76" spans="1:24" ht="12.6" customHeight="1" x14ac:dyDescent="0.3">
      <c r="A76" s="207">
        <v>17</v>
      </c>
      <c r="B76" s="227" t="s">
        <v>301</v>
      </c>
      <c r="C76" s="198">
        <f t="shared" si="14"/>
        <v>17</v>
      </c>
      <c r="D76" s="193">
        <v>2001</v>
      </c>
      <c r="E76" s="199">
        <v>0.82430555555555562</v>
      </c>
      <c r="F76" s="228">
        <v>2017</v>
      </c>
      <c r="G76" s="193">
        <f t="shared" si="15"/>
        <v>16</v>
      </c>
      <c r="H76" s="257"/>
      <c r="I76" s="207">
        <v>17</v>
      </c>
      <c r="J76" s="252" t="s">
        <v>81</v>
      </c>
      <c r="K76" s="198">
        <f t="shared" si="18"/>
        <v>45</v>
      </c>
      <c r="L76" s="249">
        <v>1973</v>
      </c>
      <c r="M76" s="250">
        <v>0.8666666666666667</v>
      </c>
      <c r="N76" s="228">
        <v>2015</v>
      </c>
      <c r="O76" s="255">
        <f t="shared" si="16"/>
        <v>42</v>
      </c>
      <c r="P76" s="195"/>
      <c r="Q76" s="207">
        <v>17</v>
      </c>
      <c r="R76" s="248" t="s">
        <v>302</v>
      </c>
      <c r="S76" s="198">
        <f t="shared" si="19"/>
        <v>69</v>
      </c>
      <c r="T76" s="249">
        <v>1949</v>
      </c>
      <c r="U76" s="250" t="s">
        <v>303</v>
      </c>
      <c r="V76" s="203">
        <v>2003</v>
      </c>
      <c r="W76" s="206">
        <f t="shared" si="17"/>
        <v>54</v>
      </c>
      <c r="X76" s="195"/>
    </row>
    <row r="77" spans="1:24" ht="12.6" customHeight="1" x14ac:dyDescent="0.3">
      <c r="A77" s="207">
        <v>18</v>
      </c>
      <c r="B77" s="227" t="s">
        <v>46</v>
      </c>
      <c r="C77" s="198">
        <f t="shared" si="14"/>
        <v>16</v>
      </c>
      <c r="D77" s="193">
        <v>2002</v>
      </c>
      <c r="E77" s="199">
        <v>0.82500000000000007</v>
      </c>
      <c r="F77" s="228">
        <v>2017</v>
      </c>
      <c r="G77" s="193">
        <f t="shared" si="15"/>
        <v>15</v>
      </c>
      <c r="H77" s="257"/>
      <c r="I77" s="207">
        <v>18</v>
      </c>
      <c r="J77" s="252" t="s">
        <v>304</v>
      </c>
      <c r="K77" s="198">
        <f t="shared" si="18"/>
        <v>47</v>
      </c>
      <c r="L77" s="249">
        <v>1971</v>
      </c>
      <c r="M77" s="250">
        <v>0.86875000000000002</v>
      </c>
      <c r="N77" s="228">
        <v>2015</v>
      </c>
      <c r="O77" s="255">
        <f t="shared" si="16"/>
        <v>44</v>
      </c>
      <c r="P77" s="195"/>
      <c r="Q77" s="207">
        <v>18</v>
      </c>
      <c r="R77" s="248" t="s">
        <v>305</v>
      </c>
      <c r="S77" s="198">
        <f t="shared" si="19"/>
        <v>64</v>
      </c>
      <c r="T77" s="249">
        <v>1954</v>
      </c>
      <c r="U77" s="254" t="s">
        <v>306</v>
      </c>
      <c r="V77" s="193">
        <v>2015</v>
      </c>
      <c r="W77" s="206">
        <f t="shared" si="17"/>
        <v>61</v>
      </c>
      <c r="X77" s="195"/>
    </row>
    <row r="78" spans="1:24" ht="12.6" customHeight="1" x14ac:dyDescent="0.3">
      <c r="A78" s="207">
        <v>19</v>
      </c>
      <c r="B78" s="252" t="s">
        <v>307</v>
      </c>
      <c r="C78" s="198">
        <f t="shared" si="14"/>
        <v>40</v>
      </c>
      <c r="D78" s="249">
        <v>1978</v>
      </c>
      <c r="E78" s="250">
        <v>0.82777777777777783</v>
      </c>
      <c r="F78" s="228">
        <v>1993</v>
      </c>
      <c r="G78" s="193">
        <f t="shared" si="15"/>
        <v>15</v>
      </c>
      <c r="H78" s="251" t="s">
        <v>164</v>
      </c>
      <c r="I78" s="207">
        <v>19</v>
      </c>
      <c r="J78" s="252" t="s">
        <v>308</v>
      </c>
      <c r="K78" s="198">
        <f t="shared" si="18"/>
        <v>49</v>
      </c>
      <c r="L78" s="249">
        <v>1969</v>
      </c>
      <c r="M78" s="250">
        <v>0.87361111111111101</v>
      </c>
      <c r="N78" s="228">
        <v>2013</v>
      </c>
      <c r="O78" s="255">
        <f t="shared" si="16"/>
        <v>44</v>
      </c>
      <c r="P78" s="195"/>
      <c r="Q78" s="207">
        <v>19</v>
      </c>
      <c r="R78" s="248" t="s">
        <v>309</v>
      </c>
      <c r="S78" s="198">
        <f t="shared" si="19"/>
        <v>58</v>
      </c>
      <c r="T78" s="249">
        <v>1960</v>
      </c>
      <c r="U78" s="250" t="s">
        <v>310</v>
      </c>
      <c r="V78" s="193">
        <v>2011</v>
      </c>
      <c r="W78" s="206">
        <f t="shared" si="17"/>
        <v>51</v>
      </c>
      <c r="X78" s="195"/>
    </row>
    <row r="79" spans="1:24" ht="12.6" customHeight="1" thickBot="1" x14ac:dyDescent="0.35">
      <c r="A79" s="207">
        <v>20</v>
      </c>
      <c r="B79" s="252" t="s">
        <v>260</v>
      </c>
      <c r="C79" s="198">
        <f t="shared" si="14"/>
        <v>43</v>
      </c>
      <c r="D79" s="249">
        <v>1975</v>
      </c>
      <c r="E79" s="250">
        <v>0.82916666666666661</v>
      </c>
      <c r="F79" s="228">
        <v>2009</v>
      </c>
      <c r="G79" s="193">
        <f t="shared" si="15"/>
        <v>34</v>
      </c>
      <c r="H79" s="251" t="s">
        <v>164</v>
      </c>
      <c r="I79" s="207">
        <v>20</v>
      </c>
      <c r="J79" s="258" t="s">
        <v>311</v>
      </c>
      <c r="K79" s="198">
        <f t="shared" si="18"/>
        <v>42</v>
      </c>
      <c r="L79" s="249">
        <v>1976</v>
      </c>
      <c r="M79" s="250">
        <v>0.87847222222222221</v>
      </c>
      <c r="N79" s="228">
        <v>2014</v>
      </c>
      <c r="O79" s="255">
        <f t="shared" si="16"/>
        <v>38</v>
      </c>
      <c r="P79" s="259"/>
      <c r="Q79" s="260"/>
      <c r="R79" s="261"/>
      <c r="S79" s="262"/>
      <c r="T79" s="262"/>
      <c r="U79" s="263"/>
      <c r="V79" s="710" t="s">
        <v>215</v>
      </c>
      <c r="W79" s="710"/>
      <c r="X79" s="241">
        <v>0.9902777777777777</v>
      </c>
    </row>
    <row r="80" spans="1:24" ht="12.6" customHeight="1" thickTop="1" x14ac:dyDescent="0.3">
      <c r="A80" s="207">
        <v>21</v>
      </c>
      <c r="B80" s="252" t="s">
        <v>312</v>
      </c>
      <c r="C80" s="198">
        <f t="shared" si="14"/>
        <v>32</v>
      </c>
      <c r="D80" s="249">
        <v>1986</v>
      </c>
      <c r="E80" s="250">
        <v>0.83333333333333337</v>
      </c>
      <c r="F80" s="193">
        <v>2004</v>
      </c>
      <c r="G80" s="193">
        <f t="shared" si="15"/>
        <v>18</v>
      </c>
      <c r="H80" s="253"/>
      <c r="I80" s="207">
        <v>21</v>
      </c>
      <c r="J80" s="256" t="s">
        <v>290</v>
      </c>
      <c r="K80" s="198">
        <f t="shared" si="18"/>
        <v>37</v>
      </c>
      <c r="L80" s="249">
        <v>1981</v>
      </c>
      <c r="M80" s="250">
        <v>0.88611111111111107</v>
      </c>
      <c r="N80" s="226">
        <v>2017</v>
      </c>
      <c r="O80" s="255">
        <f t="shared" si="16"/>
        <v>36</v>
      </c>
      <c r="P80" s="229"/>
      <c r="Q80" s="207"/>
      <c r="R80" s="711" t="s">
        <v>313</v>
      </c>
      <c r="S80" s="711"/>
      <c r="T80" s="711"/>
      <c r="U80" s="711"/>
      <c r="V80" s="711"/>
      <c r="W80" s="711"/>
      <c r="X80" s="712"/>
    </row>
    <row r="81" spans="1:24" ht="12.6" customHeight="1" x14ac:dyDescent="0.3">
      <c r="A81" s="207">
        <v>22</v>
      </c>
      <c r="B81" s="248" t="s">
        <v>314</v>
      </c>
      <c r="C81" s="198">
        <f t="shared" si="14"/>
        <v>21</v>
      </c>
      <c r="D81" s="249">
        <v>1997</v>
      </c>
      <c r="E81" s="250">
        <v>0.83611111111111114</v>
      </c>
      <c r="F81" s="193">
        <v>2012</v>
      </c>
      <c r="G81" s="193">
        <f t="shared" si="15"/>
        <v>15</v>
      </c>
      <c r="H81" s="253"/>
      <c r="I81" s="207">
        <v>22</v>
      </c>
      <c r="J81" s="252" t="s">
        <v>315</v>
      </c>
      <c r="K81" s="198">
        <f t="shared" si="18"/>
        <v>42</v>
      </c>
      <c r="L81" s="249">
        <v>1976</v>
      </c>
      <c r="M81" s="250">
        <v>0.88680555555555562</v>
      </c>
      <c r="N81" s="228">
        <v>2012</v>
      </c>
      <c r="O81" s="255">
        <f t="shared" si="16"/>
        <v>36</v>
      </c>
      <c r="P81" s="253"/>
      <c r="Q81" s="264" t="s">
        <v>316</v>
      </c>
      <c r="R81" s="713" t="s">
        <v>317</v>
      </c>
      <c r="S81" s="713"/>
      <c r="T81" s="713"/>
      <c r="U81" s="713"/>
      <c r="V81" s="713"/>
      <c r="W81" s="713"/>
      <c r="X81" s="714"/>
    </row>
    <row r="82" spans="1:24" ht="12.6" customHeight="1" x14ac:dyDescent="0.3">
      <c r="A82" s="207">
        <v>23</v>
      </c>
      <c r="B82" s="248" t="s">
        <v>318</v>
      </c>
      <c r="C82" s="198">
        <f t="shared" si="14"/>
        <v>26</v>
      </c>
      <c r="D82" s="249">
        <v>1992</v>
      </c>
      <c r="E82" s="250">
        <v>0.83611111111111114</v>
      </c>
      <c r="F82" s="193">
        <v>2005</v>
      </c>
      <c r="G82" s="193">
        <f t="shared" si="15"/>
        <v>13</v>
      </c>
      <c r="H82" s="253"/>
      <c r="I82" s="207">
        <v>23</v>
      </c>
      <c r="J82" s="248" t="s">
        <v>319</v>
      </c>
      <c r="K82" s="198">
        <f t="shared" si="18"/>
        <v>43</v>
      </c>
      <c r="L82" s="249">
        <v>1975</v>
      </c>
      <c r="M82" s="250">
        <v>0.88958333333333339</v>
      </c>
      <c r="N82" s="203">
        <v>2011</v>
      </c>
      <c r="O82" s="206">
        <f t="shared" si="16"/>
        <v>36</v>
      </c>
      <c r="P82" s="195"/>
      <c r="Q82" s="264"/>
      <c r="R82" s="197"/>
      <c r="S82" s="192"/>
      <c r="T82" s="192"/>
      <c r="U82" s="265"/>
      <c r="V82" s="192"/>
      <c r="W82" s="192"/>
      <c r="X82" s="266"/>
    </row>
    <row r="83" spans="1:24" ht="12.6" customHeight="1" x14ac:dyDescent="0.3">
      <c r="A83" s="207">
        <v>24</v>
      </c>
      <c r="B83" s="248" t="s">
        <v>320</v>
      </c>
      <c r="C83" s="198">
        <f t="shared" si="14"/>
        <v>43</v>
      </c>
      <c r="D83" s="249">
        <v>1975</v>
      </c>
      <c r="E83" s="250">
        <v>0.83750000000000002</v>
      </c>
      <c r="F83" s="193">
        <v>2000</v>
      </c>
      <c r="G83" s="193">
        <f t="shared" si="15"/>
        <v>25</v>
      </c>
      <c r="H83" s="201" t="s">
        <v>164</v>
      </c>
      <c r="I83" s="207">
        <v>24</v>
      </c>
      <c r="J83" s="248" t="s">
        <v>321</v>
      </c>
      <c r="K83" s="198">
        <f t="shared" si="18"/>
        <v>45</v>
      </c>
      <c r="L83" s="249">
        <v>1973</v>
      </c>
      <c r="M83" s="250">
        <v>0.8930555555555556</v>
      </c>
      <c r="N83" s="193">
        <v>2013</v>
      </c>
      <c r="O83" s="206">
        <f t="shared" si="16"/>
        <v>40</v>
      </c>
      <c r="P83" s="195"/>
      <c r="Q83" s="207"/>
      <c r="R83" s="715" t="s">
        <v>322</v>
      </c>
      <c r="S83" s="716"/>
      <c r="T83" s="716"/>
      <c r="U83" s="716"/>
      <c r="V83" s="716"/>
      <c r="W83" s="716"/>
      <c r="X83" s="717"/>
    </row>
    <row r="84" spans="1:24" ht="12.6" customHeight="1" x14ac:dyDescent="0.3">
      <c r="A84" s="207">
        <v>25</v>
      </c>
      <c r="B84" s="248" t="s">
        <v>323</v>
      </c>
      <c r="C84" s="193">
        <f t="shared" si="14"/>
        <v>41</v>
      </c>
      <c r="D84" s="249">
        <v>1977</v>
      </c>
      <c r="E84" s="267">
        <v>0.83888888888888891</v>
      </c>
      <c r="F84" s="193">
        <v>2008</v>
      </c>
      <c r="G84" s="193">
        <f t="shared" si="15"/>
        <v>31</v>
      </c>
      <c r="H84" s="201" t="s">
        <v>164</v>
      </c>
      <c r="I84" s="207">
        <v>25</v>
      </c>
      <c r="J84" s="248" t="s">
        <v>324</v>
      </c>
      <c r="K84" s="198">
        <f t="shared" si="18"/>
        <v>42</v>
      </c>
      <c r="L84" s="249">
        <v>1976</v>
      </c>
      <c r="M84" s="250">
        <v>0.90069444444444446</v>
      </c>
      <c r="N84" s="193">
        <v>2016</v>
      </c>
      <c r="O84" s="206">
        <f t="shared" si="16"/>
        <v>40</v>
      </c>
      <c r="P84" s="195"/>
      <c r="Q84" s="207"/>
      <c r="R84" s="718" t="s">
        <v>325</v>
      </c>
      <c r="S84" s="719"/>
      <c r="T84" s="719"/>
      <c r="U84" s="719"/>
      <c r="V84" s="719"/>
      <c r="W84" s="719"/>
      <c r="X84" s="720"/>
    </row>
    <row r="85" spans="1:24" ht="12.6" customHeight="1" thickBot="1" x14ac:dyDescent="0.35">
      <c r="A85" s="236"/>
      <c r="B85" s="237" t="s">
        <v>214</v>
      </c>
      <c r="C85" s="238"/>
      <c r="D85" s="239"/>
      <c r="E85" s="240">
        <f>SUM(E60:E84)/25</f>
        <v>0.79894444444444435</v>
      </c>
      <c r="F85" s="710" t="s">
        <v>215</v>
      </c>
      <c r="G85" s="710"/>
      <c r="H85" s="268">
        <f>SUM(E60:E69)/10</f>
        <v>0.76402777777777775</v>
      </c>
      <c r="I85" s="236"/>
      <c r="J85" s="237" t="s">
        <v>214</v>
      </c>
      <c r="K85" s="238"/>
      <c r="L85" s="239"/>
      <c r="M85" s="240">
        <f>SUM(M60:M84)/25</f>
        <v>0.83594444444444449</v>
      </c>
      <c r="N85" s="710" t="s">
        <v>215</v>
      </c>
      <c r="O85" s="710"/>
      <c r="P85" s="241">
        <f>SUM(M60:M69)/10</f>
        <v>0.7895833333333333</v>
      </c>
      <c r="Q85" s="236"/>
      <c r="R85" s="721"/>
      <c r="S85" s="722"/>
      <c r="T85" s="722"/>
      <c r="U85" s="722"/>
      <c r="V85" s="722"/>
      <c r="W85" s="722"/>
      <c r="X85" s="723"/>
    </row>
    <row r="86" spans="1:24" ht="12" thickTop="1" x14ac:dyDescent="0.3"/>
  </sheetData>
  <mergeCells count="22">
    <mergeCell ref="A1:X1"/>
    <mergeCell ref="A2:H2"/>
    <mergeCell ref="I2:P2"/>
    <mergeCell ref="Q2:X2"/>
    <mergeCell ref="F29:G29"/>
    <mergeCell ref="N29:O29"/>
    <mergeCell ref="V29:W29"/>
    <mergeCell ref="F85:G85"/>
    <mergeCell ref="N85:O85"/>
    <mergeCell ref="A30:H30"/>
    <mergeCell ref="I30:P30"/>
    <mergeCell ref="Q30:X57"/>
    <mergeCell ref="F57:G57"/>
    <mergeCell ref="N57:O57"/>
    <mergeCell ref="A58:H58"/>
    <mergeCell ref="I58:P58"/>
    <mergeCell ref="Q58:X58"/>
    <mergeCell ref="V79:W79"/>
    <mergeCell ref="R80:X80"/>
    <mergeCell ref="R81:X81"/>
    <mergeCell ref="R83:X83"/>
    <mergeCell ref="R84:X85"/>
  </mergeCells>
  <pageMargins left="0.70866141732283472" right="0.70866141732283472" top="0.78740157480314965" bottom="0.78740157480314965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1"/>
  <sheetViews>
    <sheetView workbookViewId="0">
      <selection activeCell="AI40" sqref="AI40"/>
    </sheetView>
  </sheetViews>
  <sheetFormatPr defaultColWidth="9.109375" defaultRowHeight="14.1" customHeight="1" x14ac:dyDescent="0.3"/>
  <cols>
    <col min="1" max="1" width="4.5546875" style="589" customWidth="1"/>
    <col min="2" max="2" width="13.109375" style="596" customWidth="1"/>
    <col min="3" max="9" width="2.6640625" style="557" customWidth="1"/>
    <col min="10" max="10" width="2.6640625" style="534" customWidth="1"/>
    <col min="11" max="11" width="2.6640625" style="622" customWidth="1"/>
    <col min="12" max="16" width="2.6640625" style="534" customWidth="1"/>
    <col min="17" max="17" width="2.6640625" style="623" customWidth="1"/>
    <col min="18" max="19" width="2.6640625" style="557" customWidth="1"/>
    <col min="20" max="27" width="2.6640625" style="534" customWidth="1"/>
    <col min="28" max="30" width="2.6640625" style="624" customWidth="1"/>
    <col min="31" max="31" width="4" style="591" customWidth="1"/>
    <col min="32" max="32" width="2.6640625" style="534" customWidth="1"/>
    <col min="33" max="33" width="1" style="534" customWidth="1"/>
    <col min="34" max="34" width="4.6640625" style="625" customWidth="1"/>
    <col min="35" max="35" width="14.88671875" style="624" customWidth="1"/>
    <col min="36" max="41" width="2.5546875" style="626" customWidth="1"/>
    <col min="42" max="60" width="2.6640625" style="626" customWidth="1"/>
    <col min="61" max="63" width="2.6640625" style="624" customWidth="1"/>
    <col min="64" max="64" width="4.109375" style="626" customWidth="1"/>
    <col min="65" max="65" width="2.6640625" style="626" customWidth="1"/>
    <col min="66" max="16384" width="9.109375" style="539"/>
  </cols>
  <sheetData>
    <row r="1" spans="1:65" s="522" customFormat="1" ht="34.5" customHeight="1" thickTop="1" thickBot="1" x14ac:dyDescent="0.35">
      <c r="A1" s="506" t="s">
        <v>386</v>
      </c>
      <c r="B1" s="507" t="s">
        <v>159</v>
      </c>
      <c r="C1" s="508">
        <v>1991</v>
      </c>
      <c r="D1" s="508">
        <v>1992</v>
      </c>
      <c r="E1" s="508">
        <v>1993</v>
      </c>
      <c r="F1" s="508">
        <v>1994</v>
      </c>
      <c r="G1" s="508">
        <v>1995</v>
      </c>
      <c r="H1" s="509">
        <v>1996</v>
      </c>
      <c r="I1" s="510">
        <v>1997</v>
      </c>
      <c r="J1" s="508">
        <v>1998</v>
      </c>
      <c r="K1" s="508">
        <v>1999</v>
      </c>
      <c r="L1" s="508">
        <v>2000</v>
      </c>
      <c r="M1" s="508">
        <v>2001</v>
      </c>
      <c r="N1" s="508">
        <v>2002</v>
      </c>
      <c r="O1" s="508">
        <v>2003</v>
      </c>
      <c r="P1" s="508">
        <v>2004</v>
      </c>
      <c r="Q1" s="508">
        <v>2005</v>
      </c>
      <c r="R1" s="508">
        <v>2006</v>
      </c>
      <c r="S1" s="508">
        <v>2007</v>
      </c>
      <c r="T1" s="508">
        <v>2008</v>
      </c>
      <c r="U1" s="508">
        <v>2009</v>
      </c>
      <c r="V1" s="509">
        <v>2010</v>
      </c>
      <c r="W1" s="508">
        <v>2011</v>
      </c>
      <c r="X1" s="509">
        <v>2012</v>
      </c>
      <c r="Y1" s="508">
        <v>2013</v>
      </c>
      <c r="Z1" s="508">
        <v>2014</v>
      </c>
      <c r="AA1" s="511">
        <v>2015</v>
      </c>
      <c r="AB1" s="512">
        <v>2016</v>
      </c>
      <c r="AC1" s="513">
        <v>2017</v>
      </c>
      <c r="AD1" s="514">
        <v>2018</v>
      </c>
      <c r="AE1" s="515" t="s">
        <v>387</v>
      </c>
      <c r="AF1" s="516" t="s">
        <v>388</v>
      </c>
      <c r="AG1" s="486"/>
      <c r="AH1" s="506" t="s">
        <v>386</v>
      </c>
      <c r="AI1" s="507" t="s">
        <v>159</v>
      </c>
      <c r="AJ1" s="508">
        <v>1991</v>
      </c>
      <c r="AK1" s="508">
        <v>1992</v>
      </c>
      <c r="AL1" s="508">
        <v>1993</v>
      </c>
      <c r="AM1" s="508">
        <v>1994</v>
      </c>
      <c r="AN1" s="508">
        <v>1995</v>
      </c>
      <c r="AO1" s="517">
        <v>1996</v>
      </c>
      <c r="AP1" s="518">
        <v>1997</v>
      </c>
      <c r="AQ1" s="508">
        <v>1998</v>
      </c>
      <c r="AR1" s="508">
        <v>1999</v>
      </c>
      <c r="AS1" s="508">
        <v>2000</v>
      </c>
      <c r="AT1" s="508">
        <v>2001</v>
      </c>
      <c r="AU1" s="508">
        <v>2002</v>
      </c>
      <c r="AV1" s="508">
        <v>2003</v>
      </c>
      <c r="AW1" s="508">
        <v>2004</v>
      </c>
      <c r="AX1" s="508">
        <v>2005</v>
      </c>
      <c r="AY1" s="508">
        <v>2006</v>
      </c>
      <c r="AZ1" s="508">
        <v>2007</v>
      </c>
      <c r="BA1" s="508">
        <v>2008</v>
      </c>
      <c r="BB1" s="508">
        <v>2009</v>
      </c>
      <c r="BC1" s="509">
        <v>2010</v>
      </c>
      <c r="BD1" s="508">
        <v>2011</v>
      </c>
      <c r="BE1" s="509">
        <v>2012</v>
      </c>
      <c r="BF1" s="509">
        <v>2013</v>
      </c>
      <c r="BG1" s="509">
        <v>2014</v>
      </c>
      <c r="BH1" s="511">
        <v>2015</v>
      </c>
      <c r="BI1" s="519">
        <v>2016</v>
      </c>
      <c r="BJ1" s="520">
        <v>2017</v>
      </c>
      <c r="BK1" s="520">
        <v>2018</v>
      </c>
      <c r="BL1" s="521" t="s">
        <v>387</v>
      </c>
      <c r="BM1" s="516" t="s">
        <v>388</v>
      </c>
    </row>
    <row r="2" spans="1:65" ht="12" customHeight="1" thickTop="1" x14ac:dyDescent="0.3">
      <c r="A2" s="523" t="s">
        <v>389</v>
      </c>
      <c r="B2" s="524" t="s">
        <v>390</v>
      </c>
      <c r="C2" s="525"/>
      <c r="D2" s="525"/>
      <c r="E2" s="525"/>
      <c r="F2" s="525"/>
      <c r="G2" s="525">
        <v>4</v>
      </c>
      <c r="H2" s="526">
        <v>2</v>
      </c>
      <c r="I2" s="527">
        <v>6</v>
      </c>
      <c r="J2" s="525">
        <v>2</v>
      </c>
      <c r="K2" s="525">
        <v>3</v>
      </c>
      <c r="L2" s="528">
        <v>12</v>
      </c>
      <c r="M2" s="525">
        <v>9</v>
      </c>
      <c r="N2" s="525">
        <v>6</v>
      </c>
      <c r="O2" s="525">
        <v>3</v>
      </c>
      <c r="P2" s="525">
        <v>1</v>
      </c>
      <c r="Q2" s="525"/>
      <c r="R2" s="525"/>
      <c r="S2" s="525"/>
      <c r="T2" s="525"/>
      <c r="U2" s="525"/>
      <c r="V2" s="526"/>
      <c r="W2" s="525"/>
      <c r="X2" s="525"/>
      <c r="Y2" s="525"/>
      <c r="Z2" s="525"/>
      <c r="AA2" s="529"/>
      <c r="AB2" s="529"/>
      <c r="AC2" s="530"/>
      <c r="AD2" s="531"/>
      <c r="AE2" s="532">
        <f t="shared" ref="AE2:AE21" si="0">SUM(C2:AD2)</f>
        <v>48</v>
      </c>
      <c r="AF2" s="533">
        <f t="shared" ref="AF2:AF21" si="1">SUM(COUNTIF(C2:AC2,"&gt;-1"))</f>
        <v>10</v>
      </c>
      <c r="AH2" s="523" t="s">
        <v>389</v>
      </c>
      <c r="AI2" s="524" t="s">
        <v>391</v>
      </c>
      <c r="AJ2" s="525">
        <v>8</v>
      </c>
      <c r="AK2" s="525">
        <v>5</v>
      </c>
      <c r="AL2" s="525">
        <v>6</v>
      </c>
      <c r="AM2" s="525"/>
      <c r="AN2" s="525">
        <v>7</v>
      </c>
      <c r="AO2" s="535">
        <v>6</v>
      </c>
      <c r="AP2" s="536">
        <v>3</v>
      </c>
      <c r="AQ2" s="525">
        <v>3</v>
      </c>
      <c r="AR2" s="525">
        <v>2</v>
      </c>
      <c r="AS2" s="525">
        <v>1</v>
      </c>
      <c r="AT2" s="525"/>
      <c r="AU2" s="525"/>
      <c r="AV2" s="525"/>
      <c r="AW2" s="525"/>
      <c r="AX2" s="525"/>
      <c r="AY2" s="525"/>
      <c r="AZ2" s="525"/>
      <c r="BA2" s="525"/>
      <c r="BB2" s="525"/>
      <c r="BC2" s="526"/>
      <c r="BD2" s="525"/>
      <c r="BE2" s="525"/>
      <c r="BF2" s="525"/>
      <c r="BG2" s="525"/>
      <c r="BH2" s="529"/>
      <c r="BI2" s="529"/>
      <c r="BJ2" s="537"/>
      <c r="BK2" s="537"/>
      <c r="BL2" s="538">
        <f t="shared" ref="BL2:BL57" si="2">SUM(AJ2:BK2)</f>
        <v>41</v>
      </c>
      <c r="BM2" s="533">
        <f t="shared" ref="BM2:BM55" si="3">SUM(COUNTIF(AJ2:BJ2,"&gt;-1"))</f>
        <v>9</v>
      </c>
    </row>
    <row r="3" spans="1:65" ht="12" customHeight="1" x14ac:dyDescent="0.3">
      <c r="A3" s="540" t="s">
        <v>392</v>
      </c>
      <c r="B3" s="541" t="s">
        <v>172</v>
      </c>
      <c r="C3" s="542"/>
      <c r="D3" s="542"/>
      <c r="E3" s="542"/>
      <c r="F3" s="542"/>
      <c r="G3" s="542"/>
      <c r="H3" s="543"/>
      <c r="I3" s="544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3"/>
      <c r="W3" s="542">
        <v>3</v>
      </c>
      <c r="X3" s="542">
        <v>7</v>
      </c>
      <c r="Y3" s="542">
        <v>10</v>
      </c>
      <c r="Z3" s="545">
        <v>12</v>
      </c>
      <c r="AA3" s="546">
        <v>5</v>
      </c>
      <c r="AB3" s="546"/>
      <c r="AC3" s="547"/>
      <c r="AD3" s="548"/>
      <c r="AE3" s="532">
        <f t="shared" si="0"/>
        <v>37</v>
      </c>
      <c r="AF3" s="549">
        <f t="shared" si="1"/>
        <v>5</v>
      </c>
      <c r="AH3" s="540" t="s">
        <v>392</v>
      </c>
      <c r="AI3" s="541" t="s">
        <v>393</v>
      </c>
      <c r="AJ3" s="542"/>
      <c r="AK3" s="542"/>
      <c r="AL3" s="542"/>
      <c r="AM3" s="542"/>
      <c r="AN3" s="542"/>
      <c r="AO3" s="550"/>
      <c r="AP3" s="551"/>
      <c r="AQ3" s="542">
        <v>3</v>
      </c>
      <c r="AR3" s="542">
        <v>2</v>
      </c>
      <c r="AS3" s="542">
        <v>1</v>
      </c>
      <c r="AT3" s="542">
        <v>3</v>
      </c>
      <c r="AU3" s="542">
        <v>5</v>
      </c>
      <c r="AV3" s="546">
        <v>10</v>
      </c>
      <c r="AW3" s="542">
        <v>5</v>
      </c>
      <c r="AX3" s="542">
        <v>1</v>
      </c>
      <c r="AY3" s="542">
        <v>1</v>
      </c>
      <c r="AZ3" s="542">
        <v>1</v>
      </c>
      <c r="BA3" s="542"/>
      <c r="BB3" s="542"/>
      <c r="BC3" s="543"/>
      <c r="BD3" s="542"/>
      <c r="BE3" s="542"/>
      <c r="BF3" s="542"/>
      <c r="BG3" s="542"/>
      <c r="BH3" s="546"/>
      <c r="BI3" s="546"/>
      <c r="BJ3" s="552"/>
      <c r="BK3" s="552"/>
      <c r="BL3" s="538">
        <f t="shared" si="2"/>
        <v>32</v>
      </c>
      <c r="BM3" s="549">
        <f t="shared" si="3"/>
        <v>10</v>
      </c>
    </row>
    <row r="4" spans="1:65" ht="12" customHeight="1" x14ac:dyDescent="0.3">
      <c r="A4" s="540" t="s">
        <v>394</v>
      </c>
      <c r="B4" s="541" t="s">
        <v>395</v>
      </c>
      <c r="C4" s="542"/>
      <c r="D4" s="542"/>
      <c r="E4" s="542"/>
      <c r="F4" s="542"/>
      <c r="G4" s="542"/>
      <c r="H4" s="543"/>
      <c r="I4" s="544"/>
      <c r="J4" s="542"/>
      <c r="K4" s="542"/>
      <c r="L4" s="542"/>
      <c r="M4" s="542"/>
      <c r="N4" s="542">
        <v>5</v>
      </c>
      <c r="O4" s="542">
        <v>2</v>
      </c>
      <c r="P4" s="542">
        <v>8</v>
      </c>
      <c r="Q4" s="542">
        <v>5</v>
      </c>
      <c r="R4" s="542">
        <v>4</v>
      </c>
      <c r="S4" s="542">
        <v>5</v>
      </c>
      <c r="T4" s="542">
        <v>3</v>
      </c>
      <c r="U4" s="542">
        <v>3</v>
      </c>
      <c r="V4" s="543">
        <v>2</v>
      </c>
      <c r="W4" s="542"/>
      <c r="X4" s="542"/>
      <c r="Y4" s="542"/>
      <c r="Z4" s="542"/>
      <c r="AA4" s="546"/>
      <c r="AB4" s="546"/>
      <c r="AC4" s="547"/>
      <c r="AD4" s="548"/>
      <c r="AE4" s="532">
        <f t="shared" si="0"/>
        <v>37</v>
      </c>
      <c r="AF4" s="549">
        <f t="shared" si="1"/>
        <v>9</v>
      </c>
      <c r="AH4" s="540" t="s">
        <v>394</v>
      </c>
      <c r="AI4" s="541" t="s">
        <v>396</v>
      </c>
      <c r="AJ4" s="542"/>
      <c r="AK4" s="542"/>
      <c r="AL4" s="542"/>
      <c r="AM4" s="542"/>
      <c r="AN4" s="542"/>
      <c r="AO4" s="550"/>
      <c r="AP4" s="551">
        <v>6</v>
      </c>
      <c r="AQ4" s="542">
        <v>5</v>
      </c>
      <c r="AR4" s="542">
        <v>6</v>
      </c>
      <c r="AS4" s="542">
        <v>5</v>
      </c>
      <c r="AT4" s="542">
        <v>7</v>
      </c>
      <c r="AU4" s="542"/>
      <c r="AV4" s="542"/>
      <c r="AW4" s="542"/>
      <c r="AX4" s="542"/>
      <c r="AY4" s="542"/>
      <c r="AZ4" s="542"/>
      <c r="BA4" s="542"/>
      <c r="BB4" s="542"/>
      <c r="BC4" s="543"/>
      <c r="BD4" s="542"/>
      <c r="BE4" s="542"/>
      <c r="BF4" s="542"/>
      <c r="BG4" s="542"/>
      <c r="BH4" s="546"/>
      <c r="BI4" s="546"/>
      <c r="BJ4" s="552"/>
      <c r="BK4" s="552"/>
      <c r="BL4" s="538">
        <f t="shared" si="2"/>
        <v>29</v>
      </c>
      <c r="BM4" s="549">
        <f t="shared" si="3"/>
        <v>5</v>
      </c>
    </row>
    <row r="5" spans="1:65" ht="12" customHeight="1" x14ac:dyDescent="0.3">
      <c r="A5" s="540" t="s">
        <v>397</v>
      </c>
      <c r="B5" s="541" t="s">
        <v>163</v>
      </c>
      <c r="C5" s="542"/>
      <c r="D5" s="542"/>
      <c r="E5" s="542"/>
      <c r="F5" s="542"/>
      <c r="G5" s="542">
        <v>5</v>
      </c>
      <c r="H5" s="543">
        <v>1</v>
      </c>
      <c r="I5" s="544">
        <v>4</v>
      </c>
      <c r="J5" s="542">
        <v>6</v>
      </c>
      <c r="K5" s="542">
        <v>3</v>
      </c>
      <c r="L5" s="542">
        <v>2</v>
      </c>
      <c r="M5" s="542"/>
      <c r="N5" s="542"/>
      <c r="O5" s="542"/>
      <c r="P5" s="542"/>
      <c r="Q5" s="542"/>
      <c r="R5" s="542"/>
      <c r="S5" s="542"/>
      <c r="T5" s="542"/>
      <c r="U5" s="542"/>
      <c r="V5" s="543"/>
      <c r="W5" s="542"/>
      <c r="X5" s="542"/>
      <c r="Y5" s="542"/>
      <c r="Z5" s="542"/>
      <c r="AA5" s="546"/>
      <c r="AB5" s="546"/>
      <c r="AC5" s="547"/>
      <c r="AD5" s="548"/>
      <c r="AE5" s="532">
        <f t="shared" si="0"/>
        <v>21</v>
      </c>
      <c r="AF5" s="549">
        <f t="shared" si="1"/>
        <v>6</v>
      </c>
      <c r="AH5" s="540" t="s">
        <v>398</v>
      </c>
      <c r="AI5" s="541" t="s">
        <v>399</v>
      </c>
      <c r="AJ5" s="542"/>
      <c r="AK5" s="542"/>
      <c r="AL5" s="542"/>
      <c r="AM5" s="542"/>
      <c r="AN5" s="542"/>
      <c r="AO5" s="550"/>
      <c r="AP5" s="551"/>
      <c r="AQ5" s="542"/>
      <c r="AR5" s="542"/>
      <c r="AS5" s="542"/>
      <c r="AT5" s="542"/>
      <c r="AU5" s="542"/>
      <c r="AV5" s="542"/>
      <c r="AW5" s="542"/>
      <c r="AX5" s="542"/>
      <c r="AY5" s="542">
        <v>2</v>
      </c>
      <c r="AZ5" s="545">
        <v>13</v>
      </c>
      <c r="BA5" s="542">
        <v>10</v>
      </c>
      <c r="BB5" s="542"/>
      <c r="BC5" s="543"/>
      <c r="BD5" s="542"/>
      <c r="BE5" s="542"/>
      <c r="BF5" s="542"/>
      <c r="BG5" s="542"/>
      <c r="BH5" s="546"/>
      <c r="BI5" s="546"/>
      <c r="BJ5" s="552"/>
      <c r="BK5" s="552"/>
      <c r="BL5" s="538">
        <f t="shared" si="2"/>
        <v>25</v>
      </c>
      <c r="BM5" s="549">
        <f t="shared" si="3"/>
        <v>3</v>
      </c>
    </row>
    <row r="6" spans="1:65" ht="12" customHeight="1" x14ac:dyDescent="0.3">
      <c r="A6" s="540" t="s">
        <v>400</v>
      </c>
      <c r="B6" s="541" t="s">
        <v>401</v>
      </c>
      <c r="C6" s="542"/>
      <c r="D6" s="542"/>
      <c r="E6" s="542"/>
      <c r="F6" s="542"/>
      <c r="G6" s="542"/>
      <c r="H6" s="543"/>
      <c r="I6" s="544"/>
      <c r="J6" s="542"/>
      <c r="K6" s="542"/>
      <c r="L6" s="542"/>
      <c r="M6" s="542"/>
      <c r="N6" s="542"/>
      <c r="O6" s="542"/>
      <c r="P6" s="542"/>
      <c r="Q6" s="542"/>
      <c r="R6" s="542"/>
      <c r="S6" s="542">
        <v>3</v>
      </c>
      <c r="T6" s="542">
        <v>2</v>
      </c>
      <c r="U6" s="542">
        <v>3</v>
      </c>
      <c r="V6" s="543">
        <v>7</v>
      </c>
      <c r="W6" s="542">
        <v>2</v>
      </c>
      <c r="X6" s="542"/>
      <c r="Y6" s="542">
        <v>1</v>
      </c>
      <c r="Z6" s="542"/>
      <c r="AA6" s="546"/>
      <c r="AB6" s="546"/>
      <c r="AC6" s="547"/>
      <c r="AD6" s="548"/>
      <c r="AE6" s="532">
        <f t="shared" si="0"/>
        <v>18</v>
      </c>
      <c r="AF6" s="549">
        <f t="shared" si="1"/>
        <v>6</v>
      </c>
      <c r="AH6" s="540"/>
      <c r="AI6" s="541" t="s">
        <v>267</v>
      </c>
      <c r="AJ6" s="542"/>
      <c r="AK6" s="542"/>
      <c r="AL6" s="542"/>
      <c r="AM6" s="542"/>
      <c r="AN6" s="542"/>
      <c r="AO6" s="550"/>
      <c r="AP6" s="551"/>
      <c r="AQ6" s="542"/>
      <c r="AR6" s="542"/>
      <c r="AS6" s="542"/>
      <c r="AT6" s="542"/>
      <c r="AU6" s="542"/>
      <c r="AV6" s="542"/>
      <c r="AW6" s="542"/>
      <c r="AX6" s="542"/>
      <c r="AY6" s="542"/>
      <c r="AZ6" s="542"/>
      <c r="BA6" s="542"/>
      <c r="BB6" s="542"/>
      <c r="BC6" s="543"/>
      <c r="BD6" s="542">
        <v>9</v>
      </c>
      <c r="BE6" s="542">
        <v>7</v>
      </c>
      <c r="BF6" s="542">
        <v>6</v>
      </c>
      <c r="BG6" s="542"/>
      <c r="BH6" s="546"/>
      <c r="BI6" s="546">
        <v>2</v>
      </c>
      <c r="BJ6" s="552">
        <v>1</v>
      </c>
      <c r="BK6" s="552"/>
      <c r="BL6" s="538">
        <f t="shared" si="2"/>
        <v>25</v>
      </c>
      <c r="BM6" s="549">
        <f t="shared" si="3"/>
        <v>5</v>
      </c>
    </row>
    <row r="7" spans="1:65" ht="12" customHeight="1" x14ac:dyDescent="0.3">
      <c r="A7" s="540" t="s">
        <v>402</v>
      </c>
      <c r="B7" s="541" t="s">
        <v>403</v>
      </c>
      <c r="C7" s="542"/>
      <c r="D7" s="542"/>
      <c r="E7" s="542"/>
      <c r="F7" s="542"/>
      <c r="G7" s="542"/>
      <c r="H7" s="543"/>
      <c r="I7" s="544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>
        <v>1</v>
      </c>
      <c r="U7" s="542">
        <v>6</v>
      </c>
      <c r="V7" s="543">
        <v>5</v>
      </c>
      <c r="W7" s="542">
        <v>5</v>
      </c>
      <c r="X7" s="542"/>
      <c r="Y7" s="542"/>
      <c r="Z7" s="542"/>
      <c r="AA7" s="546"/>
      <c r="AB7" s="546"/>
      <c r="AC7" s="547"/>
      <c r="AD7" s="548"/>
      <c r="AE7" s="532">
        <f t="shared" si="0"/>
        <v>17</v>
      </c>
      <c r="AF7" s="549">
        <f t="shared" si="1"/>
        <v>4</v>
      </c>
      <c r="AH7" s="540" t="s">
        <v>402</v>
      </c>
      <c r="AI7" s="541" t="s">
        <v>404</v>
      </c>
      <c r="AJ7" s="542"/>
      <c r="AK7" s="542"/>
      <c r="AL7" s="542"/>
      <c r="AM7" s="542"/>
      <c r="AN7" s="542"/>
      <c r="AO7" s="550"/>
      <c r="AP7" s="551"/>
      <c r="AQ7" s="542">
        <v>2</v>
      </c>
      <c r="AR7" s="542">
        <v>5</v>
      </c>
      <c r="AS7" s="542">
        <v>1</v>
      </c>
      <c r="AT7" s="542"/>
      <c r="AU7" s="542"/>
      <c r="AV7" s="542"/>
      <c r="AW7" s="542">
        <v>2</v>
      </c>
      <c r="AX7" s="542">
        <v>10</v>
      </c>
      <c r="AY7" s="542">
        <v>1</v>
      </c>
      <c r="AZ7" s="542"/>
      <c r="BA7" s="542"/>
      <c r="BB7" s="542">
        <v>2</v>
      </c>
      <c r="BC7" s="543"/>
      <c r="BD7" s="542"/>
      <c r="BE7" s="542"/>
      <c r="BF7" s="542"/>
      <c r="BG7" s="542"/>
      <c r="BH7" s="546"/>
      <c r="BI7" s="546"/>
      <c r="BJ7" s="552"/>
      <c r="BK7" s="552"/>
      <c r="BL7" s="538">
        <f t="shared" si="2"/>
        <v>23</v>
      </c>
      <c r="BM7" s="549">
        <f t="shared" si="3"/>
        <v>7</v>
      </c>
    </row>
    <row r="8" spans="1:65" ht="12" customHeight="1" x14ac:dyDescent="0.3">
      <c r="A8" s="540" t="s">
        <v>405</v>
      </c>
      <c r="B8" s="541" t="s">
        <v>406</v>
      </c>
      <c r="C8" s="542"/>
      <c r="D8" s="542"/>
      <c r="E8" s="542"/>
      <c r="F8" s="542"/>
      <c r="G8" s="542"/>
      <c r="H8" s="543"/>
      <c r="I8" s="544">
        <v>1</v>
      </c>
      <c r="J8" s="542">
        <v>1</v>
      </c>
      <c r="K8" s="542"/>
      <c r="L8" s="542"/>
      <c r="M8" s="542"/>
      <c r="N8" s="542"/>
      <c r="O8" s="542">
        <v>1</v>
      </c>
      <c r="P8" s="542">
        <v>1</v>
      </c>
      <c r="Q8" s="542">
        <v>7</v>
      </c>
      <c r="R8" s="542">
        <v>3</v>
      </c>
      <c r="S8" s="542">
        <v>2</v>
      </c>
      <c r="T8" s="542"/>
      <c r="U8" s="542"/>
      <c r="V8" s="543"/>
      <c r="W8" s="542"/>
      <c r="X8" s="542"/>
      <c r="Y8" s="542"/>
      <c r="Z8" s="542"/>
      <c r="AA8" s="546"/>
      <c r="AB8" s="546"/>
      <c r="AC8" s="547"/>
      <c r="AD8" s="548"/>
      <c r="AE8" s="532">
        <f t="shared" si="0"/>
        <v>16</v>
      </c>
      <c r="AF8" s="549">
        <f t="shared" si="1"/>
        <v>7</v>
      </c>
      <c r="AH8" s="540" t="s">
        <v>405</v>
      </c>
      <c r="AI8" s="541" t="s">
        <v>407</v>
      </c>
      <c r="AJ8" s="542">
        <v>3</v>
      </c>
      <c r="AK8" s="542"/>
      <c r="AL8" s="542">
        <v>2</v>
      </c>
      <c r="AM8" s="542">
        <v>3</v>
      </c>
      <c r="AN8" s="542">
        <v>3</v>
      </c>
      <c r="AO8" s="550">
        <v>4</v>
      </c>
      <c r="AP8" s="551">
        <v>2</v>
      </c>
      <c r="AQ8" s="542"/>
      <c r="AR8" s="542"/>
      <c r="AS8" s="542"/>
      <c r="AT8" s="542"/>
      <c r="AU8" s="542"/>
      <c r="AV8" s="542"/>
      <c r="AW8" s="542"/>
      <c r="AX8" s="542"/>
      <c r="AY8" s="542"/>
      <c r="AZ8" s="542"/>
      <c r="BA8" s="542"/>
      <c r="BB8" s="542"/>
      <c r="BC8" s="543"/>
      <c r="BD8" s="542"/>
      <c r="BE8" s="542"/>
      <c r="BF8" s="542"/>
      <c r="BG8" s="542"/>
      <c r="BH8" s="546"/>
      <c r="BI8" s="546"/>
      <c r="BJ8" s="552"/>
      <c r="BK8" s="552"/>
      <c r="BL8" s="538">
        <f t="shared" si="2"/>
        <v>17</v>
      </c>
      <c r="BM8" s="549">
        <f t="shared" si="3"/>
        <v>6</v>
      </c>
    </row>
    <row r="9" spans="1:65" ht="12" customHeight="1" x14ac:dyDescent="0.3">
      <c r="A9" s="540" t="s">
        <v>408</v>
      </c>
      <c r="B9" s="541" t="s">
        <v>409</v>
      </c>
      <c r="C9" s="542"/>
      <c r="D9" s="542"/>
      <c r="E9" s="542"/>
      <c r="F9" s="542"/>
      <c r="G9" s="542"/>
      <c r="H9" s="543"/>
      <c r="I9" s="544"/>
      <c r="J9" s="542"/>
      <c r="K9" s="542">
        <v>3</v>
      </c>
      <c r="L9" s="542"/>
      <c r="M9" s="542">
        <v>1</v>
      </c>
      <c r="N9" s="542">
        <v>1</v>
      </c>
      <c r="O9" s="542">
        <v>4</v>
      </c>
      <c r="P9" s="542">
        <v>3</v>
      </c>
      <c r="Q9" s="542">
        <v>2</v>
      </c>
      <c r="R9" s="542"/>
      <c r="S9" s="542"/>
      <c r="T9" s="542"/>
      <c r="U9" s="542"/>
      <c r="V9" s="543"/>
      <c r="W9" s="542"/>
      <c r="X9" s="542"/>
      <c r="Y9" s="542"/>
      <c r="Z9" s="542"/>
      <c r="AA9" s="546"/>
      <c r="AB9" s="546"/>
      <c r="AC9" s="547"/>
      <c r="AD9" s="548"/>
      <c r="AE9" s="532">
        <f t="shared" si="0"/>
        <v>14</v>
      </c>
      <c r="AF9" s="549">
        <f t="shared" si="1"/>
        <v>6</v>
      </c>
      <c r="AH9" s="540" t="s">
        <v>408</v>
      </c>
      <c r="AI9" s="541" t="s">
        <v>253</v>
      </c>
      <c r="AJ9" s="542"/>
      <c r="AK9" s="542"/>
      <c r="AL9" s="542"/>
      <c r="AM9" s="542"/>
      <c r="AN9" s="542"/>
      <c r="AO9" s="550"/>
      <c r="AP9" s="551"/>
      <c r="AQ9" s="542"/>
      <c r="AR9" s="542"/>
      <c r="AS9" s="542"/>
      <c r="AT9" s="542"/>
      <c r="AU9" s="542"/>
      <c r="AV9" s="542"/>
      <c r="AW9" s="542"/>
      <c r="AX9" s="542"/>
      <c r="AY9" s="542"/>
      <c r="AZ9" s="542"/>
      <c r="BA9" s="542"/>
      <c r="BB9" s="542"/>
      <c r="BC9" s="543"/>
      <c r="BD9" s="542"/>
      <c r="BE9" s="542"/>
      <c r="BF9" s="542">
        <v>4</v>
      </c>
      <c r="BG9" s="542">
        <v>4</v>
      </c>
      <c r="BH9" s="546">
        <v>6</v>
      </c>
      <c r="BI9" s="546"/>
      <c r="BJ9" s="552"/>
      <c r="BK9" s="552"/>
      <c r="BL9" s="538">
        <f t="shared" si="2"/>
        <v>14</v>
      </c>
      <c r="BM9" s="549">
        <f t="shared" si="3"/>
        <v>3</v>
      </c>
    </row>
    <row r="10" spans="1:65" ht="12" customHeight="1" x14ac:dyDescent="0.3">
      <c r="A10" s="540" t="s">
        <v>410</v>
      </c>
      <c r="B10" s="553" t="s">
        <v>88</v>
      </c>
      <c r="C10" s="542"/>
      <c r="D10" s="542"/>
      <c r="E10" s="542"/>
      <c r="F10" s="542"/>
      <c r="G10" s="542"/>
      <c r="H10" s="543"/>
      <c r="I10" s="544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42"/>
      <c r="V10" s="543"/>
      <c r="W10" s="542"/>
      <c r="X10" s="542"/>
      <c r="Y10" s="542"/>
      <c r="Z10" s="542"/>
      <c r="AA10" s="546">
        <v>4</v>
      </c>
      <c r="AB10" s="546">
        <v>3</v>
      </c>
      <c r="AC10" s="547">
        <v>5</v>
      </c>
      <c r="AD10" s="548"/>
      <c r="AE10" s="532">
        <f t="shared" si="0"/>
        <v>12</v>
      </c>
      <c r="AF10" s="549">
        <f t="shared" si="1"/>
        <v>3</v>
      </c>
      <c r="AH10" s="540" t="s">
        <v>411</v>
      </c>
      <c r="AI10" s="541" t="s">
        <v>412</v>
      </c>
      <c r="AJ10" s="542"/>
      <c r="AK10" s="542"/>
      <c r="AL10" s="542"/>
      <c r="AM10" s="542"/>
      <c r="AN10" s="542"/>
      <c r="AO10" s="550"/>
      <c r="AP10" s="551"/>
      <c r="AQ10" s="542"/>
      <c r="AR10" s="542"/>
      <c r="AS10" s="542"/>
      <c r="AT10" s="542"/>
      <c r="AU10" s="542"/>
      <c r="AV10" s="542"/>
      <c r="AW10" s="542"/>
      <c r="AX10" s="542"/>
      <c r="AY10" s="542"/>
      <c r="AZ10" s="542"/>
      <c r="BA10" s="542"/>
      <c r="BB10" s="542">
        <v>2</v>
      </c>
      <c r="BC10" s="543">
        <v>10</v>
      </c>
      <c r="BD10" s="542">
        <v>1</v>
      </c>
      <c r="BE10" s="542"/>
      <c r="BF10" s="542"/>
      <c r="BG10" s="542"/>
      <c r="BH10" s="546"/>
      <c r="BI10" s="546"/>
      <c r="BJ10" s="552"/>
      <c r="BK10" s="552"/>
      <c r="BL10" s="538">
        <f t="shared" si="2"/>
        <v>13</v>
      </c>
      <c r="BM10" s="549">
        <f t="shared" si="3"/>
        <v>3</v>
      </c>
    </row>
    <row r="11" spans="1:65" ht="12" customHeight="1" x14ac:dyDescent="0.3">
      <c r="A11" s="540"/>
      <c r="B11" s="541" t="s">
        <v>413</v>
      </c>
      <c r="C11" s="542"/>
      <c r="D11" s="542"/>
      <c r="E11" s="542"/>
      <c r="F11" s="542"/>
      <c r="G11" s="542"/>
      <c r="H11" s="543"/>
      <c r="I11" s="544"/>
      <c r="J11" s="542"/>
      <c r="K11" s="542"/>
      <c r="L11" s="542"/>
      <c r="M11" s="542">
        <v>1</v>
      </c>
      <c r="N11" s="542">
        <v>2</v>
      </c>
      <c r="O11" s="542"/>
      <c r="P11" s="542"/>
      <c r="Q11" s="542"/>
      <c r="R11" s="542">
        <v>6</v>
      </c>
      <c r="S11" s="542">
        <v>2</v>
      </c>
      <c r="T11" s="542"/>
      <c r="U11" s="542"/>
      <c r="V11" s="543"/>
      <c r="W11" s="542"/>
      <c r="X11" s="542"/>
      <c r="Y11" s="542"/>
      <c r="Z11" s="542">
        <v>1</v>
      </c>
      <c r="AA11" s="546"/>
      <c r="AB11" s="546"/>
      <c r="AC11" s="547"/>
      <c r="AD11" s="548"/>
      <c r="AE11" s="532">
        <f t="shared" si="0"/>
        <v>12</v>
      </c>
      <c r="AF11" s="549">
        <f t="shared" si="1"/>
        <v>5</v>
      </c>
      <c r="AH11" s="540" t="s">
        <v>414</v>
      </c>
      <c r="AI11" s="541" t="s">
        <v>37</v>
      </c>
      <c r="AJ11" s="542"/>
      <c r="AK11" s="542"/>
      <c r="AL11" s="542"/>
      <c r="AM11" s="542"/>
      <c r="AN11" s="542"/>
      <c r="AO11" s="550"/>
      <c r="AP11" s="551"/>
      <c r="AQ11" s="542"/>
      <c r="AR11" s="542"/>
      <c r="AS11" s="542"/>
      <c r="AT11" s="542"/>
      <c r="AU11" s="542"/>
      <c r="AV11" s="542"/>
      <c r="AW11" s="542"/>
      <c r="AX11" s="542"/>
      <c r="AY11" s="542"/>
      <c r="AZ11" s="542">
        <v>1</v>
      </c>
      <c r="BA11" s="542"/>
      <c r="BB11" s="542"/>
      <c r="BC11" s="543"/>
      <c r="BD11" s="542"/>
      <c r="BE11" s="542"/>
      <c r="BF11" s="542"/>
      <c r="BG11" s="542"/>
      <c r="BH11" s="546">
        <v>2</v>
      </c>
      <c r="BI11" s="546">
        <v>1</v>
      </c>
      <c r="BJ11" s="552">
        <v>7</v>
      </c>
      <c r="BK11" s="554">
        <v>1</v>
      </c>
      <c r="BL11" s="538">
        <f t="shared" si="2"/>
        <v>12</v>
      </c>
      <c r="BM11" s="549">
        <f t="shared" si="3"/>
        <v>4</v>
      </c>
    </row>
    <row r="12" spans="1:65" ht="12" customHeight="1" x14ac:dyDescent="0.3">
      <c r="A12" s="540" t="s">
        <v>415</v>
      </c>
      <c r="B12" s="541" t="s">
        <v>416</v>
      </c>
      <c r="C12" s="542">
        <v>5</v>
      </c>
      <c r="D12" s="542">
        <v>3</v>
      </c>
      <c r="E12" s="542">
        <v>3</v>
      </c>
      <c r="F12" s="542"/>
      <c r="G12" s="542"/>
      <c r="H12" s="543"/>
      <c r="I12" s="544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3"/>
      <c r="W12" s="542"/>
      <c r="X12" s="542"/>
      <c r="Y12" s="542"/>
      <c r="Z12" s="542"/>
      <c r="AA12" s="546"/>
      <c r="AB12" s="546"/>
      <c r="AC12" s="547"/>
      <c r="AD12" s="548"/>
      <c r="AE12" s="532">
        <f t="shared" si="0"/>
        <v>11</v>
      </c>
      <c r="AF12" s="549">
        <f t="shared" si="1"/>
        <v>3</v>
      </c>
      <c r="AH12" s="540" t="s">
        <v>417</v>
      </c>
      <c r="AI12" s="541" t="s">
        <v>254</v>
      </c>
      <c r="AJ12" s="542"/>
      <c r="AK12" s="542"/>
      <c r="AL12" s="542"/>
      <c r="AM12" s="542"/>
      <c r="AN12" s="542"/>
      <c r="AO12" s="550"/>
      <c r="AP12" s="551"/>
      <c r="AQ12" s="542"/>
      <c r="AR12" s="542"/>
      <c r="AS12" s="542"/>
      <c r="AT12" s="542"/>
      <c r="AU12" s="542"/>
      <c r="AV12" s="542"/>
      <c r="AW12" s="542"/>
      <c r="AX12" s="542"/>
      <c r="AY12" s="542"/>
      <c r="AZ12" s="542"/>
      <c r="BA12" s="542"/>
      <c r="BB12" s="542"/>
      <c r="BC12" s="543"/>
      <c r="BD12" s="542"/>
      <c r="BE12" s="542"/>
      <c r="BF12" s="542"/>
      <c r="BG12" s="542"/>
      <c r="BH12" s="546">
        <v>7</v>
      </c>
      <c r="BI12" s="546">
        <v>1</v>
      </c>
      <c r="BJ12" s="552">
        <v>3</v>
      </c>
      <c r="BK12" s="552"/>
      <c r="BL12" s="538">
        <f t="shared" si="2"/>
        <v>11</v>
      </c>
      <c r="BM12" s="549">
        <f t="shared" si="3"/>
        <v>3</v>
      </c>
    </row>
    <row r="13" spans="1:65" ht="12" customHeight="1" x14ac:dyDescent="0.3">
      <c r="A13" s="540"/>
      <c r="B13" s="541" t="s">
        <v>418</v>
      </c>
      <c r="C13" s="542"/>
      <c r="D13" s="542"/>
      <c r="E13" s="542"/>
      <c r="F13" s="542"/>
      <c r="G13" s="542"/>
      <c r="H13" s="543"/>
      <c r="I13" s="544"/>
      <c r="J13" s="542">
        <v>6</v>
      </c>
      <c r="K13" s="542">
        <v>3</v>
      </c>
      <c r="L13" s="542"/>
      <c r="M13" s="542">
        <v>1</v>
      </c>
      <c r="N13" s="542"/>
      <c r="O13" s="542">
        <v>1</v>
      </c>
      <c r="P13" s="542"/>
      <c r="Q13" s="542"/>
      <c r="R13" s="542"/>
      <c r="S13" s="542"/>
      <c r="T13" s="542"/>
      <c r="U13" s="542"/>
      <c r="V13" s="543"/>
      <c r="W13" s="542"/>
      <c r="X13" s="542"/>
      <c r="Y13" s="542"/>
      <c r="Z13" s="542"/>
      <c r="AA13" s="546"/>
      <c r="AB13" s="546"/>
      <c r="AC13" s="547"/>
      <c r="AD13" s="548"/>
      <c r="AE13" s="532">
        <f t="shared" si="0"/>
        <v>11</v>
      </c>
      <c r="AF13" s="549">
        <f t="shared" si="1"/>
        <v>4</v>
      </c>
      <c r="AH13" s="540" t="s">
        <v>419</v>
      </c>
      <c r="AI13" s="541" t="s">
        <v>49</v>
      </c>
      <c r="AJ13" s="542"/>
      <c r="AK13" s="542"/>
      <c r="AL13" s="542"/>
      <c r="AM13" s="542"/>
      <c r="AN13" s="542"/>
      <c r="AO13" s="550"/>
      <c r="AP13" s="551"/>
      <c r="AQ13" s="542"/>
      <c r="AR13" s="542"/>
      <c r="AS13" s="542"/>
      <c r="AT13" s="542"/>
      <c r="AU13" s="542"/>
      <c r="AV13" s="542"/>
      <c r="AW13" s="542"/>
      <c r="AX13" s="542"/>
      <c r="AY13" s="542"/>
      <c r="AZ13" s="542"/>
      <c r="BA13" s="542"/>
      <c r="BB13" s="542"/>
      <c r="BC13" s="543"/>
      <c r="BD13" s="542"/>
      <c r="BE13" s="542"/>
      <c r="BF13" s="542">
        <v>1</v>
      </c>
      <c r="BG13" s="542"/>
      <c r="BH13" s="546"/>
      <c r="BI13" s="546">
        <v>8</v>
      </c>
      <c r="BJ13" s="552">
        <v>1</v>
      </c>
      <c r="BK13" s="552"/>
      <c r="BL13" s="538">
        <f t="shared" si="2"/>
        <v>10</v>
      </c>
      <c r="BM13" s="549">
        <f t="shared" si="3"/>
        <v>3</v>
      </c>
    </row>
    <row r="14" spans="1:65" ht="12" customHeight="1" x14ac:dyDescent="0.3">
      <c r="A14" s="540" t="s">
        <v>420</v>
      </c>
      <c r="B14" s="541" t="s">
        <v>421</v>
      </c>
      <c r="C14" s="542">
        <v>4</v>
      </c>
      <c r="D14" s="542">
        <v>3</v>
      </c>
      <c r="E14" s="542"/>
      <c r="F14" s="542"/>
      <c r="G14" s="542"/>
      <c r="H14" s="543">
        <v>2</v>
      </c>
      <c r="I14" s="544"/>
      <c r="J14" s="542"/>
      <c r="K14" s="542"/>
      <c r="L14" s="542"/>
      <c r="M14" s="542"/>
      <c r="N14" s="542"/>
      <c r="O14" s="542"/>
      <c r="P14" s="542"/>
      <c r="Q14" s="542"/>
      <c r="R14" s="542"/>
      <c r="S14" s="542"/>
      <c r="T14" s="542"/>
      <c r="U14" s="542"/>
      <c r="V14" s="543"/>
      <c r="W14" s="542"/>
      <c r="X14" s="542"/>
      <c r="Y14" s="542"/>
      <c r="Z14" s="542"/>
      <c r="AA14" s="546"/>
      <c r="AB14" s="546"/>
      <c r="AC14" s="547"/>
      <c r="AD14" s="548"/>
      <c r="AE14" s="532">
        <f t="shared" si="0"/>
        <v>9</v>
      </c>
      <c r="AF14" s="549">
        <f t="shared" si="1"/>
        <v>3</v>
      </c>
      <c r="AH14" s="540" t="s">
        <v>420</v>
      </c>
      <c r="AI14" s="541" t="s">
        <v>422</v>
      </c>
      <c r="AJ14" s="542"/>
      <c r="AK14" s="542"/>
      <c r="AL14" s="542"/>
      <c r="AM14" s="542"/>
      <c r="AN14" s="542"/>
      <c r="AO14" s="550"/>
      <c r="AP14" s="551"/>
      <c r="AQ14" s="542"/>
      <c r="AR14" s="542"/>
      <c r="AS14" s="542"/>
      <c r="AT14" s="542"/>
      <c r="AU14" s="542"/>
      <c r="AV14" s="542"/>
      <c r="AW14" s="542"/>
      <c r="AX14" s="542"/>
      <c r="AY14" s="542"/>
      <c r="AZ14" s="542"/>
      <c r="BA14" s="542"/>
      <c r="BB14" s="542">
        <v>1</v>
      </c>
      <c r="BC14" s="543">
        <v>3</v>
      </c>
      <c r="BD14" s="542">
        <v>5</v>
      </c>
      <c r="BE14" s="542"/>
      <c r="BF14" s="542"/>
      <c r="BG14" s="542"/>
      <c r="BH14" s="546"/>
      <c r="BI14" s="546"/>
      <c r="BJ14" s="552"/>
      <c r="BK14" s="552"/>
      <c r="BL14" s="538">
        <f t="shared" si="2"/>
        <v>9</v>
      </c>
      <c r="BM14" s="549">
        <f t="shared" si="3"/>
        <v>3</v>
      </c>
    </row>
    <row r="15" spans="1:65" ht="12" customHeight="1" x14ac:dyDescent="0.3">
      <c r="A15" s="540"/>
      <c r="B15" s="541" t="s">
        <v>423</v>
      </c>
      <c r="C15" s="542">
        <v>1</v>
      </c>
      <c r="D15" s="542">
        <v>3</v>
      </c>
      <c r="E15" s="542"/>
      <c r="F15" s="542">
        <v>2</v>
      </c>
      <c r="G15" s="542">
        <v>1</v>
      </c>
      <c r="H15" s="543">
        <v>1</v>
      </c>
      <c r="I15" s="544"/>
      <c r="J15" s="542"/>
      <c r="K15" s="542"/>
      <c r="L15" s="542"/>
      <c r="M15" s="542"/>
      <c r="N15" s="542">
        <v>1</v>
      </c>
      <c r="O15" s="542"/>
      <c r="P15" s="542"/>
      <c r="Q15" s="542"/>
      <c r="R15" s="542"/>
      <c r="S15" s="542"/>
      <c r="T15" s="542"/>
      <c r="U15" s="542"/>
      <c r="V15" s="543"/>
      <c r="W15" s="542"/>
      <c r="X15" s="542"/>
      <c r="Y15" s="542"/>
      <c r="Z15" s="542"/>
      <c r="AA15" s="546"/>
      <c r="AB15" s="546"/>
      <c r="AC15" s="547"/>
      <c r="AD15" s="548"/>
      <c r="AE15" s="532">
        <f t="shared" si="0"/>
        <v>9</v>
      </c>
      <c r="AF15" s="549">
        <f t="shared" si="1"/>
        <v>6</v>
      </c>
      <c r="AH15" s="540"/>
      <c r="AI15" s="541" t="s">
        <v>259</v>
      </c>
      <c r="AJ15" s="542"/>
      <c r="AK15" s="542"/>
      <c r="AL15" s="542"/>
      <c r="AM15" s="542"/>
      <c r="AN15" s="542"/>
      <c r="AO15" s="550"/>
      <c r="AP15" s="551"/>
      <c r="AQ15" s="542"/>
      <c r="AR15" s="542"/>
      <c r="AS15" s="542"/>
      <c r="AT15" s="542"/>
      <c r="AU15" s="542"/>
      <c r="AV15" s="542"/>
      <c r="AW15" s="542"/>
      <c r="AX15" s="542"/>
      <c r="AY15" s="542"/>
      <c r="AZ15" s="542"/>
      <c r="BA15" s="542"/>
      <c r="BB15" s="542"/>
      <c r="BC15" s="543"/>
      <c r="BD15" s="542"/>
      <c r="BE15" s="542"/>
      <c r="BF15" s="542"/>
      <c r="BG15" s="542">
        <v>9</v>
      </c>
      <c r="BH15" s="546"/>
      <c r="BI15" s="546"/>
      <c r="BJ15" s="552"/>
      <c r="BK15" s="552"/>
      <c r="BL15" s="538">
        <f t="shared" si="2"/>
        <v>9</v>
      </c>
      <c r="BM15" s="549">
        <f t="shared" si="3"/>
        <v>1</v>
      </c>
    </row>
    <row r="16" spans="1:65" ht="12" customHeight="1" x14ac:dyDescent="0.3">
      <c r="A16" s="540" t="s">
        <v>424</v>
      </c>
      <c r="B16" s="541" t="s">
        <v>425</v>
      </c>
      <c r="C16" s="542"/>
      <c r="D16" s="542"/>
      <c r="E16" s="542">
        <v>7</v>
      </c>
      <c r="F16" s="542">
        <v>1</v>
      </c>
      <c r="G16" s="542"/>
      <c r="H16" s="543"/>
      <c r="I16" s="544"/>
      <c r="J16" s="542"/>
      <c r="K16" s="542"/>
      <c r="L16" s="542"/>
      <c r="M16" s="542"/>
      <c r="N16" s="542"/>
      <c r="O16" s="542"/>
      <c r="P16" s="542"/>
      <c r="Q16" s="542"/>
      <c r="R16" s="542"/>
      <c r="S16" s="542"/>
      <c r="T16" s="542"/>
      <c r="U16" s="542"/>
      <c r="V16" s="543"/>
      <c r="W16" s="542"/>
      <c r="X16" s="542"/>
      <c r="Y16" s="542"/>
      <c r="Z16" s="542"/>
      <c r="AA16" s="546"/>
      <c r="AB16" s="546"/>
      <c r="AC16" s="547"/>
      <c r="AD16" s="548"/>
      <c r="AE16" s="532">
        <f t="shared" si="0"/>
        <v>8</v>
      </c>
      <c r="AF16" s="549">
        <f t="shared" si="1"/>
        <v>2</v>
      </c>
      <c r="AH16" s="540" t="s">
        <v>426</v>
      </c>
      <c r="AI16" s="541" t="s">
        <v>427</v>
      </c>
      <c r="AJ16" s="542"/>
      <c r="AK16" s="542"/>
      <c r="AL16" s="542"/>
      <c r="AM16" s="542"/>
      <c r="AN16" s="542"/>
      <c r="AO16" s="550"/>
      <c r="AP16" s="551"/>
      <c r="AQ16" s="542"/>
      <c r="AR16" s="542"/>
      <c r="AS16" s="542"/>
      <c r="AT16" s="542"/>
      <c r="AU16" s="542"/>
      <c r="AV16" s="542"/>
      <c r="AW16" s="542"/>
      <c r="AX16" s="542"/>
      <c r="AY16" s="542">
        <v>8</v>
      </c>
      <c r="AZ16" s="542"/>
      <c r="BA16" s="542"/>
      <c r="BB16" s="542"/>
      <c r="BC16" s="543"/>
      <c r="BD16" s="542"/>
      <c r="BE16" s="542"/>
      <c r="BF16" s="542"/>
      <c r="BG16" s="542"/>
      <c r="BH16" s="546"/>
      <c r="BI16" s="546"/>
      <c r="BJ16" s="552"/>
      <c r="BK16" s="552"/>
      <c r="BL16" s="538">
        <f t="shared" si="2"/>
        <v>8</v>
      </c>
      <c r="BM16" s="549">
        <f t="shared" si="3"/>
        <v>1</v>
      </c>
    </row>
    <row r="17" spans="1:65" ht="12" customHeight="1" x14ac:dyDescent="0.3">
      <c r="A17" s="540"/>
      <c r="B17" s="553" t="s">
        <v>199</v>
      </c>
      <c r="C17" s="542"/>
      <c r="D17" s="542"/>
      <c r="E17" s="542"/>
      <c r="F17" s="542"/>
      <c r="G17" s="542"/>
      <c r="H17" s="543"/>
      <c r="I17" s="544"/>
      <c r="J17" s="542"/>
      <c r="K17" s="542"/>
      <c r="L17" s="542"/>
      <c r="M17" s="542"/>
      <c r="N17" s="542"/>
      <c r="O17" s="542"/>
      <c r="P17" s="542"/>
      <c r="Q17" s="542"/>
      <c r="R17" s="542"/>
      <c r="S17" s="542"/>
      <c r="T17" s="542"/>
      <c r="U17" s="542"/>
      <c r="V17" s="543"/>
      <c r="W17" s="542"/>
      <c r="X17" s="542"/>
      <c r="Y17" s="542"/>
      <c r="Z17" s="542">
        <v>1</v>
      </c>
      <c r="AA17" s="546">
        <v>3</v>
      </c>
      <c r="AB17" s="546">
        <v>4</v>
      </c>
      <c r="AC17" s="547"/>
      <c r="AD17" s="548"/>
      <c r="AE17" s="532">
        <f t="shared" si="0"/>
        <v>8</v>
      </c>
      <c r="AF17" s="549">
        <f t="shared" si="1"/>
        <v>3</v>
      </c>
      <c r="AH17" s="540"/>
      <c r="AI17" s="541" t="s">
        <v>428</v>
      </c>
      <c r="AJ17" s="542"/>
      <c r="AK17" s="542"/>
      <c r="AL17" s="542"/>
      <c r="AM17" s="542"/>
      <c r="AN17" s="542"/>
      <c r="AO17" s="550"/>
      <c r="AP17" s="551"/>
      <c r="AQ17" s="542"/>
      <c r="AR17" s="542"/>
      <c r="AS17" s="542"/>
      <c r="AT17" s="542"/>
      <c r="AU17" s="542"/>
      <c r="AV17" s="542"/>
      <c r="AW17" s="542"/>
      <c r="AX17" s="542"/>
      <c r="AY17" s="542"/>
      <c r="AZ17" s="542"/>
      <c r="BA17" s="542"/>
      <c r="BB17" s="542">
        <v>7</v>
      </c>
      <c r="BC17" s="543"/>
      <c r="BD17" s="542"/>
      <c r="BE17" s="542"/>
      <c r="BF17" s="542"/>
      <c r="BG17" s="542"/>
      <c r="BH17" s="546"/>
      <c r="BI17" s="546"/>
      <c r="BJ17" s="552"/>
      <c r="BK17" s="552"/>
      <c r="BL17" s="538">
        <f t="shared" si="2"/>
        <v>7</v>
      </c>
      <c r="BM17" s="549">
        <f t="shared" si="3"/>
        <v>1</v>
      </c>
    </row>
    <row r="18" spans="1:65" ht="12" customHeight="1" x14ac:dyDescent="0.3">
      <c r="A18" s="540"/>
      <c r="B18" s="541" t="s">
        <v>162</v>
      </c>
      <c r="C18" s="542"/>
      <c r="D18" s="542"/>
      <c r="E18" s="542"/>
      <c r="F18" s="542"/>
      <c r="G18" s="542"/>
      <c r="H18" s="543"/>
      <c r="I18" s="544"/>
      <c r="J18" s="542"/>
      <c r="K18" s="542"/>
      <c r="L18" s="542"/>
      <c r="M18" s="542"/>
      <c r="N18" s="542"/>
      <c r="O18" s="542"/>
      <c r="P18" s="542"/>
      <c r="Q18" s="542"/>
      <c r="R18" s="542"/>
      <c r="S18" s="542"/>
      <c r="T18" s="542"/>
      <c r="U18" s="542"/>
      <c r="V18" s="543"/>
      <c r="W18" s="542">
        <v>2</v>
      </c>
      <c r="X18" s="542">
        <v>2</v>
      </c>
      <c r="Y18" s="542">
        <v>2</v>
      </c>
      <c r="Z18" s="542">
        <v>1</v>
      </c>
      <c r="AA18" s="546"/>
      <c r="AB18" s="546">
        <v>1</v>
      </c>
      <c r="AC18" s="547"/>
      <c r="AD18" s="548"/>
      <c r="AE18" s="532">
        <f t="shared" si="0"/>
        <v>8</v>
      </c>
      <c r="AF18" s="549">
        <f t="shared" si="1"/>
        <v>5</v>
      </c>
      <c r="AH18" s="540"/>
      <c r="AI18" s="541" t="s">
        <v>429</v>
      </c>
      <c r="AJ18" s="542"/>
      <c r="AK18" s="542"/>
      <c r="AL18" s="542"/>
      <c r="AM18" s="542"/>
      <c r="AN18" s="542"/>
      <c r="AO18" s="550"/>
      <c r="AP18" s="551"/>
      <c r="AQ18" s="542"/>
      <c r="AR18" s="542"/>
      <c r="AS18" s="542"/>
      <c r="AT18" s="542"/>
      <c r="AU18" s="542"/>
      <c r="AV18" s="542"/>
      <c r="AW18" s="542"/>
      <c r="AX18" s="542"/>
      <c r="AY18" s="542">
        <v>1</v>
      </c>
      <c r="AZ18" s="542"/>
      <c r="BA18" s="542">
        <v>2</v>
      </c>
      <c r="BB18" s="542"/>
      <c r="BC18" s="543">
        <v>2</v>
      </c>
      <c r="BD18" s="542"/>
      <c r="BE18" s="542">
        <v>1</v>
      </c>
      <c r="BF18" s="542"/>
      <c r="BG18" s="542"/>
      <c r="BH18" s="546"/>
      <c r="BI18" s="546">
        <v>1</v>
      </c>
      <c r="BJ18" s="552"/>
      <c r="BK18" s="552"/>
      <c r="BL18" s="538">
        <f t="shared" si="2"/>
        <v>7</v>
      </c>
      <c r="BM18" s="549">
        <f t="shared" si="3"/>
        <v>5</v>
      </c>
    </row>
    <row r="19" spans="1:65" ht="12" customHeight="1" x14ac:dyDescent="0.3">
      <c r="A19" s="540"/>
      <c r="B19" s="541" t="s">
        <v>430</v>
      </c>
      <c r="C19" s="542"/>
      <c r="D19" s="542"/>
      <c r="E19" s="542"/>
      <c r="F19" s="542"/>
      <c r="G19" s="542"/>
      <c r="H19" s="543">
        <v>1</v>
      </c>
      <c r="I19" s="544">
        <v>2</v>
      </c>
      <c r="J19" s="542"/>
      <c r="K19" s="542">
        <v>1</v>
      </c>
      <c r="L19" s="542">
        <v>2</v>
      </c>
      <c r="M19" s="542">
        <v>1</v>
      </c>
      <c r="N19" s="542"/>
      <c r="O19" s="542"/>
      <c r="P19" s="542"/>
      <c r="Q19" s="542"/>
      <c r="R19" s="542"/>
      <c r="S19" s="542"/>
      <c r="T19" s="542"/>
      <c r="U19" s="542"/>
      <c r="V19" s="543"/>
      <c r="W19" s="542"/>
      <c r="X19" s="542"/>
      <c r="Y19" s="542"/>
      <c r="Z19" s="542"/>
      <c r="AA19" s="546">
        <v>1</v>
      </c>
      <c r="AB19" s="546"/>
      <c r="AC19" s="547"/>
      <c r="AD19" s="548"/>
      <c r="AE19" s="532">
        <f t="shared" si="0"/>
        <v>8</v>
      </c>
      <c r="AF19" s="549">
        <f t="shared" si="1"/>
        <v>6</v>
      </c>
      <c r="AH19" s="540" t="s">
        <v>431</v>
      </c>
      <c r="AI19" s="541" t="s">
        <v>432</v>
      </c>
      <c r="AJ19" s="542"/>
      <c r="AK19" s="542"/>
      <c r="AL19" s="542"/>
      <c r="AM19" s="542"/>
      <c r="AN19" s="542"/>
      <c r="AO19" s="550"/>
      <c r="AP19" s="551"/>
      <c r="AQ19" s="542"/>
      <c r="AR19" s="542"/>
      <c r="AS19" s="542">
        <v>3</v>
      </c>
      <c r="AT19" s="542">
        <v>2</v>
      </c>
      <c r="AU19" s="542">
        <v>1</v>
      </c>
      <c r="AV19" s="542"/>
      <c r="AW19" s="542"/>
      <c r="AX19" s="542"/>
      <c r="AY19" s="542"/>
      <c r="AZ19" s="542"/>
      <c r="BA19" s="542"/>
      <c r="BB19" s="542"/>
      <c r="BC19" s="543"/>
      <c r="BD19" s="542"/>
      <c r="BE19" s="542"/>
      <c r="BF19" s="542"/>
      <c r="BG19" s="542"/>
      <c r="BH19" s="546"/>
      <c r="BI19" s="546"/>
      <c r="BJ19" s="552"/>
      <c r="BK19" s="552"/>
      <c r="BL19" s="538">
        <f t="shared" si="2"/>
        <v>6</v>
      </c>
      <c r="BM19" s="549">
        <f t="shared" si="3"/>
        <v>3</v>
      </c>
    </row>
    <row r="20" spans="1:65" ht="12" customHeight="1" x14ac:dyDescent="0.3">
      <c r="A20" s="540"/>
      <c r="B20" s="541" t="s">
        <v>433</v>
      </c>
      <c r="C20" s="542"/>
      <c r="D20" s="542"/>
      <c r="E20" s="542"/>
      <c r="F20" s="542"/>
      <c r="G20" s="542"/>
      <c r="H20" s="543"/>
      <c r="I20" s="544"/>
      <c r="J20" s="542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43"/>
      <c r="W20" s="542"/>
      <c r="X20" s="542"/>
      <c r="Y20" s="542"/>
      <c r="Z20" s="542"/>
      <c r="AA20" s="546"/>
      <c r="AB20" s="546"/>
      <c r="AC20" s="547">
        <v>6</v>
      </c>
      <c r="AD20" s="555">
        <v>2</v>
      </c>
      <c r="AE20" s="532">
        <f t="shared" si="0"/>
        <v>8</v>
      </c>
      <c r="AF20" s="549">
        <f t="shared" si="1"/>
        <v>1</v>
      </c>
      <c r="AH20" s="540" t="s">
        <v>434</v>
      </c>
      <c r="AI20" s="541" t="s">
        <v>435</v>
      </c>
      <c r="AJ20" s="542"/>
      <c r="AK20" s="542"/>
      <c r="AL20" s="542"/>
      <c r="AM20" s="542">
        <v>1</v>
      </c>
      <c r="AN20" s="542"/>
      <c r="AO20" s="550"/>
      <c r="AP20" s="551">
        <v>1</v>
      </c>
      <c r="AQ20" s="542"/>
      <c r="AR20" s="542"/>
      <c r="AS20" s="542"/>
      <c r="AT20" s="542">
        <v>1</v>
      </c>
      <c r="AU20" s="542">
        <v>2</v>
      </c>
      <c r="AV20" s="542"/>
      <c r="AW20" s="542"/>
      <c r="AX20" s="542"/>
      <c r="AY20" s="542"/>
      <c r="AZ20" s="542"/>
      <c r="BA20" s="542"/>
      <c r="BB20" s="542"/>
      <c r="BC20" s="543"/>
      <c r="BD20" s="542"/>
      <c r="BE20" s="542"/>
      <c r="BF20" s="542"/>
      <c r="BG20" s="542"/>
      <c r="BH20" s="546"/>
      <c r="BI20" s="546"/>
      <c r="BJ20" s="552"/>
      <c r="BK20" s="552"/>
      <c r="BL20" s="538">
        <f t="shared" si="2"/>
        <v>5</v>
      </c>
      <c r="BM20" s="549">
        <f t="shared" si="3"/>
        <v>4</v>
      </c>
    </row>
    <row r="21" spans="1:65" ht="12" customHeight="1" x14ac:dyDescent="0.3">
      <c r="A21" s="540" t="s">
        <v>436</v>
      </c>
      <c r="B21" s="541" t="s">
        <v>437</v>
      </c>
      <c r="C21" s="542"/>
      <c r="D21" s="542"/>
      <c r="E21" s="542"/>
      <c r="F21" s="542">
        <v>2</v>
      </c>
      <c r="G21" s="542">
        <v>2</v>
      </c>
      <c r="H21" s="543">
        <v>2</v>
      </c>
      <c r="I21" s="544">
        <v>1</v>
      </c>
      <c r="J21" s="542"/>
      <c r="K21" s="542"/>
      <c r="L21" s="542"/>
      <c r="M21" s="542"/>
      <c r="N21" s="542"/>
      <c r="O21" s="542"/>
      <c r="P21" s="542"/>
      <c r="Q21" s="542"/>
      <c r="R21" s="542"/>
      <c r="S21" s="542"/>
      <c r="T21" s="542"/>
      <c r="U21" s="542"/>
      <c r="V21" s="543"/>
      <c r="W21" s="542"/>
      <c r="X21" s="542"/>
      <c r="Y21" s="542"/>
      <c r="Z21" s="542"/>
      <c r="AA21" s="546"/>
      <c r="AB21" s="546"/>
      <c r="AC21" s="547"/>
      <c r="AD21" s="548"/>
      <c r="AE21" s="532">
        <f t="shared" si="0"/>
        <v>7</v>
      </c>
      <c r="AF21" s="549">
        <f t="shared" si="1"/>
        <v>4</v>
      </c>
      <c r="AH21" s="540"/>
      <c r="AI21" s="541" t="s">
        <v>438</v>
      </c>
      <c r="AJ21" s="542"/>
      <c r="AK21" s="542"/>
      <c r="AL21" s="542">
        <v>1</v>
      </c>
      <c r="AM21" s="542">
        <v>3</v>
      </c>
      <c r="AN21" s="542"/>
      <c r="AO21" s="550">
        <v>1</v>
      </c>
      <c r="AP21" s="551"/>
      <c r="AQ21" s="542"/>
      <c r="AR21" s="542"/>
      <c r="AS21" s="542"/>
      <c r="AT21" s="542"/>
      <c r="AU21" s="542"/>
      <c r="AV21" s="542"/>
      <c r="AW21" s="542"/>
      <c r="AX21" s="542"/>
      <c r="AY21" s="542"/>
      <c r="AZ21" s="542"/>
      <c r="BA21" s="542"/>
      <c r="BB21" s="542"/>
      <c r="BC21" s="543"/>
      <c r="BD21" s="542"/>
      <c r="BE21" s="542"/>
      <c r="BF21" s="542"/>
      <c r="BG21" s="542"/>
      <c r="BH21" s="546"/>
      <c r="BI21" s="546"/>
      <c r="BJ21" s="552"/>
      <c r="BK21" s="552"/>
      <c r="BL21" s="538">
        <f t="shared" si="2"/>
        <v>5</v>
      </c>
      <c r="BM21" s="549">
        <f t="shared" si="3"/>
        <v>3</v>
      </c>
    </row>
    <row r="22" spans="1:65" ht="12" customHeight="1" x14ac:dyDescent="0.3">
      <c r="A22" s="540" t="s">
        <v>439</v>
      </c>
      <c r="B22" s="541" t="s">
        <v>440</v>
      </c>
      <c r="C22" s="542"/>
      <c r="D22" s="542"/>
      <c r="E22" s="542"/>
      <c r="F22" s="542">
        <v>1</v>
      </c>
      <c r="G22" s="542"/>
      <c r="H22" s="543"/>
      <c r="I22" s="544"/>
      <c r="J22" s="542"/>
      <c r="K22" s="542">
        <v>1</v>
      </c>
      <c r="L22" s="542"/>
      <c r="M22" s="542">
        <v>1</v>
      </c>
      <c r="N22" s="542"/>
      <c r="O22" s="542"/>
      <c r="P22" s="542"/>
      <c r="Q22" s="542"/>
      <c r="R22" s="542">
        <v>1</v>
      </c>
      <c r="S22" s="542"/>
      <c r="T22" s="542">
        <v>1</v>
      </c>
      <c r="U22" s="542">
        <v>1</v>
      </c>
      <c r="V22" s="543"/>
      <c r="W22" s="542"/>
      <c r="X22" s="542"/>
      <c r="Y22" s="542"/>
      <c r="Z22" s="542"/>
      <c r="AA22" s="546"/>
      <c r="AB22" s="546"/>
      <c r="AC22" s="547"/>
      <c r="AD22" s="548"/>
      <c r="AE22" s="532">
        <f t="shared" ref="AE22:AE51" si="4">SUM(C22:AD22)</f>
        <v>6</v>
      </c>
      <c r="AF22" s="549">
        <f t="shared" ref="AF22:AF51" si="5">SUM(COUNTIF(C22:AC22,"&gt;-1"))</f>
        <v>6</v>
      </c>
      <c r="AH22" s="540"/>
      <c r="AI22" s="541" t="s">
        <v>441</v>
      </c>
      <c r="AJ22" s="542"/>
      <c r="AK22" s="542"/>
      <c r="AL22" s="542"/>
      <c r="AM22" s="542"/>
      <c r="AN22" s="542"/>
      <c r="AO22" s="550"/>
      <c r="AP22" s="551"/>
      <c r="AQ22" s="542"/>
      <c r="AR22" s="542"/>
      <c r="AS22" s="542"/>
      <c r="AT22" s="542"/>
      <c r="AU22" s="542"/>
      <c r="AV22" s="542"/>
      <c r="AW22" s="542"/>
      <c r="AX22" s="542">
        <v>2</v>
      </c>
      <c r="AY22" s="542">
        <v>1</v>
      </c>
      <c r="AZ22" s="542"/>
      <c r="BA22" s="542">
        <v>2</v>
      </c>
      <c r="BB22" s="542"/>
      <c r="BC22" s="543"/>
      <c r="BD22" s="542"/>
      <c r="BE22" s="542"/>
      <c r="BF22" s="542"/>
      <c r="BG22" s="542"/>
      <c r="BH22" s="546"/>
      <c r="BI22" s="546"/>
      <c r="BJ22" s="552"/>
      <c r="BK22" s="552"/>
      <c r="BL22" s="538">
        <f t="shared" si="2"/>
        <v>5</v>
      </c>
      <c r="BM22" s="549">
        <f t="shared" si="3"/>
        <v>3</v>
      </c>
    </row>
    <row r="23" spans="1:65" ht="12" customHeight="1" x14ac:dyDescent="0.3">
      <c r="A23" s="540" t="s">
        <v>442</v>
      </c>
      <c r="B23" s="541" t="s">
        <v>443</v>
      </c>
      <c r="C23" s="542"/>
      <c r="D23" s="542"/>
      <c r="E23" s="542"/>
      <c r="F23" s="542"/>
      <c r="G23" s="542"/>
      <c r="H23" s="543"/>
      <c r="I23" s="544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>
        <v>3</v>
      </c>
      <c r="U23" s="542">
        <v>2</v>
      </c>
      <c r="V23" s="543"/>
      <c r="W23" s="542"/>
      <c r="X23" s="542"/>
      <c r="Y23" s="542"/>
      <c r="Z23" s="542"/>
      <c r="AA23" s="546"/>
      <c r="AB23" s="546"/>
      <c r="AC23" s="547"/>
      <c r="AD23" s="548"/>
      <c r="AE23" s="532">
        <f t="shared" si="4"/>
        <v>5</v>
      </c>
      <c r="AF23" s="549">
        <f t="shared" si="5"/>
        <v>2</v>
      </c>
      <c r="AH23" s="540"/>
      <c r="AI23" s="541" t="s">
        <v>444</v>
      </c>
      <c r="AJ23" s="542"/>
      <c r="AK23" s="542"/>
      <c r="AL23" s="542"/>
      <c r="AM23" s="542"/>
      <c r="AN23" s="542"/>
      <c r="AO23" s="550"/>
      <c r="AP23" s="551"/>
      <c r="AQ23" s="542"/>
      <c r="AR23" s="542"/>
      <c r="AS23" s="542"/>
      <c r="AT23" s="542"/>
      <c r="AU23" s="542"/>
      <c r="AV23" s="542">
        <v>4</v>
      </c>
      <c r="AW23" s="542"/>
      <c r="AX23" s="542">
        <v>1</v>
      </c>
      <c r="AY23" s="542"/>
      <c r="AZ23" s="542"/>
      <c r="BA23" s="542"/>
      <c r="BB23" s="542"/>
      <c r="BC23" s="543"/>
      <c r="BD23" s="542"/>
      <c r="BE23" s="542"/>
      <c r="BF23" s="542"/>
      <c r="BG23" s="542"/>
      <c r="BH23" s="546"/>
      <c r="BI23" s="546"/>
      <c r="BJ23" s="552"/>
      <c r="BK23" s="552"/>
      <c r="BL23" s="538">
        <f t="shared" si="2"/>
        <v>5</v>
      </c>
      <c r="BM23" s="549">
        <f t="shared" si="3"/>
        <v>2</v>
      </c>
    </row>
    <row r="24" spans="1:65" ht="12" customHeight="1" x14ac:dyDescent="0.3">
      <c r="A24" s="540"/>
      <c r="B24" s="541" t="s">
        <v>18</v>
      </c>
      <c r="C24" s="542"/>
      <c r="D24" s="542"/>
      <c r="E24" s="542"/>
      <c r="F24" s="542"/>
      <c r="G24" s="542"/>
      <c r="H24" s="543"/>
      <c r="I24" s="544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3"/>
      <c r="W24" s="542"/>
      <c r="X24" s="542"/>
      <c r="Y24" s="542"/>
      <c r="Z24" s="542"/>
      <c r="AA24" s="546"/>
      <c r="AB24" s="546">
        <v>4</v>
      </c>
      <c r="AC24" s="547">
        <v>1</v>
      </c>
      <c r="AD24" s="548"/>
      <c r="AE24" s="532">
        <f t="shared" si="4"/>
        <v>5</v>
      </c>
      <c r="AF24" s="549">
        <f t="shared" si="5"/>
        <v>2</v>
      </c>
      <c r="AH24" s="540" t="s">
        <v>445</v>
      </c>
      <c r="AI24" s="541" t="s">
        <v>446</v>
      </c>
      <c r="AJ24" s="542"/>
      <c r="AK24" s="542">
        <v>1</v>
      </c>
      <c r="AL24" s="542"/>
      <c r="AM24" s="542">
        <v>1</v>
      </c>
      <c r="AN24" s="542"/>
      <c r="AO24" s="550"/>
      <c r="AP24" s="551">
        <v>1</v>
      </c>
      <c r="AQ24" s="542">
        <v>1</v>
      </c>
      <c r="AR24" s="542"/>
      <c r="AS24" s="542"/>
      <c r="AT24" s="542"/>
      <c r="AU24" s="542"/>
      <c r="AV24" s="542"/>
      <c r="AW24" s="542"/>
      <c r="AX24" s="542"/>
      <c r="AY24" s="542"/>
      <c r="AZ24" s="542"/>
      <c r="BA24" s="542"/>
      <c r="BB24" s="542"/>
      <c r="BC24" s="543"/>
      <c r="BD24" s="542"/>
      <c r="BE24" s="542"/>
      <c r="BF24" s="542"/>
      <c r="BG24" s="542"/>
      <c r="BH24" s="546"/>
      <c r="BI24" s="546"/>
      <c r="BJ24" s="552"/>
      <c r="BK24" s="552"/>
      <c r="BL24" s="538">
        <f t="shared" si="2"/>
        <v>4</v>
      </c>
      <c r="BM24" s="549">
        <f t="shared" si="3"/>
        <v>4</v>
      </c>
    </row>
    <row r="25" spans="1:65" ht="12" customHeight="1" x14ac:dyDescent="0.3">
      <c r="A25" s="540"/>
      <c r="B25" s="541" t="s">
        <v>447</v>
      </c>
      <c r="C25" s="542"/>
      <c r="D25" s="542"/>
      <c r="E25" s="542"/>
      <c r="F25" s="542"/>
      <c r="G25" s="542"/>
      <c r="H25" s="543"/>
      <c r="I25" s="544"/>
      <c r="J25" s="542"/>
      <c r="K25" s="542"/>
      <c r="L25" s="542"/>
      <c r="M25" s="542"/>
      <c r="N25" s="542"/>
      <c r="O25" s="542"/>
      <c r="P25" s="542"/>
      <c r="Q25" s="542">
        <v>1</v>
      </c>
      <c r="R25" s="542">
        <v>1</v>
      </c>
      <c r="S25" s="542"/>
      <c r="T25" s="542">
        <v>2</v>
      </c>
      <c r="U25" s="542"/>
      <c r="V25" s="543"/>
      <c r="W25" s="542">
        <v>1</v>
      </c>
      <c r="X25" s="542"/>
      <c r="Y25" s="542"/>
      <c r="Z25" s="542"/>
      <c r="AA25" s="546"/>
      <c r="AB25" s="546"/>
      <c r="AC25" s="547"/>
      <c r="AD25" s="548"/>
      <c r="AE25" s="532">
        <f t="shared" si="4"/>
        <v>5</v>
      </c>
      <c r="AF25" s="549">
        <f t="shared" si="5"/>
        <v>4</v>
      </c>
      <c r="AH25" s="540"/>
      <c r="AI25" s="541" t="s">
        <v>448</v>
      </c>
      <c r="AJ25" s="542"/>
      <c r="AK25" s="542"/>
      <c r="AL25" s="542"/>
      <c r="AM25" s="542"/>
      <c r="AN25" s="542"/>
      <c r="AO25" s="550"/>
      <c r="AP25" s="551"/>
      <c r="AQ25" s="542"/>
      <c r="AR25" s="542"/>
      <c r="AS25" s="542">
        <v>3</v>
      </c>
      <c r="AT25" s="542">
        <v>1</v>
      </c>
      <c r="AU25" s="542"/>
      <c r="AV25" s="542"/>
      <c r="AW25" s="542"/>
      <c r="AX25" s="542"/>
      <c r="AY25" s="542"/>
      <c r="AZ25" s="542"/>
      <c r="BA25" s="542"/>
      <c r="BB25" s="542"/>
      <c r="BC25" s="543"/>
      <c r="BD25" s="542"/>
      <c r="BE25" s="542"/>
      <c r="BF25" s="542"/>
      <c r="BG25" s="542"/>
      <c r="BH25" s="546"/>
      <c r="BI25" s="546"/>
      <c r="BJ25" s="552"/>
      <c r="BK25" s="552"/>
      <c r="BL25" s="538">
        <f t="shared" si="2"/>
        <v>4</v>
      </c>
      <c r="BM25" s="549">
        <f t="shared" si="3"/>
        <v>2</v>
      </c>
    </row>
    <row r="26" spans="1:65" ht="12" customHeight="1" x14ac:dyDescent="0.3">
      <c r="A26" s="540" t="s">
        <v>449</v>
      </c>
      <c r="B26" s="541" t="s">
        <v>192</v>
      </c>
      <c r="C26" s="542"/>
      <c r="D26" s="542"/>
      <c r="E26" s="542"/>
      <c r="F26" s="542"/>
      <c r="G26" s="542"/>
      <c r="H26" s="543">
        <v>3</v>
      </c>
      <c r="I26" s="544">
        <v>1</v>
      </c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3"/>
      <c r="W26" s="542"/>
      <c r="X26" s="542"/>
      <c r="Y26" s="542"/>
      <c r="Z26" s="542"/>
      <c r="AA26" s="546"/>
      <c r="AB26" s="546"/>
      <c r="AC26" s="547"/>
      <c r="AD26" s="548"/>
      <c r="AE26" s="532">
        <f t="shared" si="4"/>
        <v>4</v>
      </c>
      <c r="AF26" s="549">
        <f t="shared" si="5"/>
        <v>2</v>
      </c>
      <c r="AH26" s="540"/>
      <c r="AI26" s="541" t="s">
        <v>450</v>
      </c>
      <c r="AJ26" s="542"/>
      <c r="AK26" s="542"/>
      <c r="AL26" s="542"/>
      <c r="AM26" s="542"/>
      <c r="AN26" s="542"/>
      <c r="AO26" s="550"/>
      <c r="AP26" s="551"/>
      <c r="AQ26" s="542"/>
      <c r="AR26" s="542"/>
      <c r="AS26" s="542"/>
      <c r="AT26" s="542">
        <v>1</v>
      </c>
      <c r="AU26" s="542">
        <v>3</v>
      </c>
      <c r="AV26" s="542"/>
      <c r="AW26" s="542"/>
      <c r="AX26" s="542"/>
      <c r="AY26" s="542"/>
      <c r="AZ26" s="542"/>
      <c r="BA26" s="542"/>
      <c r="BB26" s="542"/>
      <c r="BC26" s="543"/>
      <c r="BD26" s="542"/>
      <c r="BE26" s="542"/>
      <c r="BF26" s="542"/>
      <c r="BG26" s="542"/>
      <c r="BH26" s="546"/>
      <c r="BI26" s="546"/>
      <c r="BJ26" s="552"/>
      <c r="BK26" s="552"/>
      <c r="BL26" s="538">
        <f t="shared" si="2"/>
        <v>4</v>
      </c>
      <c r="BM26" s="549">
        <f t="shared" si="3"/>
        <v>2</v>
      </c>
    </row>
    <row r="27" spans="1:65" ht="12" customHeight="1" x14ac:dyDescent="0.3">
      <c r="A27" s="540"/>
      <c r="B27" s="541" t="s">
        <v>218</v>
      </c>
      <c r="C27" s="542"/>
      <c r="D27" s="542"/>
      <c r="E27" s="542"/>
      <c r="F27" s="542"/>
      <c r="G27" s="542"/>
      <c r="H27" s="543"/>
      <c r="I27" s="544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  <c r="V27" s="543"/>
      <c r="W27" s="542"/>
      <c r="X27" s="542">
        <v>3</v>
      </c>
      <c r="Y27" s="542">
        <v>1</v>
      </c>
      <c r="Z27" s="542"/>
      <c r="AA27" s="546"/>
      <c r="AB27" s="546"/>
      <c r="AC27" s="547"/>
      <c r="AD27" s="548"/>
      <c r="AE27" s="532">
        <f t="shared" si="4"/>
        <v>4</v>
      </c>
      <c r="AF27" s="549">
        <f t="shared" si="5"/>
        <v>2</v>
      </c>
      <c r="AH27" s="540"/>
      <c r="AI27" s="541" t="s">
        <v>451</v>
      </c>
      <c r="AJ27" s="542"/>
      <c r="AK27" s="542"/>
      <c r="AL27" s="542"/>
      <c r="AM27" s="542"/>
      <c r="AN27" s="542"/>
      <c r="AO27" s="550"/>
      <c r="AP27" s="551"/>
      <c r="AQ27" s="542"/>
      <c r="AR27" s="542"/>
      <c r="AS27" s="542"/>
      <c r="AT27" s="542"/>
      <c r="AU27" s="542"/>
      <c r="AV27" s="542"/>
      <c r="AW27" s="542">
        <v>3</v>
      </c>
      <c r="AX27" s="542">
        <v>1</v>
      </c>
      <c r="AY27" s="542"/>
      <c r="AZ27" s="542"/>
      <c r="BA27" s="542"/>
      <c r="BB27" s="542"/>
      <c r="BC27" s="543"/>
      <c r="BD27" s="542"/>
      <c r="BE27" s="542"/>
      <c r="BF27" s="542"/>
      <c r="BG27" s="542"/>
      <c r="BH27" s="546"/>
      <c r="BI27" s="546"/>
      <c r="BJ27" s="552"/>
      <c r="BK27" s="552"/>
      <c r="BL27" s="538">
        <f t="shared" si="2"/>
        <v>4</v>
      </c>
      <c r="BM27" s="549">
        <f t="shared" si="3"/>
        <v>2</v>
      </c>
    </row>
    <row r="28" spans="1:65" ht="12" customHeight="1" x14ac:dyDescent="0.3">
      <c r="A28" s="540"/>
      <c r="B28" s="553" t="s">
        <v>187</v>
      </c>
      <c r="C28" s="542"/>
      <c r="D28" s="542"/>
      <c r="E28" s="542"/>
      <c r="F28" s="542"/>
      <c r="G28" s="542"/>
      <c r="H28" s="543"/>
      <c r="I28" s="544"/>
      <c r="J28" s="542"/>
      <c r="K28" s="542"/>
      <c r="L28" s="542"/>
      <c r="M28" s="542"/>
      <c r="N28" s="542"/>
      <c r="O28" s="542"/>
      <c r="P28" s="542"/>
      <c r="Q28" s="542"/>
      <c r="R28" s="542"/>
      <c r="S28" s="542"/>
      <c r="T28" s="542"/>
      <c r="U28" s="542"/>
      <c r="V28" s="543"/>
      <c r="W28" s="542"/>
      <c r="X28" s="542"/>
      <c r="Y28" s="542"/>
      <c r="Z28" s="542"/>
      <c r="AA28" s="546">
        <v>2</v>
      </c>
      <c r="AB28" s="546">
        <v>2</v>
      </c>
      <c r="AC28" s="547"/>
      <c r="AD28" s="548"/>
      <c r="AE28" s="532">
        <f t="shared" si="4"/>
        <v>4</v>
      </c>
      <c r="AF28" s="549">
        <f t="shared" si="5"/>
        <v>2</v>
      </c>
      <c r="AH28" s="540"/>
      <c r="AI28" s="541" t="s">
        <v>452</v>
      </c>
      <c r="AJ28" s="542"/>
      <c r="AK28" s="542"/>
      <c r="AL28" s="542"/>
      <c r="AM28" s="542"/>
      <c r="AN28" s="542"/>
      <c r="AO28" s="550"/>
      <c r="AP28" s="551"/>
      <c r="AQ28" s="542"/>
      <c r="AR28" s="542"/>
      <c r="AS28" s="542"/>
      <c r="AT28" s="542"/>
      <c r="AU28" s="542"/>
      <c r="AV28" s="542"/>
      <c r="AW28" s="542">
        <v>4</v>
      </c>
      <c r="AX28" s="542"/>
      <c r="AY28" s="542"/>
      <c r="AZ28" s="542"/>
      <c r="BA28" s="542"/>
      <c r="BB28" s="542"/>
      <c r="BC28" s="543"/>
      <c r="BD28" s="542"/>
      <c r="BE28" s="542"/>
      <c r="BF28" s="542"/>
      <c r="BG28" s="542"/>
      <c r="BH28" s="546"/>
      <c r="BI28" s="546"/>
      <c r="BJ28" s="552"/>
      <c r="BK28" s="552"/>
      <c r="BL28" s="538">
        <f t="shared" si="2"/>
        <v>4</v>
      </c>
      <c r="BM28" s="549">
        <f t="shared" si="3"/>
        <v>1</v>
      </c>
    </row>
    <row r="29" spans="1:65" ht="12" customHeight="1" x14ac:dyDescent="0.3">
      <c r="A29" s="540" t="s">
        <v>453</v>
      </c>
      <c r="B29" s="541" t="s">
        <v>454</v>
      </c>
      <c r="C29" s="542"/>
      <c r="D29" s="542"/>
      <c r="E29" s="542"/>
      <c r="F29" s="542"/>
      <c r="G29" s="542"/>
      <c r="H29" s="543"/>
      <c r="I29" s="544"/>
      <c r="J29" s="542"/>
      <c r="K29" s="542"/>
      <c r="L29" s="542"/>
      <c r="M29" s="542"/>
      <c r="N29" s="542"/>
      <c r="O29" s="542"/>
      <c r="P29" s="542"/>
      <c r="Q29" s="542"/>
      <c r="R29" s="542"/>
      <c r="S29" s="542">
        <v>2</v>
      </c>
      <c r="T29" s="542">
        <v>1</v>
      </c>
      <c r="U29" s="542"/>
      <c r="V29" s="543"/>
      <c r="W29" s="542"/>
      <c r="X29" s="542"/>
      <c r="Y29" s="542"/>
      <c r="Z29" s="542"/>
      <c r="AA29" s="546"/>
      <c r="AB29" s="546"/>
      <c r="AC29" s="547"/>
      <c r="AD29" s="548"/>
      <c r="AE29" s="532">
        <f t="shared" si="4"/>
        <v>3</v>
      </c>
      <c r="AF29" s="549">
        <f t="shared" si="5"/>
        <v>2</v>
      </c>
      <c r="AH29" s="540"/>
      <c r="AI29" s="541" t="s">
        <v>281</v>
      </c>
      <c r="AJ29" s="542"/>
      <c r="AK29" s="542"/>
      <c r="AL29" s="542"/>
      <c r="AM29" s="542"/>
      <c r="AN29" s="542"/>
      <c r="AO29" s="550"/>
      <c r="AP29" s="551"/>
      <c r="AQ29" s="542"/>
      <c r="AR29" s="542"/>
      <c r="AS29" s="542"/>
      <c r="AT29" s="542"/>
      <c r="AU29" s="542"/>
      <c r="AV29" s="542"/>
      <c r="AW29" s="542"/>
      <c r="AX29" s="542"/>
      <c r="AY29" s="542"/>
      <c r="AZ29" s="542"/>
      <c r="BA29" s="542"/>
      <c r="BB29" s="542"/>
      <c r="BC29" s="543"/>
      <c r="BD29" s="542"/>
      <c r="BE29" s="542">
        <v>3</v>
      </c>
      <c r="BF29" s="542">
        <v>1</v>
      </c>
      <c r="BG29" s="542"/>
      <c r="BH29" s="546"/>
      <c r="BI29" s="546"/>
      <c r="BJ29" s="552"/>
      <c r="BK29" s="552"/>
      <c r="BL29" s="538">
        <f t="shared" si="2"/>
        <v>4</v>
      </c>
      <c r="BM29" s="549">
        <f t="shared" si="3"/>
        <v>2</v>
      </c>
    </row>
    <row r="30" spans="1:65" ht="12" customHeight="1" x14ac:dyDescent="0.3">
      <c r="A30" s="540"/>
      <c r="B30" s="541" t="s">
        <v>455</v>
      </c>
      <c r="C30" s="542"/>
      <c r="D30" s="542"/>
      <c r="E30" s="542"/>
      <c r="F30" s="542"/>
      <c r="G30" s="542"/>
      <c r="H30" s="543"/>
      <c r="I30" s="544"/>
      <c r="J30" s="542"/>
      <c r="K30" s="542"/>
      <c r="L30" s="542"/>
      <c r="M30" s="542"/>
      <c r="N30" s="542"/>
      <c r="O30" s="542"/>
      <c r="P30" s="542"/>
      <c r="Q30" s="542"/>
      <c r="R30" s="542"/>
      <c r="S30" s="542"/>
      <c r="T30" s="542"/>
      <c r="U30" s="542"/>
      <c r="V30" s="543"/>
      <c r="W30" s="542"/>
      <c r="X30" s="542"/>
      <c r="Y30" s="542"/>
      <c r="Z30" s="542"/>
      <c r="AA30" s="546"/>
      <c r="AB30" s="546">
        <v>1</v>
      </c>
      <c r="AC30" s="547">
        <v>2</v>
      </c>
      <c r="AD30" s="548"/>
      <c r="AE30" s="532">
        <f t="shared" si="4"/>
        <v>3</v>
      </c>
      <c r="AF30" s="549">
        <f t="shared" si="5"/>
        <v>2</v>
      </c>
      <c r="AH30" s="540"/>
      <c r="AI30" s="541" t="s">
        <v>272</v>
      </c>
      <c r="AJ30" s="542"/>
      <c r="AK30" s="542"/>
      <c r="AL30" s="542"/>
      <c r="AM30" s="542"/>
      <c r="AN30" s="542"/>
      <c r="AO30" s="550"/>
      <c r="AP30" s="551"/>
      <c r="AQ30" s="542"/>
      <c r="AR30" s="542"/>
      <c r="AS30" s="542"/>
      <c r="AT30" s="542"/>
      <c r="AU30" s="542"/>
      <c r="AV30" s="542"/>
      <c r="AW30" s="542"/>
      <c r="AX30" s="542"/>
      <c r="AY30" s="542"/>
      <c r="AZ30" s="542"/>
      <c r="BA30" s="542"/>
      <c r="BB30" s="542"/>
      <c r="BC30" s="543"/>
      <c r="BD30" s="542"/>
      <c r="BE30" s="542">
        <v>2</v>
      </c>
      <c r="BF30" s="542">
        <v>2</v>
      </c>
      <c r="BG30" s="542"/>
      <c r="BH30" s="546"/>
      <c r="BI30" s="546"/>
      <c r="BJ30" s="552"/>
      <c r="BK30" s="552"/>
      <c r="BL30" s="538">
        <f t="shared" si="2"/>
        <v>4</v>
      </c>
      <c r="BM30" s="549">
        <f t="shared" si="3"/>
        <v>2</v>
      </c>
    </row>
    <row r="31" spans="1:65" ht="12" customHeight="1" x14ac:dyDescent="0.3">
      <c r="A31" s="540"/>
      <c r="B31" s="541" t="s">
        <v>209</v>
      </c>
      <c r="C31" s="542"/>
      <c r="D31" s="542"/>
      <c r="E31" s="542"/>
      <c r="F31" s="542"/>
      <c r="G31" s="542"/>
      <c r="H31" s="543"/>
      <c r="I31" s="544"/>
      <c r="J31" s="542"/>
      <c r="K31" s="542"/>
      <c r="L31" s="542"/>
      <c r="M31" s="542">
        <v>1</v>
      </c>
      <c r="N31" s="542"/>
      <c r="O31" s="542">
        <v>1</v>
      </c>
      <c r="P31" s="542">
        <v>1</v>
      </c>
      <c r="Q31" s="542"/>
      <c r="R31" s="542"/>
      <c r="S31" s="542"/>
      <c r="T31" s="542"/>
      <c r="U31" s="542"/>
      <c r="V31" s="543"/>
      <c r="W31" s="542"/>
      <c r="X31" s="542"/>
      <c r="Y31" s="542"/>
      <c r="Z31" s="542"/>
      <c r="AA31" s="546"/>
      <c r="AB31" s="546"/>
      <c r="AC31" s="547"/>
      <c r="AD31" s="548"/>
      <c r="AE31" s="532">
        <f t="shared" si="4"/>
        <v>3</v>
      </c>
      <c r="AF31" s="549">
        <f t="shared" si="5"/>
        <v>3</v>
      </c>
      <c r="AH31" s="540"/>
      <c r="AI31" s="541" t="s">
        <v>276</v>
      </c>
      <c r="AJ31" s="542"/>
      <c r="AK31" s="542"/>
      <c r="AL31" s="542"/>
      <c r="AM31" s="542"/>
      <c r="AN31" s="542"/>
      <c r="AO31" s="550"/>
      <c r="AP31" s="551"/>
      <c r="AQ31" s="542"/>
      <c r="AR31" s="542"/>
      <c r="AS31" s="542"/>
      <c r="AT31" s="542"/>
      <c r="AU31" s="542"/>
      <c r="AV31" s="542"/>
      <c r="AW31" s="542"/>
      <c r="AX31" s="542"/>
      <c r="AY31" s="542"/>
      <c r="AZ31" s="542"/>
      <c r="BA31" s="542"/>
      <c r="BB31" s="542"/>
      <c r="BC31" s="543"/>
      <c r="BD31" s="542"/>
      <c r="BE31" s="542"/>
      <c r="BF31" s="542"/>
      <c r="BG31" s="542"/>
      <c r="BH31" s="546"/>
      <c r="BI31" s="546">
        <v>2</v>
      </c>
      <c r="BJ31" s="552">
        <v>2</v>
      </c>
      <c r="BK31" s="552"/>
      <c r="BL31" s="538">
        <f t="shared" si="2"/>
        <v>4</v>
      </c>
      <c r="BM31" s="549">
        <f t="shared" si="3"/>
        <v>2</v>
      </c>
    </row>
    <row r="32" spans="1:65" ht="12" customHeight="1" x14ac:dyDescent="0.3">
      <c r="A32" s="540" t="s">
        <v>456</v>
      </c>
      <c r="B32" s="541" t="s">
        <v>457</v>
      </c>
      <c r="C32" s="542"/>
      <c r="D32" s="542"/>
      <c r="E32" s="542"/>
      <c r="F32" s="542">
        <v>2</v>
      </c>
      <c r="G32" s="542"/>
      <c r="H32" s="543"/>
      <c r="I32" s="544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3"/>
      <c r="W32" s="542"/>
      <c r="X32" s="542"/>
      <c r="Y32" s="542"/>
      <c r="Z32" s="542"/>
      <c r="AA32" s="546"/>
      <c r="AB32" s="546"/>
      <c r="AC32" s="547"/>
      <c r="AD32" s="548"/>
      <c r="AE32" s="532">
        <f t="shared" si="4"/>
        <v>2</v>
      </c>
      <c r="AF32" s="549">
        <f t="shared" si="5"/>
        <v>1</v>
      </c>
      <c r="AH32" s="540" t="s">
        <v>458</v>
      </c>
      <c r="AI32" s="541" t="s">
        <v>459</v>
      </c>
      <c r="AJ32" s="542"/>
      <c r="AK32" s="542"/>
      <c r="AL32" s="542"/>
      <c r="AM32" s="542"/>
      <c r="AN32" s="542"/>
      <c r="AO32" s="550"/>
      <c r="AP32" s="551">
        <v>2</v>
      </c>
      <c r="AQ32" s="542">
        <v>1</v>
      </c>
      <c r="AR32" s="542"/>
      <c r="AS32" s="542"/>
      <c r="AT32" s="542"/>
      <c r="AU32" s="542"/>
      <c r="AV32" s="542"/>
      <c r="AW32" s="542"/>
      <c r="AX32" s="542"/>
      <c r="AY32" s="542"/>
      <c r="AZ32" s="542"/>
      <c r="BA32" s="542"/>
      <c r="BB32" s="542"/>
      <c r="BC32" s="543"/>
      <c r="BD32" s="542"/>
      <c r="BE32" s="542"/>
      <c r="BF32" s="542"/>
      <c r="BG32" s="542"/>
      <c r="BH32" s="546"/>
      <c r="BI32" s="546"/>
      <c r="BJ32" s="552"/>
      <c r="BK32" s="552"/>
      <c r="BL32" s="538">
        <f t="shared" si="2"/>
        <v>3</v>
      </c>
      <c r="BM32" s="549">
        <f t="shared" si="3"/>
        <v>2</v>
      </c>
    </row>
    <row r="33" spans="1:65" ht="12" customHeight="1" x14ac:dyDescent="0.3">
      <c r="A33" s="540"/>
      <c r="B33" s="541" t="s">
        <v>460</v>
      </c>
      <c r="C33" s="542"/>
      <c r="D33" s="542"/>
      <c r="E33" s="542"/>
      <c r="F33" s="542"/>
      <c r="G33" s="542"/>
      <c r="H33" s="543"/>
      <c r="I33" s="544"/>
      <c r="J33" s="542"/>
      <c r="K33" s="542"/>
      <c r="L33" s="542"/>
      <c r="M33" s="542"/>
      <c r="N33" s="542"/>
      <c r="O33" s="542">
        <v>2</v>
      </c>
      <c r="P33" s="542"/>
      <c r="Q33" s="542"/>
      <c r="R33" s="542"/>
      <c r="S33" s="542"/>
      <c r="T33" s="542"/>
      <c r="U33" s="542"/>
      <c r="V33" s="543"/>
      <c r="W33" s="542"/>
      <c r="X33" s="542"/>
      <c r="Y33" s="542"/>
      <c r="Z33" s="542"/>
      <c r="AA33" s="546"/>
      <c r="AB33" s="546"/>
      <c r="AC33" s="547"/>
      <c r="AD33" s="548"/>
      <c r="AE33" s="532">
        <f t="shared" si="4"/>
        <v>2</v>
      </c>
      <c r="AF33" s="549">
        <f t="shared" si="5"/>
        <v>1</v>
      </c>
      <c r="AH33" s="540"/>
      <c r="AI33" s="541" t="s">
        <v>461</v>
      </c>
      <c r="AJ33" s="542"/>
      <c r="AK33" s="542"/>
      <c r="AL33" s="542"/>
      <c r="AM33" s="542"/>
      <c r="AN33" s="542"/>
      <c r="AO33" s="550"/>
      <c r="AP33" s="551"/>
      <c r="AQ33" s="542"/>
      <c r="AR33" s="542"/>
      <c r="AS33" s="542"/>
      <c r="AT33" s="542"/>
      <c r="AU33" s="542"/>
      <c r="AV33" s="542"/>
      <c r="AW33" s="542"/>
      <c r="AX33" s="542"/>
      <c r="AY33" s="542"/>
      <c r="AZ33" s="542"/>
      <c r="BA33" s="542">
        <v>1</v>
      </c>
      <c r="BB33" s="542">
        <v>2</v>
      </c>
      <c r="BC33" s="543"/>
      <c r="BD33" s="542"/>
      <c r="BE33" s="542"/>
      <c r="BF33" s="542"/>
      <c r="BG33" s="542"/>
      <c r="BH33" s="546"/>
      <c r="BI33" s="546"/>
      <c r="BJ33" s="552"/>
      <c r="BK33" s="552"/>
      <c r="BL33" s="538">
        <f t="shared" si="2"/>
        <v>3</v>
      </c>
      <c r="BM33" s="549">
        <f t="shared" si="3"/>
        <v>2</v>
      </c>
    </row>
    <row r="34" spans="1:65" ht="12" customHeight="1" x14ac:dyDescent="0.3">
      <c r="A34" s="540"/>
      <c r="B34" s="541" t="s">
        <v>462</v>
      </c>
      <c r="C34" s="542"/>
      <c r="D34" s="542"/>
      <c r="E34" s="542"/>
      <c r="F34" s="542"/>
      <c r="G34" s="542"/>
      <c r="H34" s="543"/>
      <c r="I34" s="544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>
        <v>2</v>
      </c>
      <c r="U34" s="542"/>
      <c r="V34" s="543"/>
      <c r="W34" s="542"/>
      <c r="X34" s="542"/>
      <c r="Y34" s="542"/>
      <c r="Z34" s="542"/>
      <c r="AA34" s="546"/>
      <c r="AB34" s="546"/>
      <c r="AC34" s="547"/>
      <c r="AD34" s="548"/>
      <c r="AE34" s="532">
        <f t="shared" si="4"/>
        <v>2</v>
      </c>
      <c r="AF34" s="549">
        <f t="shared" si="5"/>
        <v>1</v>
      </c>
      <c r="AH34" s="540"/>
      <c r="AI34" s="541" t="s">
        <v>463</v>
      </c>
      <c r="AJ34" s="542"/>
      <c r="AK34" s="542">
        <v>3</v>
      </c>
      <c r="AL34" s="542"/>
      <c r="AM34" s="542"/>
      <c r="AN34" s="542"/>
      <c r="AO34" s="550"/>
      <c r="AP34" s="551"/>
      <c r="AQ34" s="542"/>
      <c r="AR34" s="542"/>
      <c r="AS34" s="542"/>
      <c r="AT34" s="542"/>
      <c r="AU34" s="542"/>
      <c r="AV34" s="542"/>
      <c r="AW34" s="542"/>
      <c r="AX34" s="542"/>
      <c r="AY34" s="542"/>
      <c r="AZ34" s="542"/>
      <c r="BA34" s="542"/>
      <c r="BB34" s="542"/>
      <c r="BC34" s="543"/>
      <c r="BD34" s="542"/>
      <c r="BE34" s="542"/>
      <c r="BF34" s="542"/>
      <c r="BG34" s="542"/>
      <c r="BH34" s="546"/>
      <c r="BI34" s="546"/>
      <c r="BJ34" s="552"/>
      <c r="BK34" s="552"/>
      <c r="BL34" s="538">
        <f t="shared" si="2"/>
        <v>3</v>
      </c>
      <c r="BM34" s="549">
        <f t="shared" si="3"/>
        <v>1</v>
      </c>
    </row>
    <row r="35" spans="1:65" ht="12" customHeight="1" x14ac:dyDescent="0.3">
      <c r="A35" s="540"/>
      <c r="B35" s="541" t="s">
        <v>464</v>
      </c>
      <c r="C35" s="542">
        <v>1</v>
      </c>
      <c r="D35" s="542">
        <v>1</v>
      </c>
      <c r="E35" s="542"/>
      <c r="F35" s="542"/>
      <c r="G35" s="542"/>
      <c r="H35" s="543"/>
      <c r="I35" s="544"/>
      <c r="J35" s="542"/>
      <c r="K35" s="542"/>
      <c r="L35" s="542"/>
      <c r="M35" s="542"/>
      <c r="N35" s="542"/>
      <c r="O35" s="542"/>
      <c r="P35" s="542"/>
      <c r="Q35" s="542"/>
      <c r="R35" s="542"/>
      <c r="S35" s="542"/>
      <c r="T35" s="542"/>
      <c r="U35" s="542"/>
      <c r="V35" s="543"/>
      <c r="W35" s="542"/>
      <c r="X35" s="542"/>
      <c r="Y35" s="542"/>
      <c r="Z35" s="542"/>
      <c r="AA35" s="546"/>
      <c r="AB35" s="546"/>
      <c r="AC35" s="547"/>
      <c r="AD35" s="548"/>
      <c r="AE35" s="532">
        <f t="shared" si="4"/>
        <v>2</v>
      </c>
      <c r="AF35" s="549">
        <f t="shared" si="5"/>
        <v>2</v>
      </c>
      <c r="AH35" s="540" t="s">
        <v>465</v>
      </c>
      <c r="AI35" s="541" t="s">
        <v>466</v>
      </c>
      <c r="AJ35" s="542"/>
      <c r="AK35" s="542"/>
      <c r="AL35" s="542"/>
      <c r="AM35" s="542"/>
      <c r="AN35" s="542"/>
      <c r="AO35" s="550"/>
      <c r="AP35" s="551"/>
      <c r="AQ35" s="542"/>
      <c r="AR35" s="542"/>
      <c r="AS35" s="542"/>
      <c r="AT35" s="542"/>
      <c r="AU35" s="542">
        <v>1</v>
      </c>
      <c r="AV35" s="542">
        <v>1</v>
      </c>
      <c r="AW35" s="542"/>
      <c r="AX35" s="542"/>
      <c r="AY35" s="542"/>
      <c r="AZ35" s="542"/>
      <c r="BA35" s="542"/>
      <c r="BB35" s="542"/>
      <c r="BC35" s="543"/>
      <c r="BD35" s="542"/>
      <c r="BE35" s="542"/>
      <c r="BF35" s="542"/>
      <c r="BG35" s="542"/>
      <c r="BH35" s="546"/>
      <c r="BI35" s="546"/>
      <c r="BJ35" s="552"/>
      <c r="BK35" s="552"/>
      <c r="BL35" s="538">
        <f t="shared" si="2"/>
        <v>2</v>
      </c>
      <c r="BM35" s="549">
        <f t="shared" si="3"/>
        <v>2</v>
      </c>
    </row>
    <row r="36" spans="1:65" ht="12" customHeight="1" x14ac:dyDescent="0.3">
      <c r="A36" s="540"/>
      <c r="B36" s="541" t="s">
        <v>467</v>
      </c>
      <c r="C36" s="542"/>
      <c r="D36" s="542"/>
      <c r="E36" s="542">
        <v>1</v>
      </c>
      <c r="F36" s="542">
        <v>1</v>
      </c>
      <c r="G36" s="542"/>
      <c r="H36" s="543"/>
      <c r="I36" s="544"/>
      <c r="J36" s="542"/>
      <c r="K36" s="542"/>
      <c r="L36" s="542"/>
      <c r="M36" s="542"/>
      <c r="N36" s="542"/>
      <c r="O36" s="542"/>
      <c r="P36" s="542"/>
      <c r="Q36" s="542"/>
      <c r="R36" s="542"/>
      <c r="S36" s="542"/>
      <c r="T36" s="542"/>
      <c r="U36" s="542"/>
      <c r="V36" s="543"/>
      <c r="W36" s="542"/>
      <c r="X36" s="542"/>
      <c r="Y36" s="542"/>
      <c r="Z36" s="542"/>
      <c r="AA36" s="546"/>
      <c r="AB36" s="546"/>
      <c r="AC36" s="547"/>
      <c r="AD36" s="548"/>
      <c r="AE36" s="532">
        <f t="shared" si="4"/>
        <v>2</v>
      </c>
      <c r="AF36" s="549">
        <f t="shared" si="5"/>
        <v>2</v>
      </c>
      <c r="AH36" s="540"/>
      <c r="AI36" s="541" t="s">
        <v>468</v>
      </c>
      <c r="AJ36" s="542"/>
      <c r="AK36" s="542">
        <v>1</v>
      </c>
      <c r="AL36" s="542"/>
      <c r="AM36" s="542"/>
      <c r="AN36" s="542"/>
      <c r="AO36" s="550"/>
      <c r="AP36" s="551"/>
      <c r="AQ36" s="542"/>
      <c r="AR36" s="542"/>
      <c r="AS36" s="542">
        <v>1</v>
      </c>
      <c r="AT36" s="542"/>
      <c r="AU36" s="542"/>
      <c r="AV36" s="542"/>
      <c r="AW36" s="542"/>
      <c r="AX36" s="542"/>
      <c r="AY36" s="542"/>
      <c r="AZ36" s="542"/>
      <c r="BA36" s="542"/>
      <c r="BB36" s="542"/>
      <c r="BC36" s="543"/>
      <c r="BD36" s="542"/>
      <c r="BE36" s="542"/>
      <c r="BF36" s="542"/>
      <c r="BG36" s="542"/>
      <c r="BH36" s="546"/>
      <c r="BI36" s="546"/>
      <c r="BJ36" s="552"/>
      <c r="BK36" s="552"/>
      <c r="BL36" s="538">
        <f t="shared" si="2"/>
        <v>2</v>
      </c>
      <c r="BM36" s="549">
        <f t="shared" si="3"/>
        <v>2</v>
      </c>
    </row>
    <row r="37" spans="1:65" ht="12" customHeight="1" x14ac:dyDescent="0.3">
      <c r="A37" s="540"/>
      <c r="B37" s="541" t="s">
        <v>469</v>
      </c>
      <c r="C37" s="542"/>
      <c r="D37" s="542"/>
      <c r="E37" s="542"/>
      <c r="F37" s="542"/>
      <c r="G37" s="542"/>
      <c r="H37" s="543"/>
      <c r="I37" s="544"/>
      <c r="J37" s="542"/>
      <c r="K37" s="542"/>
      <c r="L37" s="542"/>
      <c r="M37" s="542"/>
      <c r="N37" s="542"/>
      <c r="O37" s="542">
        <v>1</v>
      </c>
      <c r="P37" s="542">
        <v>1</v>
      </c>
      <c r="Q37" s="542"/>
      <c r="R37" s="542"/>
      <c r="S37" s="542"/>
      <c r="T37" s="542"/>
      <c r="U37" s="542"/>
      <c r="V37" s="543"/>
      <c r="W37" s="542"/>
      <c r="X37" s="542"/>
      <c r="Y37" s="542"/>
      <c r="Z37" s="542"/>
      <c r="AA37" s="546"/>
      <c r="AB37" s="546"/>
      <c r="AC37" s="547"/>
      <c r="AD37" s="548"/>
      <c r="AE37" s="532">
        <f t="shared" si="4"/>
        <v>2</v>
      </c>
      <c r="AF37" s="549">
        <f t="shared" si="5"/>
        <v>2</v>
      </c>
      <c r="AH37" s="540"/>
      <c r="AI37" s="541" t="s">
        <v>470</v>
      </c>
      <c r="AJ37" s="542"/>
      <c r="AK37" s="542"/>
      <c r="AL37" s="542">
        <v>2</v>
      </c>
      <c r="AM37" s="542"/>
      <c r="AN37" s="542"/>
      <c r="AO37" s="550"/>
      <c r="AP37" s="551"/>
      <c r="AQ37" s="542"/>
      <c r="AR37" s="542"/>
      <c r="AS37" s="542"/>
      <c r="AT37" s="542"/>
      <c r="AU37" s="542"/>
      <c r="AV37" s="542"/>
      <c r="AW37" s="542"/>
      <c r="AX37" s="542"/>
      <c r="AY37" s="542"/>
      <c r="AZ37" s="542"/>
      <c r="BA37" s="542"/>
      <c r="BB37" s="542"/>
      <c r="BC37" s="543"/>
      <c r="BD37" s="542"/>
      <c r="BE37" s="542"/>
      <c r="BF37" s="542"/>
      <c r="BG37" s="542"/>
      <c r="BH37" s="546"/>
      <c r="BI37" s="546"/>
      <c r="BJ37" s="552"/>
      <c r="BK37" s="552"/>
      <c r="BL37" s="538">
        <f t="shared" si="2"/>
        <v>2</v>
      </c>
      <c r="BM37" s="549">
        <f t="shared" si="3"/>
        <v>1</v>
      </c>
    </row>
    <row r="38" spans="1:65" ht="12" customHeight="1" x14ac:dyDescent="0.3">
      <c r="A38" s="540"/>
      <c r="B38" s="541" t="s">
        <v>471</v>
      </c>
      <c r="C38" s="542"/>
      <c r="D38" s="542"/>
      <c r="E38" s="542"/>
      <c r="F38" s="542"/>
      <c r="G38" s="542"/>
      <c r="H38" s="543"/>
      <c r="I38" s="544"/>
      <c r="J38" s="542"/>
      <c r="K38" s="542"/>
      <c r="L38" s="542"/>
      <c r="M38" s="542"/>
      <c r="N38" s="542"/>
      <c r="O38" s="542"/>
      <c r="P38" s="542"/>
      <c r="Q38" s="542"/>
      <c r="R38" s="542"/>
      <c r="S38" s="542"/>
      <c r="T38" s="542"/>
      <c r="U38" s="542"/>
      <c r="V38" s="543">
        <v>1</v>
      </c>
      <c r="W38" s="542">
        <v>1</v>
      </c>
      <c r="X38" s="542"/>
      <c r="Y38" s="542"/>
      <c r="Z38" s="542"/>
      <c r="AA38" s="546"/>
      <c r="AB38" s="546"/>
      <c r="AC38" s="547"/>
      <c r="AD38" s="548"/>
      <c r="AE38" s="532">
        <f t="shared" si="4"/>
        <v>2</v>
      </c>
      <c r="AF38" s="549">
        <f t="shared" si="5"/>
        <v>2</v>
      </c>
      <c r="AH38" s="540"/>
      <c r="AI38" s="541" t="s">
        <v>263</v>
      </c>
      <c r="AJ38" s="542"/>
      <c r="AK38" s="542"/>
      <c r="AL38" s="542"/>
      <c r="AM38" s="542"/>
      <c r="AN38" s="542"/>
      <c r="AO38" s="550"/>
      <c r="AP38" s="551"/>
      <c r="AQ38" s="542"/>
      <c r="AR38" s="542"/>
      <c r="AS38" s="542"/>
      <c r="AT38" s="542"/>
      <c r="AU38" s="542"/>
      <c r="AV38" s="542"/>
      <c r="AW38" s="542"/>
      <c r="AX38" s="542"/>
      <c r="AY38" s="542"/>
      <c r="AZ38" s="542"/>
      <c r="BA38" s="542"/>
      <c r="BB38" s="542"/>
      <c r="BC38" s="543"/>
      <c r="BD38" s="542"/>
      <c r="BE38" s="542"/>
      <c r="BF38" s="542"/>
      <c r="BG38" s="542">
        <v>2</v>
      </c>
      <c r="BH38" s="546"/>
      <c r="BI38" s="546"/>
      <c r="BJ38" s="552"/>
      <c r="BK38" s="552"/>
      <c r="BL38" s="538">
        <f t="shared" si="2"/>
        <v>2</v>
      </c>
      <c r="BM38" s="549">
        <f t="shared" si="3"/>
        <v>1</v>
      </c>
    </row>
    <row r="39" spans="1:65" ht="12" customHeight="1" x14ac:dyDescent="0.3">
      <c r="A39" s="540" t="s">
        <v>472</v>
      </c>
      <c r="B39" s="541" t="s">
        <v>473</v>
      </c>
      <c r="C39" s="542">
        <v>1</v>
      </c>
      <c r="D39" s="542"/>
      <c r="E39" s="542"/>
      <c r="F39" s="542"/>
      <c r="G39" s="542"/>
      <c r="H39" s="543"/>
      <c r="I39" s="544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3"/>
      <c r="W39" s="542"/>
      <c r="X39" s="542"/>
      <c r="Y39" s="542"/>
      <c r="Z39" s="542"/>
      <c r="AA39" s="546"/>
      <c r="AB39" s="546"/>
      <c r="AC39" s="547"/>
      <c r="AD39" s="548"/>
      <c r="AE39" s="532">
        <f t="shared" si="4"/>
        <v>1</v>
      </c>
      <c r="AF39" s="549">
        <f t="shared" si="5"/>
        <v>1</v>
      </c>
      <c r="AH39" s="540"/>
      <c r="AI39" s="541" t="s">
        <v>474</v>
      </c>
      <c r="AJ39" s="542">
        <v>1</v>
      </c>
      <c r="AK39" s="542"/>
      <c r="AL39" s="542"/>
      <c r="AM39" s="542"/>
      <c r="AN39" s="542"/>
      <c r="AO39" s="550"/>
      <c r="AP39" s="551"/>
      <c r="AQ39" s="542"/>
      <c r="AR39" s="542"/>
      <c r="AS39" s="542"/>
      <c r="AT39" s="542"/>
      <c r="AU39" s="542"/>
      <c r="AV39" s="542"/>
      <c r="AW39" s="542"/>
      <c r="AX39" s="542"/>
      <c r="AY39" s="542"/>
      <c r="AZ39" s="542"/>
      <c r="BA39" s="542"/>
      <c r="BB39" s="542"/>
      <c r="BC39" s="543"/>
      <c r="BD39" s="542"/>
      <c r="BE39" s="542"/>
      <c r="BF39" s="542"/>
      <c r="BG39" s="542"/>
      <c r="BH39" s="546"/>
      <c r="BI39" s="546"/>
      <c r="BJ39" s="552"/>
      <c r="BK39" s="552"/>
      <c r="BL39" s="538">
        <f t="shared" si="2"/>
        <v>1</v>
      </c>
      <c r="BM39" s="549">
        <f t="shared" si="3"/>
        <v>1</v>
      </c>
    </row>
    <row r="40" spans="1:65" ht="12" customHeight="1" x14ac:dyDescent="0.3">
      <c r="A40" s="556"/>
      <c r="B40" s="541" t="s">
        <v>475</v>
      </c>
      <c r="C40" s="542"/>
      <c r="D40" s="542">
        <v>1</v>
      </c>
      <c r="E40" s="542"/>
      <c r="F40" s="542"/>
      <c r="G40" s="542"/>
      <c r="H40" s="543"/>
      <c r="I40" s="544"/>
      <c r="J40" s="542"/>
      <c r="K40" s="542"/>
      <c r="L40" s="542"/>
      <c r="M40" s="542"/>
      <c r="N40" s="542"/>
      <c r="O40" s="542"/>
      <c r="P40" s="542"/>
      <c r="Q40" s="542"/>
      <c r="R40" s="542"/>
      <c r="S40" s="542"/>
      <c r="T40" s="542"/>
      <c r="U40" s="542"/>
      <c r="V40" s="543"/>
      <c r="W40" s="542"/>
      <c r="X40" s="542"/>
      <c r="Y40" s="542"/>
      <c r="Z40" s="542"/>
      <c r="AA40" s="546"/>
      <c r="AB40" s="546"/>
      <c r="AC40" s="547"/>
      <c r="AD40" s="548"/>
      <c r="AE40" s="532">
        <f t="shared" si="4"/>
        <v>1</v>
      </c>
      <c r="AF40" s="549">
        <f t="shared" si="5"/>
        <v>1</v>
      </c>
      <c r="AG40" s="557"/>
      <c r="AH40" s="540" t="s">
        <v>476</v>
      </c>
      <c r="AI40" s="541" t="s">
        <v>477</v>
      </c>
      <c r="AJ40" s="542"/>
      <c r="AK40" s="542">
        <v>1</v>
      </c>
      <c r="AL40" s="542"/>
      <c r="AM40" s="542"/>
      <c r="AN40" s="542"/>
      <c r="AO40" s="550"/>
      <c r="AP40" s="551"/>
      <c r="AQ40" s="542"/>
      <c r="AR40" s="542"/>
      <c r="AS40" s="542"/>
      <c r="AT40" s="542"/>
      <c r="AU40" s="542"/>
      <c r="AV40" s="542"/>
      <c r="AW40" s="542"/>
      <c r="AX40" s="542"/>
      <c r="AY40" s="542"/>
      <c r="AZ40" s="542"/>
      <c r="BA40" s="542"/>
      <c r="BB40" s="542"/>
      <c r="BC40" s="543"/>
      <c r="BD40" s="542"/>
      <c r="BE40" s="542"/>
      <c r="BF40" s="542"/>
      <c r="BG40" s="542"/>
      <c r="BH40" s="546"/>
      <c r="BI40" s="546"/>
      <c r="BJ40" s="552"/>
      <c r="BK40" s="552"/>
      <c r="BL40" s="538">
        <f t="shared" si="2"/>
        <v>1</v>
      </c>
      <c r="BM40" s="549">
        <f t="shared" si="3"/>
        <v>1</v>
      </c>
    </row>
    <row r="41" spans="1:65" ht="12" customHeight="1" x14ac:dyDescent="0.3">
      <c r="A41" s="556"/>
      <c r="B41" s="541" t="s">
        <v>478</v>
      </c>
      <c r="C41" s="542"/>
      <c r="D41" s="542"/>
      <c r="E41" s="542">
        <v>1</v>
      </c>
      <c r="F41" s="542"/>
      <c r="G41" s="542"/>
      <c r="H41" s="543"/>
      <c r="I41" s="544"/>
      <c r="J41" s="542"/>
      <c r="K41" s="542"/>
      <c r="L41" s="542"/>
      <c r="M41" s="542"/>
      <c r="N41" s="542"/>
      <c r="O41" s="542"/>
      <c r="P41" s="542"/>
      <c r="Q41" s="542"/>
      <c r="R41" s="542"/>
      <c r="S41" s="542"/>
      <c r="T41" s="542"/>
      <c r="U41" s="542"/>
      <c r="V41" s="543"/>
      <c r="W41" s="542"/>
      <c r="X41" s="542"/>
      <c r="Y41" s="542"/>
      <c r="Z41" s="542"/>
      <c r="AA41" s="546"/>
      <c r="AB41" s="546"/>
      <c r="AC41" s="547"/>
      <c r="AD41" s="548"/>
      <c r="AE41" s="532">
        <f t="shared" si="4"/>
        <v>1</v>
      </c>
      <c r="AF41" s="549">
        <f t="shared" si="5"/>
        <v>1</v>
      </c>
      <c r="AH41" s="540"/>
      <c r="AI41" s="541" t="s">
        <v>479</v>
      </c>
      <c r="AJ41" s="542"/>
      <c r="AK41" s="542"/>
      <c r="AL41" s="542">
        <v>1</v>
      </c>
      <c r="AM41" s="542"/>
      <c r="AN41" s="542"/>
      <c r="AO41" s="550"/>
      <c r="AP41" s="551"/>
      <c r="AQ41" s="542"/>
      <c r="AR41" s="542"/>
      <c r="AS41" s="542"/>
      <c r="AT41" s="542"/>
      <c r="AU41" s="542"/>
      <c r="AV41" s="542"/>
      <c r="AW41" s="542"/>
      <c r="AX41" s="542"/>
      <c r="AY41" s="542"/>
      <c r="AZ41" s="542"/>
      <c r="BA41" s="542"/>
      <c r="BB41" s="542"/>
      <c r="BC41" s="543"/>
      <c r="BD41" s="542"/>
      <c r="BE41" s="542"/>
      <c r="BF41" s="542"/>
      <c r="BG41" s="542"/>
      <c r="BH41" s="546"/>
      <c r="BI41" s="546"/>
      <c r="BJ41" s="552"/>
      <c r="BK41" s="552"/>
      <c r="BL41" s="538">
        <f t="shared" si="2"/>
        <v>1</v>
      </c>
      <c r="BM41" s="549">
        <f t="shared" si="3"/>
        <v>1</v>
      </c>
    </row>
    <row r="42" spans="1:65" ht="12" customHeight="1" x14ac:dyDescent="0.3">
      <c r="A42" s="556"/>
      <c r="B42" s="541" t="s">
        <v>480</v>
      </c>
      <c r="C42" s="542"/>
      <c r="D42" s="542"/>
      <c r="E42" s="542"/>
      <c r="F42" s="542">
        <v>1</v>
      </c>
      <c r="G42" s="542"/>
      <c r="H42" s="543"/>
      <c r="I42" s="544"/>
      <c r="J42" s="542"/>
      <c r="K42" s="542"/>
      <c r="L42" s="542"/>
      <c r="M42" s="542"/>
      <c r="N42" s="542"/>
      <c r="O42" s="542"/>
      <c r="P42" s="542"/>
      <c r="Q42" s="542"/>
      <c r="R42" s="542"/>
      <c r="S42" s="542"/>
      <c r="T42" s="542"/>
      <c r="U42" s="542"/>
      <c r="V42" s="543"/>
      <c r="W42" s="542"/>
      <c r="X42" s="542"/>
      <c r="Y42" s="542"/>
      <c r="Z42" s="542"/>
      <c r="AA42" s="546"/>
      <c r="AB42" s="546"/>
      <c r="AC42" s="547"/>
      <c r="AD42" s="548"/>
      <c r="AE42" s="532">
        <f t="shared" si="4"/>
        <v>1</v>
      </c>
      <c r="AF42" s="549">
        <f t="shared" si="5"/>
        <v>1</v>
      </c>
      <c r="AH42" s="540"/>
      <c r="AI42" s="541" t="s">
        <v>284</v>
      </c>
      <c r="AJ42" s="542"/>
      <c r="AK42" s="542"/>
      <c r="AL42" s="542"/>
      <c r="AM42" s="542">
        <v>1</v>
      </c>
      <c r="AN42" s="542"/>
      <c r="AO42" s="550"/>
      <c r="AP42" s="551"/>
      <c r="AQ42" s="542"/>
      <c r="AR42" s="542"/>
      <c r="AS42" s="542"/>
      <c r="AT42" s="542"/>
      <c r="AU42" s="542"/>
      <c r="AV42" s="542"/>
      <c r="AW42" s="542"/>
      <c r="AX42" s="542"/>
      <c r="AY42" s="542"/>
      <c r="AZ42" s="542"/>
      <c r="BA42" s="542"/>
      <c r="BB42" s="542"/>
      <c r="BC42" s="543"/>
      <c r="BD42" s="542"/>
      <c r="BE42" s="542"/>
      <c r="BF42" s="542"/>
      <c r="BG42" s="542"/>
      <c r="BH42" s="546"/>
      <c r="BI42" s="546"/>
      <c r="BJ42" s="552"/>
      <c r="BK42" s="552"/>
      <c r="BL42" s="538">
        <f t="shared" si="2"/>
        <v>1</v>
      </c>
      <c r="BM42" s="549">
        <f t="shared" si="3"/>
        <v>1</v>
      </c>
    </row>
    <row r="43" spans="1:65" ht="12" customHeight="1" x14ac:dyDescent="0.3">
      <c r="A43" s="556"/>
      <c r="B43" s="541" t="s">
        <v>481</v>
      </c>
      <c r="C43" s="542"/>
      <c r="D43" s="542"/>
      <c r="E43" s="542"/>
      <c r="F43" s="542">
        <v>1</v>
      </c>
      <c r="G43" s="542"/>
      <c r="H43" s="543"/>
      <c r="I43" s="544"/>
      <c r="J43" s="542"/>
      <c r="K43" s="542"/>
      <c r="L43" s="542"/>
      <c r="M43" s="542"/>
      <c r="N43" s="542"/>
      <c r="O43" s="542"/>
      <c r="P43" s="542"/>
      <c r="Q43" s="542"/>
      <c r="R43" s="542"/>
      <c r="S43" s="542"/>
      <c r="T43" s="542"/>
      <c r="U43" s="542"/>
      <c r="V43" s="543"/>
      <c r="W43" s="542"/>
      <c r="X43" s="542"/>
      <c r="Y43" s="542"/>
      <c r="Z43" s="542"/>
      <c r="AA43" s="546"/>
      <c r="AB43" s="546"/>
      <c r="AC43" s="547"/>
      <c r="AD43" s="548"/>
      <c r="AE43" s="532">
        <f t="shared" si="4"/>
        <v>1</v>
      </c>
      <c r="AF43" s="549">
        <f t="shared" si="5"/>
        <v>1</v>
      </c>
      <c r="AH43" s="540"/>
      <c r="AI43" s="541" t="s">
        <v>285</v>
      </c>
      <c r="AJ43" s="542"/>
      <c r="AK43" s="542"/>
      <c r="AL43" s="542"/>
      <c r="AM43" s="542">
        <v>1</v>
      </c>
      <c r="AN43" s="542"/>
      <c r="AO43" s="550"/>
      <c r="AP43" s="551"/>
      <c r="AQ43" s="542"/>
      <c r="AR43" s="542"/>
      <c r="AS43" s="542"/>
      <c r="AT43" s="542"/>
      <c r="AU43" s="542"/>
      <c r="AV43" s="542"/>
      <c r="AW43" s="542"/>
      <c r="AX43" s="542"/>
      <c r="AY43" s="542"/>
      <c r="AZ43" s="542"/>
      <c r="BA43" s="542"/>
      <c r="BB43" s="542"/>
      <c r="BC43" s="543"/>
      <c r="BD43" s="542"/>
      <c r="BE43" s="542"/>
      <c r="BF43" s="542"/>
      <c r="BG43" s="542"/>
      <c r="BH43" s="546"/>
      <c r="BI43" s="546"/>
      <c r="BJ43" s="552"/>
      <c r="BK43" s="552"/>
      <c r="BL43" s="538">
        <f t="shared" si="2"/>
        <v>1</v>
      </c>
      <c r="BM43" s="549">
        <f t="shared" si="3"/>
        <v>1</v>
      </c>
    </row>
    <row r="44" spans="1:65" ht="12" customHeight="1" x14ac:dyDescent="0.3">
      <c r="A44" s="556"/>
      <c r="B44" s="541" t="s">
        <v>482</v>
      </c>
      <c r="C44" s="542"/>
      <c r="D44" s="542"/>
      <c r="E44" s="542"/>
      <c r="F44" s="542"/>
      <c r="G44" s="542"/>
      <c r="H44" s="543"/>
      <c r="I44" s="544"/>
      <c r="J44" s="542"/>
      <c r="K44" s="542">
        <v>1</v>
      </c>
      <c r="L44" s="542"/>
      <c r="M44" s="542"/>
      <c r="N44" s="542"/>
      <c r="O44" s="542"/>
      <c r="P44" s="542"/>
      <c r="Q44" s="542"/>
      <c r="R44" s="542"/>
      <c r="S44" s="542"/>
      <c r="T44" s="542"/>
      <c r="U44" s="542"/>
      <c r="V44" s="543"/>
      <c r="W44" s="542"/>
      <c r="X44" s="542"/>
      <c r="Y44" s="542"/>
      <c r="Z44" s="542"/>
      <c r="AA44" s="546"/>
      <c r="AB44" s="546"/>
      <c r="AC44" s="547"/>
      <c r="AD44" s="548"/>
      <c r="AE44" s="532">
        <f t="shared" si="4"/>
        <v>1</v>
      </c>
      <c r="AF44" s="549">
        <f t="shared" si="5"/>
        <v>1</v>
      </c>
      <c r="AH44" s="540"/>
      <c r="AI44" s="541" t="s">
        <v>483</v>
      </c>
      <c r="AJ44" s="542"/>
      <c r="AK44" s="542"/>
      <c r="AL44" s="542"/>
      <c r="AM44" s="542"/>
      <c r="AN44" s="542">
        <v>1</v>
      </c>
      <c r="AO44" s="550"/>
      <c r="AP44" s="551"/>
      <c r="AQ44" s="542"/>
      <c r="AR44" s="542"/>
      <c r="AS44" s="542"/>
      <c r="AT44" s="542"/>
      <c r="AU44" s="542"/>
      <c r="AV44" s="542"/>
      <c r="AW44" s="542"/>
      <c r="AX44" s="542"/>
      <c r="AY44" s="542"/>
      <c r="AZ44" s="542"/>
      <c r="BA44" s="542"/>
      <c r="BB44" s="542"/>
      <c r="BC44" s="543"/>
      <c r="BD44" s="542"/>
      <c r="BE44" s="542"/>
      <c r="BF44" s="542"/>
      <c r="BG44" s="542"/>
      <c r="BH44" s="546"/>
      <c r="BI44" s="546"/>
      <c r="BJ44" s="552"/>
      <c r="BK44" s="552"/>
      <c r="BL44" s="538">
        <f t="shared" si="2"/>
        <v>1</v>
      </c>
      <c r="BM44" s="549">
        <f t="shared" si="3"/>
        <v>1</v>
      </c>
    </row>
    <row r="45" spans="1:65" ht="12" customHeight="1" x14ac:dyDescent="0.3">
      <c r="A45" s="556"/>
      <c r="B45" s="541" t="s">
        <v>484</v>
      </c>
      <c r="C45" s="542"/>
      <c r="D45" s="542"/>
      <c r="E45" s="542"/>
      <c r="F45" s="542"/>
      <c r="G45" s="542"/>
      <c r="H45" s="543"/>
      <c r="I45" s="544"/>
      <c r="J45" s="542"/>
      <c r="K45" s="542"/>
      <c r="L45" s="542"/>
      <c r="M45" s="542"/>
      <c r="N45" s="542"/>
      <c r="O45" s="542"/>
      <c r="P45" s="542"/>
      <c r="Q45" s="542"/>
      <c r="R45" s="542"/>
      <c r="S45" s="542">
        <v>1</v>
      </c>
      <c r="T45" s="542"/>
      <c r="U45" s="542"/>
      <c r="V45" s="543"/>
      <c r="W45" s="542"/>
      <c r="X45" s="542"/>
      <c r="Y45" s="542"/>
      <c r="Z45" s="542"/>
      <c r="AA45" s="546"/>
      <c r="AB45" s="546"/>
      <c r="AC45" s="547"/>
      <c r="AD45" s="548"/>
      <c r="AE45" s="532">
        <f t="shared" si="4"/>
        <v>1</v>
      </c>
      <c r="AF45" s="549">
        <f t="shared" si="5"/>
        <v>1</v>
      </c>
      <c r="AH45" s="540"/>
      <c r="AI45" s="541" t="s">
        <v>485</v>
      </c>
      <c r="AJ45" s="542"/>
      <c r="AK45" s="542"/>
      <c r="AL45" s="542"/>
      <c r="AM45" s="542"/>
      <c r="AN45" s="542">
        <v>1</v>
      </c>
      <c r="AO45" s="550"/>
      <c r="AP45" s="551"/>
      <c r="AQ45" s="542"/>
      <c r="AR45" s="542"/>
      <c r="AS45" s="542"/>
      <c r="AT45" s="542"/>
      <c r="AU45" s="542"/>
      <c r="AV45" s="542"/>
      <c r="AW45" s="542"/>
      <c r="AX45" s="542"/>
      <c r="AY45" s="542"/>
      <c r="AZ45" s="542"/>
      <c r="BA45" s="542"/>
      <c r="BB45" s="542"/>
      <c r="BC45" s="543"/>
      <c r="BD45" s="542"/>
      <c r="BE45" s="542"/>
      <c r="BF45" s="542"/>
      <c r="BG45" s="542"/>
      <c r="BH45" s="546"/>
      <c r="BI45" s="546"/>
      <c r="BJ45" s="552"/>
      <c r="BK45" s="552"/>
      <c r="BL45" s="538">
        <f t="shared" si="2"/>
        <v>1</v>
      </c>
      <c r="BM45" s="549">
        <f t="shared" si="3"/>
        <v>1</v>
      </c>
    </row>
    <row r="46" spans="1:65" ht="12" customHeight="1" x14ac:dyDescent="0.3">
      <c r="A46" s="558"/>
      <c r="B46" s="559" t="s">
        <v>128</v>
      </c>
      <c r="C46" s="560"/>
      <c r="D46" s="560"/>
      <c r="E46" s="560"/>
      <c r="F46" s="560"/>
      <c r="G46" s="560"/>
      <c r="H46" s="561"/>
      <c r="I46" s="562"/>
      <c r="J46" s="560"/>
      <c r="K46" s="560"/>
      <c r="L46" s="560"/>
      <c r="M46" s="560"/>
      <c r="N46" s="560"/>
      <c r="O46" s="560"/>
      <c r="P46" s="560"/>
      <c r="Q46" s="560"/>
      <c r="R46" s="560"/>
      <c r="S46" s="560"/>
      <c r="T46" s="560"/>
      <c r="U46" s="560"/>
      <c r="V46" s="561"/>
      <c r="W46" s="560">
        <v>1</v>
      </c>
      <c r="X46" s="560"/>
      <c r="Y46" s="560"/>
      <c r="Z46" s="560"/>
      <c r="AA46" s="563"/>
      <c r="AB46" s="563"/>
      <c r="AC46" s="564"/>
      <c r="AD46" s="565"/>
      <c r="AE46" s="532">
        <f t="shared" si="4"/>
        <v>1</v>
      </c>
      <c r="AF46" s="549">
        <f t="shared" si="5"/>
        <v>1</v>
      </c>
      <c r="AH46" s="540"/>
      <c r="AI46" s="541" t="s">
        <v>486</v>
      </c>
      <c r="AJ46" s="542"/>
      <c r="AK46" s="542"/>
      <c r="AL46" s="542"/>
      <c r="AM46" s="542"/>
      <c r="AN46" s="542"/>
      <c r="AO46" s="550">
        <v>1</v>
      </c>
      <c r="AP46" s="551"/>
      <c r="AQ46" s="542"/>
      <c r="AR46" s="542"/>
      <c r="AS46" s="542"/>
      <c r="AT46" s="542"/>
      <c r="AU46" s="542"/>
      <c r="AV46" s="542"/>
      <c r="AW46" s="542"/>
      <c r="AX46" s="542"/>
      <c r="AY46" s="542"/>
      <c r="AZ46" s="542"/>
      <c r="BA46" s="542"/>
      <c r="BB46" s="542"/>
      <c r="BC46" s="543"/>
      <c r="BD46" s="542"/>
      <c r="BE46" s="542"/>
      <c r="BF46" s="542"/>
      <c r="BG46" s="542"/>
      <c r="BH46" s="546"/>
      <c r="BI46" s="546"/>
      <c r="BJ46" s="552"/>
      <c r="BK46" s="552"/>
      <c r="BL46" s="538">
        <f t="shared" si="2"/>
        <v>1</v>
      </c>
      <c r="BM46" s="549">
        <f t="shared" si="3"/>
        <v>1</v>
      </c>
    </row>
    <row r="47" spans="1:65" ht="12" customHeight="1" x14ac:dyDescent="0.3">
      <c r="A47" s="558"/>
      <c r="B47" s="559" t="s">
        <v>182</v>
      </c>
      <c r="C47" s="560"/>
      <c r="D47" s="560"/>
      <c r="E47" s="560"/>
      <c r="F47" s="560"/>
      <c r="G47" s="560"/>
      <c r="H47" s="561"/>
      <c r="I47" s="562"/>
      <c r="J47" s="560"/>
      <c r="K47" s="560"/>
      <c r="L47" s="560"/>
      <c r="M47" s="560"/>
      <c r="N47" s="560"/>
      <c r="O47" s="560"/>
      <c r="P47" s="560"/>
      <c r="Q47" s="560"/>
      <c r="R47" s="560"/>
      <c r="S47" s="560"/>
      <c r="T47" s="560"/>
      <c r="U47" s="560"/>
      <c r="V47" s="561"/>
      <c r="W47" s="560"/>
      <c r="X47" s="560">
        <v>1</v>
      </c>
      <c r="Y47" s="560"/>
      <c r="Z47" s="560"/>
      <c r="AA47" s="563"/>
      <c r="AB47" s="563"/>
      <c r="AC47" s="564"/>
      <c r="AD47" s="565"/>
      <c r="AE47" s="532">
        <f t="shared" si="4"/>
        <v>1</v>
      </c>
      <c r="AF47" s="549">
        <f t="shared" si="5"/>
        <v>1</v>
      </c>
      <c r="AH47" s="540"/>
      <c r="AI47" s="541" t="s">
        <v>487</v>
      </c>
      <c r="AJ47" s="542"/>
      <c r="AK47" s="542"/>
      <c r="AL47" s="542"/>
      <c r="AM47" s="542"/>
      <c r="AN47" s="542"/>
      <c r="AO47" s="550"/>
      <c r="AP47" s="551"/>
      <c r="AQ47" s="542"/>
      <c r="AR47" s="542"/>
      <c r="AS47" s="542"/>
      <c r="AT47" s="542"/>
      <c r="AU47" s="542">
        <v>1</v>
      </c>
      <c r="AV47" s="542"/>
      <c r="AW47" s="542"/>
      <c r="AX47" s="542"/>
      <c r="AY47" s="542"/>
      <c r="AZ47" s="542"/>
      <c r="BA47" s="542"/>
      <c r="BB47" s="542"/>
      <c r="BC47" s="543"/>
      <c r="BD47" s="542"/>
      <c r="BE47" s="542"/>
      <c r="BF47" s="542"/>
      <c r="BG47" s="542"/>
      <c r="BH47" s="546"/>
      <c r="BI47" s="546"/>
      <c r="BJ47" s="552"/>
      <c r="BK47" s="552"/>
      <c r="BL47" s="538">
        <f t="shared" si="2"/>
        <v>1</v>
      </c>
      <c r="BM47" s="549">
        <f t="shared" si="3"/>
        <v>1</v>
      </c>
    </row>
    <row r="48" spans="1:65" ht="12" customHeight="1" x14ac:dyDescent="0.3">
      <c r="A48" s="558"/>
      <c r="B48" s="559" t="s">
        <v>488</v>
      </c>
      <c r="C48" s="560"/>
      <c r="D48" s="560"/>
      <c r="E48" s="560"/>
      <c r="F48" s="560"/>
      <c r="G48" s="560"/>
      <c r="H48" s="561"/>
      <c r="I48" s="562"/>
      <c r="J48" s="560"/>
      <c r="K48" s="560"/>
      <c r="L48" s="560"/>
      <c r="M48" s="560"/>
      <c r="N48" s="560"/>
      <c r="O48" s="560"/>
      <c r="P48" s="560"/>
      <c r="Q48" s="560"/>
      <c r="R48" s="560"/>
      <c r="S48" s="560"/>
      <c r="T48" s="560"/>
      <c r="U48" s="560"/>
      <c r="V48" s="561"/>
      <c r="W48" s="560"/>
      <c r="X48" s="560">
        <v>1</v>
      </c>
      <c r="Y48" s="560"/>
      <c r="Z48" s="560"/>
      <c r="AA48" s="563"/>
      <c r="AB48" s="563"/>
      <c r="AC48" s="564"/>
      <c r="AD48" s="565"/>
      <c r="AE48" s="532">
        <f t="shared" si="4"/>
        <v>1</v>
      </c>
      <c r="AF48" s="549">
        <f t="shared" si="5"/>
        <v>1</v>
      </c>
      <c r="AH48" s="540"/>
      <c r="AI48" s="541" t="s">
        <v>489</v>
      </c>
      <c r="AJ48" s="542"/>
      <c r="AK48" s="542"/>
      <c r="AL48" s="542"/>
      <c r="AM48" s="542"/>
      <c r="AN48" s="542"/>
      <c r="AO48" s="550"/>
      <c r="AP48" s="551"/>
      <c r="AQ48" s="542"/>
      <c r="AR48" s="542"/>
      <c r="AS48" s="542"/>
      <c r="AT48" s="542"/>
      <c r="AU48" s="542">
        <v>1</v>
      </c>
      <c r="AV48" s="542"/>
      <c r="AW48" s="542"/>
      <c r="AX48" s="542"/>
      <c r="AY48" s="542"/>
      <c r="AZ48" s="542"/>
      <c r="BA48" s="542"/>
      <c r="BB48" s="542"/>
      <c r="BC48" s="543"/>
      <c r="BD48" s="542"/>
      <c r="BE48" s="542"/>
      <c r="BF48" s="542"/>
      <c r="BG48" s="542"/>
      <c r="BH48" s="546"/>
      <c r="BI48" s="546"/>
      <c r="BJ48" s="552"/>
      <c r="BK48" s="552"/>
      <c r="BL48" s="538">
        <f t="shared" si="2"/>
        <v>1</v>
      </c>
      <c r="BM48" s="549">
        <f t="shared" si="3"/>
        <v>1</v>
      </c>
    </row>
    <row r="49" spans="1:65" ht="12" customHeight="1" x14ac:dyDescent="0.3">
      <c r="A49" s="558"/>
      <c r="B49" s="541" t="s">
        <v>223</v>
      </c>
      <c r="C49" s="560"/>
      <c r="D49" s="560"/>
      <c r="E49" s="560"/>
      <c r="F49" s="560"/>
      <c r="G49" s="560"/>
      <c r="H49" s="561"/>
      <c r="I49" s="562"/>
      <c r="J49" s="560"/>
      <c r="K49" s="560"/>
      <c r="L49" s="560"/>
      <c r="M49" s="560"/>
      <c r="N49" s="560"/>
      <c r="O49" s="560"/>
      <c r="P49" s="560"/>
      <c r="Q49" s="560"/>
      <c r="R49" s="560"/>
      <c r="S49" s="560"/>
      <c r="T49" s="560"/>
      <c r="U49" s="560"/>
      <c r="V49" s="561"/>
      <c r="W49" s="560"/>
      <c r="X49" s="560">
        <v>1</v>
      </c>
      <c r="Y49" s="566"/>
      <c r="Z49" s="566"/>
      <c r="AA49" s="567"/>
      <c r="AB49" s="567"/>
      <c r="AC49" s="564"/>
      <c r="AD49" s="565"/>
      <c r="AE49" s="532">
        <f t="shared" si="4"/>
        <v>1</v>
      </c>
      <c r="AF49" s="549">
        <f t="shared" si="5"/>
        <v>1</v>
      </c>
      <c r="AH49" s="540"/>
      <c r="AI49" s="541" t="s">
        <v>490</v>
      </c>
      <c r="AJ49" s="542"/>
      <c r="AK49" s="542"/>
      <c r="AL49" s="542"/>
      <c r="AM49" s="542"/>
      <c r="AN49" s="542"/>
      <c r="AO49" s="550"/>
      <c r="AP49" s="551"/>
      <c r="AQ49" s="542"/>
      <c r="AR49" s="542"/>
      <c r="AS49" s="542"/>
      <c r="AT49" s="542"/>
      <c r="AU49" s="542">
        <v>1</v>
      </c>
      <c r="AV49" s="542"/>
      <c r="AW49" s="542"/>
      <c r="AX49" s="542"/>
      <c r="AY49" s="542"/>
      <c r="AZ49" s="542"/>
      <c r="BA49" s="542"/>
      <c r="BB49" s="542"/>
      <c r="BC49" s="543"/>
      <c r="BD49" s="542"/>
      <c r="BE49" s="542"/>
      <c r="BF49" s="542"/>
      <c r="BG49" s="542"/>
      <c r="BH49" s="546"/>
      <c r="BI49" s="546"/>
      <c r="BJ49" s="552"/>
      <c r="BK49" s="552"/>
      <c r="BL49" s="538">
        <f t="shared" si="2"/>
        <v>1</v>
      </c>
      <c r="BM49" s="549">
        <f t="shared" si="3"/>
        <v>1</v>
      </c>
    </row>
    <row r="50" spans="1:65" ht="12" customHeight="1" x14ac:dyDescent="0.3">
      <c r="A50" s="558"/>
      <c r="B50" s="568" t="s">
        <v>491</v>
      </c>
      <c r="C50" s="560"/>
      <c r="D50" s="560"/>
      <c r="E50" s="560"/>
      <c r="F50" s="560"/>
      <c r="G50" s="560"/>
      <c r="H50" s="561"/>
      <c r="I50" s="562"/>
      <c r="J50" s="560"/>
      <c r="K50" s="560"/>
      <c r="L50" s="560"/>
      <c r="M50" s="560"/>
      <c r="N50" s="560"/>
      <c r="O50" s="560"/>
      <c r="P50" s="560"/>
      <c r="Q50" s="560"/>
      <c r="R50" s="560"/>
      <c r="S50" s="560"/>
      <c r="T50" s="560"/>
      <c r="U50" s="560"/>
      <c r="V50" s="561"/>
      <c r="W50" s="560"/>
      <c r="X50" s="560"/>
      <c r="Y50" s="566">
        <v>1</v>
      </c>
      <c r="Z50" s="566"/>
      <c r="AA50" s="567"/>
      <c r="AB50" s="567"/>
      <c r="AC50" s="564"/>
      <c r="AD50" s="565"/>
      <c r="AE50" s="532">
        <f t="shared" si="4"/>
        <v>1</v>
      </c>
      <c r="AF50" s="549">
        <f t="shared" si="5"/>
        <v>1</v>
      </c>
      <c r="AH50" s="540"/>
      <c r="AI50" s="541" t="s">
        <v>492</v>
      </c>
      <c r="AJ50" s="542"/>
      <c r="AK50" s="542"/>
      <c r="AL50" s="542"/>
      <c r="AM50" s="542"/>
      <c r="AN50" s="542"/>
      <c r="AO50" s="550"/>
      <c r="AP50" s="551"/>
      <c r="AQ50" s="542"/>
      <c r="AR50" s="542"/>
      <c r="AS50" s="542"/>
      <c r="AT50" s="542"/>
      <c r="AU50" s="542"/>
      <c r="AV50" s="542"/>
      <c r="AW50" s="542">
        <v>1</v>
      </c>
      <c r="AX50" s="542"/>
      <c r="AY50" s="542"/>
      <c r="AZ50" s="542"/>
      <c r="BA50" s="542"/>
      <c r="BB50" s="542"/>
      <c r="BC50" s="543"/>
      <c r="BD50" s="542"/>
      <c r="BE50" s="542"/>
      <c r="BF50" s="542"/>
      <c r="BG50" s="542"/>
      <c r="BH50" s="546"/>
      <c r="BI50" s="546"/>
      <c r="BJ50" s="552"/>
      <c r="BK50" s="552"/>
      <c r="BL50" s="538">
        <f t="shared" si="2"/>
        <v>1</v>
      </c>
      <c r="BM50" s="549">
        <f t="shared" si="3"/>
        <v>1</v>
      </c>
    </row>
    <row r="51" spans="1:65" ht="12" customHeight="1" x14ac:dyDescent="0.3">
      <c r="A51" s="558"/>
      <c r="B51" s="569" t="s">
        <v>493</v>
      </c>
      <c r="C51" s="560"/>
      <c r="D51" s="560"/>
      <c r="E51" s="560"/>
      <c r="F51" s="560"/>
      <c r="G51" s="560"/>
      <c r="H51" s="561"/>
      <c r="I51" s="562"/>
      <c r="J51" s="560"/>
      <c r="K51" s="560"/>
      <c r="L51" s="560"/>
      <c r="M51" s="560"/>
      <c r="N51" s="560"/>
      <c r="O51" s="560"/>
      <c r="P51" s="560"/>
      <c r="Q51" s="560"/>
      <c r="R51" s="560"/>
      <c r="S51" s="560"/>
      <c r="T51" s="560"/>
      <c r="U51" s="560"/>
      <c r="V51" s="561"/>
      <c r="W51" s="560"/>
      <c r="X51" s="560"/>
      <c r="Y51" s="566"/>
      <c r="Z51" s="566"/>
      <c r="AA51" s="567"/>
      <c r="AB51" s="567"/>
      <c r="AC51" s="564">
        <v>1</v>
      </c>
      <c r="AD51" s="565"/>
      <c r="AE51" s="532">
        <f t="shared" si="4"/>
        <v>1</v>
      </c>
      <c r="AF51" s="549">
        <f t="shared" si="5"/>
        <v>1</v>
      </c>
      <c r="AH51" s="540"/>
      <c r="AI51" s="541" t="s">
        <v>494</v>
      </c>
      <c r="AJ51" s="542"/>
      <c r="AK51" s="542"/>
      <c r="AL51" s="542"/>
      <c r="AM51" s="542"/>
      <c r="AN51" s="542"/>
      <c r="AO51" s="550"/>
      <c r="AP51" s="551"/>
      <c r="AQ51" s="542"/>
      <c r="AR51" s="542"/>
      <c r="AS51" s="542"/>
      <c r="AT51" s="542"/>
      <c r="AU51" s="542"/>
      <c r="AV51" s="542"/>
      <c r="AW51" s="542"/>
      <c r="AX51" s="542"/>
      <c r="AY51" s="542">
        <v>1</v>
      </c>
      <c r="AZ51" s="542"/>
      <c r="BA51" s="542"/>
      <c r="BB51" s="542"/>
      <c r="BC51" s="543"/>
      <c r="BD51" s="542"/>
      <c r="BE51" s="542"/>
      <c r="BF51" s="542"/>
      <c r="BG51" s="542"/>
      <c r="BH51" s="546"/>
      <c r="BI51" s="546"/>
      <c r="BJ51" s="552"/>
      <c r="BK51" s="552"/>
      <c r="BL51" s="538">
        <f t="shared" si="2"/>
        <v>1</v>
      </c>
      <c r="BM51" s="549">
        <f t="shared" si="3"/>
        <v>1</v>
      </c>
    </row>
    <row r="52" spans="1:65" ht="12" customHeight="1" x14ac:dyDescent="0.3">
      <c r="A52" s="751" t="s">
        <v>495</v>
      </c>
      <c r="B52" s="752"/>
      <c r="C52" s="570">
        <f>COUNTIF(C2:C51,"&gt;0")</f>
        <v>5</v>
      </c>
      <c r="D52" s="570">
        <f t="shared" ref="D52:AC52" si="6">COUNTIF(D2:D51,"&gt;0")</f>
        <v>5</v>
      </c>
      <c r="E52" s="570">
        <f t="shared" si="6"/>
        <v>4</v>
      </c>
      <c r="F52" s="570">
        <f t="shared" si="6"/>
        <v>8</v>
      </c>
      <c r="G52" s="570">
        <f t="shared" si="6"/>
        <v>4</v>
      </c>
      <c r="H52" s="571">
        <f t="shared" si="6"/>
        <v>7</v>
      </c>
      <c r="I52" s="572">
        <f t="shared" si="6"/>
        <v>6</v>
      </c>
      <c r="J52" s="570">
        <f t="shared" si="6"/>
        <v>4</v>
      </c>
      <c r="K52" s="570">
        <f t="shared" si="6"/>
        <v>7</v>
      </c>
      <c r="L52" s="570">
        <f t="shared" si="6"/>
        <v>3</v>
      </c>
      <c r="M52" s="570">
        <f t="shared" si="6"/>
        <v>7</v>
      </c>
      <c r="N52" s="570">
        <f t="shared" si="6"/>
        <v>5</v>
      </c>
      <c r="O52" s="570">
        <f t="shared" si="6"/>
        <v>8</v>
      </c>
      <c r="P52" s="570">
        <f t="shared" si="6"/>
        <v>6</v>
      </c>
      <c r="Q52" s="570">
        <f t="shared" si="6"/>
        <v>4</v>
      </c>
      <c r="R52" s="570">
        <f t="shared" si="6"/>
        <v>5</v>
      </c>
      <c r="S52" s="570">
        <f t="shared" si="6"/>
        <v>6</v>
      </c>
      <c r="T52" s="570">
        <f t="shared" si="6"/>
        <v>8</v>
      </c>
      <c r="U52" s="570">
        <f t="shared" si="6"/>
        <v>5</v>
      </c>
      <c r="V52" s="571">
        <f t="shared" si="6"/>
        <v>4</v>
      </c>
      <c r="W52" s="570">
        <f t="shared" si="6"/>
        <v>7</v>
      </c>
      <c r="X52" s="570">
        <f t="shared" si="6"/>
        <v>6</v>
      </c>
      <c r="Y52" s="570">
        <f t="shared" si="6"/>
        <v>5</v>
      </c>
      <c r="Z52" s="570">
        <f t="shared" si="6"/>
        <v>4</v>
      </c>
      <c r="AA52" s="570">
        <f t="shared" si="6"/>
        <v>5</v>
      </c>
      <c r="AB52" s="570">
        <f t="shared" si="6"/>
        <v>6</v>
      </c>
      <c r="AC52" s="573">
        <f t="shared" si="6"/>
        <v>5</v>
      </c>
      <c r="AD52" s="574"/>
      <c r="AE52" s="575">
        <f>SUM(AE2:AE51)</f>
        <v>388</v>
      </c>
      <c r="AF52" s="576"/>
      <c r="AH52" s="540"/>
      <c r="AI52" s="541" t="s">
        <v>496</v>
      </c>
      <c r="AJ52" s="542"/>
      <c r="AK52" s="542"/>
      <c r="AL52" s="542"/>
      <c r="AM52" s="542"/>
      <c r="AN52" s="542"/>
      <c r="AO52" s="550"/>
      <c r="AP52" s="551"/>
      <c r="AQ52" s="542"/>
      <c r="AR52" s="542"/>
      <c r="AS52" s="542"/>
      <c r="AT52" s="542"/>
      <c r="AU52" s="542"/>
      <c r="AV52" s="542"/>
      <c r="AW52" s="542"/>
      <c r="AX52" s="542"/>
      <c r="AY52" s="542"/>
      <c r="AZ52" s="542"/>
      <c r="BA52" s="542"/>
      <c r="BB52" s="542">
        <v>1</v>
      </c>
      <c r="BC52" s="543"/>
      <c r="BD52" s="542"/>
      <c r="BE52" s="542"/>
      <c r="BF52" s="542"/>
      <c r="BG52" s="542"/>
      <c r="BH52" s="546"/>
      <c r="BI52" s="546"/>
      <c r="BJ52" s="552"/>
      <c r="BK52" s="552"/>
      <c r="BL52" s="538">
        <f t="shared" si="2"/>
        <v>1</v>
      </c>
      <c r="BM52" s="549">
        <f t="shared" si="3"/>
        <v>1</v>
      </c>
    </row>
    <row r="53" spans="1:65" ht="12" customHeight="1" thickBot="1" x14ac:dyDescent="0.35">
      <c r="A53" s="577"/>
      <c r="B53" s="578" t="s">
        <v>497</v>
      </c>
      <c r="C53" s="579">
        <v>5</v>
      </c>
      <c r="D53" s="579">
        <v>6</v>
      </c>
      <c r="E53" s="579">
        <v>7</v>
      </c>
      <c r="F53" s="579">
        <v>8</v>
      </c>
      <c r="G53" s="579">
        <v>9</v>
      </c>
      <c r="H53" s="580">
        <v>10</v>
      </c>
      <c r="I53" s="581">
        <v>11</v>
      </c>
      <c r="J53" s="582">
        <v>12</v>
      </c>
      <c r="K53" s="582">
        <v>13</v>
      </c>
      <c r="L53" s="582">
        <v>14</v>
      </c>
      <c r="M53" s="582">
        <v>15</v>
      </c>
      <c r="N53" s="583">
        <v>16</v>
      </c>
      <c r="O53" s="583">
        <v>17</v>
      </c>
      <c r="P53" s="583">
        <v>18</v>
      </c>
      <c r="Q53" s="579">
        <v>19</v>
      </c>
      <c r="R53" s="579">
        <v>20</v>
      </c>
      <c r="S53" s="584">
        <v>21</v>
      </c>
      <c r="T53" s="582">
        <v>22</v>
      </c>
      <c r="U53" s="582">
        <v>23</v>
      </c>
      <c r="V53" s="582">
        <v>24</v>
      </c>
      <c r="W53" s="582">
        <v>25</v>
      </c>
      <c r="X53" s="583">
        <v>26</v>
      </c>
      <c r="Y53" s="583">
        <v>27</v>
      </c>
      <c r="Z53" s="583">
        <v>28</v>
      </c>
      <c r="AA53" s="583">
        <v>29</v>
      </c>
      <c r="AB53" s="583">
        <v>30</v>
      </c>
      <c r="AC53" s="585">
        <v>31</v>
      </c>
      <c r="AD53" s="586">
        <v>32</v>
      </c>
      <c r="AE53" s="587"/>
      <c r="AF53" s="588"/>
      <c r="AH53" s="540"/>
      <c r="AI53" s="541" t="s">
        <v>277</v>
      </c>
      <c r="AJ53" s="542"/>
      <c r="AK53" s="542"/>
      <c r="AL53" s="542"/>
      <c r="AM53" s="542"/>
      <c r="AN53" s="542"/>
      <c r="AO53" s="550"/>
      <c r="AP53" s="551"/>
      <c r="AQ53" s="542"/>
      <c r="AR53" s="542"/>
      <c r="AS53" s="542"/>
      <c r="AT53" s="542"/>
      <c r="AU53" s="542"/>
      <c r="AV53" s="542"/>
      <c r="AW53" s="542"/>
      <c r="AX53" s="542"/>
      <c r="AY53" s="542"/>
      <c r="AZ53" s="542"/>
      <c r="BA53" s="542"/>
      <c r="BB53" s="542"/>
      <c r="BC53" s="543"/>
      <c r="BD53" s="542"/>
      <c r="BE53" s="542">
        <v>1</v>
      </c>
      <c r="BF53" s="542"/>
      <c r="BG53" s="542"/>
      <c r="BH53" s="546"/>
      <c r="BI53" s="546"/>
      <c r="BJ53" s="552"/>
      <c r="BK53" s="552"/>
      <c r="BL53" s="538">
        <f t="shared" si="2"/>
        <v>1</v>
      </c>
      <c r="BM53" s="549">
        <f t="shared" si="3"/>
        <v>1</v>
      </c>
    </row>
    <row r="54" spans="1:65" ht="12" customHeight="1" thickTop="1" x14ac:dyDescent="0.3">
      <c r="B54" s="590" t="s">
        <v>498</v>
      </c>
      <c r="C54" s="539"/>
      <c r="D54" s="539"/>
      <c r="E54" s="539"/>
      <c r="F54" s="539"/>
      <c r="G54" s="539"/>
      <c r="H54" s="539"/>
      <c r="I54" s="539"/>
      <c r="J54" s="539"/>
      <c r="K54" s="539"/>
      <c r="L54" s="539"/>
      <c r="M54" s="539"/>
      <c r="N54" s="539"/>
      <c r="O54" s="539"/>
      <c r="P54" s="539"/>
      <c r="Q54" s="539"/>
      <c r="R54" s="539"/>
      <c r="S54" s="539"/>
      <c r="T54" s="539"/>
      <c r="U54" s="539"/>
      <c r="V54" s="539"/>
      <c r="W54" s="539"/>
      <c r="X54" s="539"/>
      <c r="Y54" s="539"/>
      <c r="Z54" s="539"/>
      <c r="AA54" s="539"/>
      <c r="AB54" s="539"/>
      <c r="AC54" s="568"/>
      <c r="AD54" s="568"/>
      <c r="AH54" s="540"/>
      <c r="AI54" s="559" t="s">
        <v>314</v>
      </c>
      <c r="AJ54" s="560"/>
      <c r="AK54" s="560"/>
      <c r="AL54" s="560"/>
      <c r="AM54" s="560"/>
      <c r="AN54" s="560"/>
      <c r="AO54" s="592"/>
      <c r="AP54" s="593"/>
      <c r="AQ54" s="560"/>
      <c r="AR54" s="560"/>
      <c r="AS54" s="560"/>
      <c r="AT54" s="560"/>
      <c r="AU54" s="560"/>
      <c r="AV54" s="560"/>
      <c r="AW54" s="560"/>
      <c r="AX54" s="560"/>
      <c r="AY54" s="560"/>
      <c r="AZ54" s="560"/>
      <c r="BA54" s="560"/>
      <c r="BB54" s="560"/>
      <c r="BC54" s="561"/>
      <c r="BD54" s="560"/>
      <c r="BE54" s="560">
        <v>1</v>
      </c>
      <c r="BF54" s="560"/>
      <c r="BG54" s="560"/>
      <c r="BH54" s="563"/>
      <c r="BI54" s="563"/>
      <c r="BJ54" s="594"/>
      <c r="BK54" s="594"/>
      <c r="BL54" s="538">
        <f t="shared" si="2"/>
        <v>1</v>
      </c>
      <c r="BM54" s="549">
        <f t="shared" si="3"/>
        <v>1</v>
      </c>
    </row>
    <row r="55" spans="1:65" ht="12" customHeight="1" x14ac:dyDescent="0.3">
      <c r="A55" s="753" t="s">
        <v>499</v>
      </c>
      <c r="B55" s="754"/>
      <c r="C55" s="754"/>
      <c r="D55" s="754"/>
      <c r="E55" s="754"/>
      <c r="F55" s="754"/>
      <c r="G55" s="754"/>
      <c r="H55" s="754"/>
      <c r="I55" s="754"/>
      <c r="J55" s="754"/>
      <c r="K55" s="754"/>
      <c r="L55" s="754"/>
      <c r="M55" s="754"/>
      <c r="N55" s="754"/>
      <c r="O55" s="754"/>
      <c r="P55" s="754"/>
      <c r="Q55" s="754"/>
      <c r="R55" s="754"/>
      <c r="S55" s="754"/>
      <c r="T55" s="754"/>
      <c r="U55" s="754"/>
      <c r="V55" s="754"/>
      <c r="W55" s="754"/>
      <c r="X55" s="754"/>
      <c r="Y55" s="754"/>
      <c r="Z55" s="754"/>
      <c r="AA55" s="754"/>
      <c r="AB55" s="754"/>
      <c r="AC55" s="754"/>
      <c r="AD55" s="754"/>
      <c r="AE55" s="754"/>
      <c r="AF55" s="755"/>
      <c r="AH55" s="540"/>
      <c r="AI55" s="559" t="s">
        <v>290</v>
      </c>
      <c r="AJ55" s="560"/>
      <c r="AK55" s="560"/>
      <c r="AL55" s="560"/>
      <c r="AM55" s="560"/>
      <c r="AN55" s="560"/>
      <c r="AO55" s="592"/>
      <c r="AP55" s="593"/>
      <c r="AQ55" s="560"/>
      <c r="AR55" s="560"/>
      <c r="AS55" s="560"/>
      <c r="AT55" s="560"/>
      <c r="AU55" s="560"/>
      <c r="AV55" s="560"/>
      <c r="AW55" s="560"/>
      <c r="AX55" s="560"/>
      <c r="AY55" s="560"/>
      <c r="AZ55" s="560"/>
      <c r="BA55" s="560"/>
      <c r="BB55" s="560"/>
      <c r="BC55" s="561"/>
      <c r="BD55" s="560"/>
      <c r="BE55" s="560"/>
      <c r="BF55" s="560">
        <v>1</v>
      </c>
      <c r="BG55" s="560"/>
      <c r="BH55" s="563"/>
      <c r="BI55" s="563"/>
      <c r="BJ55" s="594"/>
      <c r="BK55" s="594"/>
      <c r="BL55" s="538">
        <f t="shared" si="2"/>
        <v>1</v>
      </c>
      <c r="BM55" s="549">
        <f t="shared" si="3"/>
        <v>1</v>
      </c>
    </row>
    <row r="56" spans="1:65" ht="12" customHeight="1" x14ac:dyDescent="0.3">
      <c r="A56" s="756"/>
      <c r="B56" s="757"/>
      <c r="C56" s="757"/>
      <c r="D56" s="757"/>
      <c r="E56" s="757"/>
      <c r="F56" s="757"/>
      <c r="G56" s="757"/>
      <c r="H56" s="757"/>
      <c r="I56" s="757"/>
      <c r="J56" s="757"/>
      <c r="K56" s="757"/>
      <c r="L56" s="757"/>
      <c r="M56" s="757"/>
      <c r="N56" s="757"/>
      <c r="O56" s="757"/>
      <c r="P56" s="757"/>
      <c r="Q56" s="757"/>
      <c r="R56" s="757"/>
      <c r="S56" s="757"/>
      <c r="T56" s="757"/>
      <c r="U56" s="757"/>
      <c r="V56" s="757"/>
      <c r="W56" s="757"/>
      <c r="X56" s="757"/>
      <c r="Y56" s="757"/>
      <c r="Z56" s="757"/>
      <c r="AA56" s="757"/>
      <c r="AB56" s="757"/>
      <c r="AC56" s="757"/>
      <c r="AD56" s="757"/>
      <c r="AE56" s="757"/>
      <c r="AF56" s="758"/>
      <c r="AH56" s="595"/>
      <c r="AI56" s="559" t="s">
        <v>287</v>
      </c>
      <c r="AJ56" s="560"/>
      <c r="AK56" s="560"/>
      <c r="AL56" s="560"/>
      <c r="AM56" s="560"/>
      <c r="AN56" s="560"/>
      <c r="AO56" s="592"/>
      <c r="AP56" s="593"/>
      <c r="AQ56" s="560"/>
      <c r="AR56" s="560"/>
      <c r="AS56" s="560"/>
      <c r="AT56" s="560"/>
      <c r="AU56" s="560"/>
      <c r="AV56" s="560"/>
      <c r="AW56" s="560"/>
      <c r="AX56" s="560"/>
      <c r="AY56" s="560"/>
      <c r="AZ56" s="560"/>
      <c r="BA56" s="560"/>
      <c r="BB56" s="560"/>
      <c r="BC56" s="561"/>
      <c r="BD56" s="560"/>
      <c r="BE56" s="560"/>
      <c r="BF56" s="560"/>
      <c r="BG56" s="560"/>
      <c r="BH56" s="563"/>
      <c r="BI56" s="563"/>
      <c r="BJ56" s="594">
        <v>1</v>
      </c>
      <c r="BK56" s="594"/>
      <c r="BL56" s="538">
        <f t="shared" si="2"/>
        <v>1</v>
      </c>
      <c r="BM56" s="549">
        <f>SUM(COUNTIF(AJ56:BI56,"&gt;-1"))</f>
        <v>0</v>
      </c>
    </row>
    <row r="57" spans="1:65" ht="12" customHeight="1" x14ac:dyDescent="0.3">
      <c r="C57" s="750">
        <v>1991</v>
      </c>
      <c r="D57" s="750">
        <v>1992</v>
      </c>
      <c r="E57" s="750">
        <v>1993</v>
      </c>
      <c r="F57" s="750">
        <v>1994</v>
      </c>
      <c r="G57" s="750">
        <v>1995</v>
      </c>
      <c r="H57" s="750">
        <v>1996</v>
      </c>
      <c r="I57" s="750">
        <v>1997</v>
      </c>
      <c r="J57" s="750">
        <v>1998</v>
      </c>
      <c r="K57" s="750">
        <v>1999</v>
      </c>
      <c r="L57" s="750">
        <v>2000</v>
      </c>
      <c r="M57" s="750">
        <v>2001</v>
      </c>
      <c r="N57" s="750">
        <v>2002</v>
      </c>
      <c r="O57" s="750">
        <v>2003</v>
      </c>
      <c r="P57" s="750">
        <v>2004</v>
      </c>
      <c r="Q57" s="750">
        <v>2005</v>
      </c>
      <c r="R57" s="750">
        <v>2006</v>
      </c>
      <c r="S57" s="750">
        <v>2007</v>
      </c>
      <c r="T57" s="750">
        <v>2008</v>
      </c>
      <c r="U57" s="750">
        <v>2009</v>
      </c>
      <c r="V57" s="750">
        <v>2010</v>
      </c>
      <c r="W57" s="750">
        <v>2011</v>
      </c>
      <c r="X57" s="750">
        <v>2012</v>
      </c>
      <c r="Y57" s="750">
        <v>2013</v>
      </c>
      <c r="Z57" s="750">
        <v>2014</v>
      </c>
      <c r="AA57" s="750">
        <v>2015</v>
      </c>
      <c r="AB57" s="750">
        <v>2016</v>
      </c>
      <c r="AC57" s="745">
        <v>2017</v>
      </c>
      <c r="AD57" s="745">
        <v>2018</v>
      </c>
      <c r="AE57" s="597"/>
      <c r="AF57" s="539"/>
      <c r="AG57" s="557"/>
      <c r="AH57" s="595"/>
      <c r="AI57" s="559" t="s">
        <v>130</v>
      </c>
      <c r="AJ57" s="563"/>
      <c r="AK57" s="563"/>
      <c r="AL57" s="563"/>
      <c r="AM57" s="563"/>
      <c r="AN57" s="563"/>
      <c r="AO57" s="598"/>
      <c r="AP57" s="599"/>
      <c r="AQ57" s="563"/>
      <c r="AR57" s="563"/>
      <c r="AS57" s="563"/>
      <c r="AT57" s="563"/>
      <c r="AU57" s="563"/>
      <c r="AV57" s="563"/>
      <c r="AW57" s="563"/>
      <c r="AX57" s="563"/>
      <c r="AY57" s="563"/>
      <c r="AZ57" s="563"/>
      <c r="BA57" s="563"/>
      <c r="BB57" s="563"/>
      <c r="BC57" s="600"/>
      <c r="BD57" s="563"/>
      <c r="BE57" s="563"/>
      <c r="BF57" s="563"/>
      <c r="BG57" s="563"/>
      <c r="BH57" s="563"/>
      <c r="BI57" s="563"/>
      <c r="BJ57" s="594"/>
      <c r="BK57" s="601">
        <v>1</v>
      </c>
      <c r="BL57" s="538">
        <f t="shared" si="2"/>
        <v>1</v>
      </c>
      <c r="BM57" s="549"/>
    </row>
    <row r="58" spans="1:65" ht="14.1" customHeight="1" thickBot="1" x14ac:dyDescent="0.35">
      <c r="A58" s="602" t="s">
        <v>500</v>
      </c>
      <c r="C58" s="750"/>
      <c r="D58" s="750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750"/>
      <c r="U58" s="750"/>
      <c r="V58" s="750"/>
      <c r="W58" s="750"/>
      <c r="X58" s="750"/>
      <c r="Y58" s="750"/>
      <c r="Z58" s="750"/>
      <c r="AA58" s="750"/>
      <c r="AB58" s="750"/>
      <c r="AC58" s="745"/>
      <c r="AD58" s="745"/>
      <c r="AE58" s="597"/>
      <c r="AF58" s="603"/>
      <c r="AH58" s="746" t="s">
        <v>495</v>
      </c>
      <c r="AI58" s="747"/>
      <c r="AJ58" s="604">
        <f t="shared" ref="AJ58:BI58" si="7">COUNTIF(AJ2:AJ57,"&gt;0")</f>
        <v>3</v>
      </c>
      <c r="AK58" s="604">
        <f t="shared" si="7"/>
        <v>5</v>
      </c>
      <c r="AL58" s="604">
        <f t="shared" si="7"/>
        <v>5</v>
      </c>
      <c r="AM58" s="604">
        <f t="shared" si="7"/>
        <v>6</v>
      </c>
      <c r="AN58" s="604">
        <f t="shared" si="7"/>
        <v>4</v>
      </c>
      <c r="AO58" s="605">
        <f t="shared" si="7"/>
        <v>4</v>
      </c>
      <c r="AP58" s="606">
        <f t="shared" si="7"/>
        <v>6</v>
      </c>
      <c r="AQ58" s="604">
        <f t="shared" si="7"/>
        <v>6</v>
      </c>
      <c r="AR58" s="604">
        <f t="shared" si="7"/>
        <v>4</v>
      </c>
      <c r="AS58" s="604">
        <f t="shared" si="7"/>
        <v>7</v>
      </c>
      <c r="AT58" s="604">
        <f t="shared" si="7"/>
        <v>6</v>
      </c>
      <c r="AU58" s="604">
        <f t="shared" si="7"/>
        <v>8</v>
      </c>
      <c r="AV58" s="604">
        <f t="shared" si="7"/>
        <v>3</v>
      </c>
      <c r="AW58" s="604">
        <f t="shared" si="7"/>
        <v>5</v>
      </c>
      <c r="AX58" s="604">
        <f t="shared" si="7"/>
        <v>5</v>
      </c>
      <c r="AY58" s="604">
        <f t="shared" si="7"/>
        <v>7</v>
      </c>
      <c r="AZ58" s="604">
        <f t="shared" si="7"/>
        <v>3</v>
      </c>
      <c r="BA58" s="604">
        <f t="shared" si="7"/>
        <v>4</v>
      </c>
      <c r="BB58" s="604">
        <f t="shared" si="7"/>
        <v>6</v>
      </c>
      <c r="BC58" s="607">
        <f t="shared" si="7"/>
        <v>3</v>
      </c>
      <c r="BD58" s="604">
        <f t="shared" si="7"/>
        <v>3</v>
      </c>
      <c r="BE58" s="604">
        <f t="shared" si="7"/>
        <v>6</v>
      </c>
      <c r="BF58" s="604">
        <f t="shared" si="7"/>
        <v>6</v>
      </c>
      <c r="BG58" s="604">
        <f t="shared" si="7"/>
        <v>3</v>
      </c>
      <c r="BH58" s="608">
        <f t="shared" si="7"/>
        <v>3</v>
      </c>
      <c r="BI58" s="608">
        <f t="shared" si="7"/>
        <v>6</v>
      </c>
      <c r="BJ58" s="609">
        <f>COUNTIF(BJ2:BJ57,"&gt;0")</f>
        <v>6</v>
      </c>
      <c r="BK58" s="609">
        <f>COUNTIF(BK2:BK57,"&gt;0")</f>
        <v>2</v>
      </c>
      <c r="BL58" s="610">
        <f>SUM(BL2:BL57)</f>
        <v>386</v>
      </c>
      <c r="BM58" s="611"/>
    </row>
    <row r="59" spans="1:65" ht="14.1" customHeight="1" thickTop="1" thickBot="1" x14ac:dyDescent="0.35">
      <c r="A59" s="748" t="s">
        <v>501</v>
      </c>
      <c r="B59" s="749"/>
      <c r="C59" s="612">
        <f>SUM(C2:C51)</f>
        <v>12</v>
      </c>
      <c r="D59" s="612">
        <f t="shared" ref="D59:AC59" si="8">SUM(D2:D51)</f>
        <v>11</v>
      </c>
      <c r="E59" s="612">
        <f t="shared" si="8"/>
        <v>12</v>
      </c>
      <c r="F59" s="612">
        <f t="shared" si="8"/>
        <v>11</v>
      </c>
      <c r="G59" s="612">
        <f t="shared" si="8"/>
        <v>12</v>
      </c>
      <c r="H59" s="612">
        <f t="shared" si="8"/>
        <v>12</v>
      </c>
      <c r="I59" s="612">
        <f t="shared" si="8"/>
        <v>15</v>
      </c>
      <c r="J59" s="612">
        <f t="shared" si="8"/>
        <v>15</v>
      </c>
      <c r="K59" s="612">
        <f t="shared" si="8"/>
        <v>15</v>
      </c>
      <c r="L59" s="612">
        <f>SUM(L2:L51)-1</f>
        <v>15</v>
      </c>
      <c r="M59" s="612">
        <f t="shared" si="8"/>
        <v>15</v>
      </c>
      <c r="N59" s="612">
        <f t="shared" si="8"/>
        <v>15</v>
      </c>
      <c r="O59" s="612">
        <f t="shared" si="8"/>
        <v>15</v>
      </c>
      <c r="P59" s="612">
        <f t="shared" si="8"/>
        <v>15</v>
      </c>
      <c r="Q59" s="612">
        <f t="shared" si="8"/>
        <v>15</v>
      </c>
      <c r="R59" s="612">
        <f t="shared" si="8"/>
        <v>15</v>
      </c>
      <c r="S59" s="612">
        <f t="shared" si="8"/>
        <v>15</v>
      </c>
      <c r="T59" s="612">
        <f t="shared" si="8"/>
        <v>15</v>
      </c>
      <c r="U59" s="612">
        <f t="shared" si="8"/>
        <v>15</v>
      </c>
      <c r="V59" s="612">
        <f t="shared" si="8"/>
        <v>15</v>
      </c>
      <c r="W59" s="612">
        <f t="shared" si="8"/>
        <v>15</v>
      </c>
      <c r="X59" s="612">
        <f t="shared" si="8"/>
        <v>15</v>
      </c>
      <c r="Y59" s="612">
        <f t="shared" si="8"/>
        <v>15</v>
      </c>
      <c r="Z59" s="612">
        <f t="shared" si="8"/>
        <v>15</v>
      </c>
      <c r="AA59" s="612">
        <f t="shared" si="8"/>
        <v>15</v>
      </c>
      <c r="AB59" s="612">
        <f t="shared" si="8"/>
        <v>15</v>
      </c>
      <c r="AC59" s="613">
        <f t="shared" si="8"/>
        <v>15</v>
      </c>
      <c r="AD59" s="613">
        <f t="shared" ref="AD59" si="9">SUM(AD2:AD51)</f>
        <v>2</v>
      </c>
      <c r="AE59" s="614">
        <f>SUM(C59:AD59)</f>
        <v>387</v>
      </c>
      <c r="AH59" s="615" t="s">
        <v>502</v>
      </c>
      <c r="AI59" s="616"/>
      <c r="AJ59" s="617">
        <f t="shared" ref="AJ59:BI59" si="10">SUM(AJ2:AJ57)</f>
        <v>12</v>
      </c>
      <c r="AK59" s="617">
        <f t="shared" si="10"/>
        <v>11</v>
      </c>
      <c r="AL59" s="617">
        <f t="shared" si="10"/>
        <v>12</v>
      </c>
      <c r="AM59" s="617">
        <f t="shared" si="10"/>
        <v>10</v>
      </c>
      <c r="AN59" s="617">
        <f t="shared" si="10"/>
        <v>12</v>
      </c>
      <c r="AO59" s="618">
        <f t="shared" si="10"/>
        <v>12</v>
      </c>
      <c r="AP59" s="619">
        <f t="shared" si="10"/>
        <v>15</v>
      </c>
      <c r="AQ59" s="617">
        <f t="shared" si="10"/>
        <v>15</v>
      </c>
      <c r="AR59" s="617">
        <f t="shared" si="10"/>
        <v>15</v>
      </c>
      <c r="AS59" s="617">
        <f t="shared" si="10"/>
        <v>15</v>
      </c>
      <c r="AT59" s="617">
        <f t="shared" si="10"/>
        <v>15</v>
      </c>
      <c r="AU59" s="617">
        <f t="shared" si="10"/>
        <v>15</v>
      </c>
      <c r="AV59" s="617">
        <f t="shared" si="10"/>
        <v>15</v>
      </c>
      <c r="AW59" s="617">
        <f t="shared" si="10"/>
        <v>15</v>
      </c>
      <c r="AX59" s="617">
        <f t="shared" si="10"/>
        <v>15</v>
      </c>
      <c r="AY59" s="617">
        <f t="shared" si="10"/>
        <v>15</v>
      </c>
      <c r="AZ59" s="617">
        <f t="shared" si="10"/>
        <v>15</v>
      </c>
      <c r="BA59" s="617">
        <f t="shared" si="10"/>
        <v>15</v>
      </c>
      <c r="BB59" s="617">
        <f t="shared" si="10"/>
        <v>15</v>
      </c>
      <c r="BC59" s="617">
        <f t="shared" si="10"/>
        <v>15</v>
      </c>
      <c r="BD59" s="617">
        <f t="shared" si="10"/>
        <v>15</v>
      </c>
      <c r="BE59" s="617">
        <f t="shared" si="10"/>
        <v>15</v>
      </c>
      <c r="BF59" s="617">
        <f t="shared" si="10"/>
        <v>15</v>
      </c>
      <c r="BG59" s="617">
        <f t="shared" si="10"/>
        <v>15</v>
      </c>
      <c r="BH59" s="617">
        <f t="shared" si="10"/>
        <v>15</v>
      </c>
      <c r="BI59" s="620">
        <f t="shared" si="10"/>
        <v>15</v>
      </c>
      <c r="BJ59" s="621">
        <f>SUM(BJ2:BJ57)</f>
        <v>15</v>
      </c>
      <c r="BK59" s="621">
        <f>SUM(BK2:BK57)</f>
        <v>2</v>
      </c>
      <c r="BL59" s="557"/>
      <c r="BM59" s="557"/>
    </row>
    <row r="60" spans="1:65" ht="5.25" customHeight="1" thickTop="1" x14ac:dyDescent="0.3">
      <c r="A60" s="539"/>
      <c r="B60" s="568"/>
    </row>
    <row r="61" spans="1:65" ht="14.1" customHeight="1" x14ac:dyDescent="0.3">
      <c r="AI61" s="568"/>
      <c r="AJ61" s="539"/>
      <c r="AK61" s="539"/>
      <c r="AL61" s="539"/>
      <c r="AM61" s="539"/>
      <c r="AN61" s="539"/>
      <c r="AO61" s="539"/>
      <c r="AP61" s="539"/>
      <c r="AQ61" s="539"/>
      <c r="AR61" s="539"/>
      <c r="AS61" s="539"/>
      <c r="AT61" s="539"/>
      <c r="AU61" s="539"/>
      <c r="AV61" s="539"/>
      <c r="AW61" s="539"/>
      <c r="AX61" s="539"/>
      <c r="AY61" s="539"/>
      <c r="AZ61" s="539"/>
      <c r="BA61" s="539"/>
      <c r="BB61" s="539"/>
      <c r="BC61" s="539"/>
      <c r="BD61" s="539"/>
      <c r="BE61" s="539"/>
      <c r="BF61" s="539"/>
      <c r="BG61" s="539"/>
      <c r="BH61" s="539"/>
      <c r="BI61" s="539"/>
      <c r="BJ61" s="568"/>
      <c r="BK61" s="568"/>
    </row>
  </sheetData>
  <autoFilter ref="A1:BM59"/>
  <mergeCells count="32">
    <mergeCell ref="P57:P58"/>
    <mergeCell ref="A52:B52"/>
    <mergeCell ref="A55:AF56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AC57:AC58"/>
    <mergeCell ref="AD57:AD58"/>
    <mergeCell ref="AH58:AI58"/>
    <mergeCell ref="A59:B59"/>
    <mergeCell ref="W57:W58"/>
    <mergeCell ref="X57:X58"/>
    <mergeCell ref="Y57:Y58"/>
    <mergeCell ref="Z57:Z58"/>
    <mergeCell ref="AA57:AA58"/>
    <mergeCell ref="AB57:AB58"/>
    <mergeCell ref="Q57:Q58"/>
    <mergeCell ref="R57:R58"/>
    <mergeCell ref="S57:S58"/>
    <mergeCell ref="T57:T58"/>
    <mergeCell ref="U57:U58"/>
    <mergeCell ref="V57:V58"/>
  </mergeCells>
  <pageMargins left="0.19685039370078741" right="0.19685039370078741" top="0.39370078740157483" bottom="0.19685039370078741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5"/>
  <sheetViews>
    <sheetView workbookViewId="0">
      <selection activeCell="P18" sqref="P18"/>
    </sheetView>
  </sheetViews>
  <sheetFormatPr defaultRowHeight="13.5" customHeight="1" x14ac:dyDescent="0.3"/>
  <cols>
    <col min="1" max="1" width="4.33203125" style="633" customWidth="1"/>
    <col min="2" max="2" width="18.44140625" style="669" customWidth="1"/>
    <col min="3" max="3" width="6.6640625" style="670" customWidth="1"/>
    <col min="4" max="4" width="3.6640625" style="671" customWidth="1"/>
    <col min="5" max="6" width="3.6640625" style="672" customWidth="1"/>
    <col min="7" max="7" width="3.6640625" style="673" customWidth="1"/>
    <col min="8" max="8" width="4.109375" style="633" customWidth="1"/>
    <col min="9" max="9" width="17.5546875" style="669" customWidth="1"/>
    <col min="10" max="10" width="6.6640625" style="491" customWidth="1"/>
    <col min="11" max="11" width="3.6640625" style="674" customWidth="1"/>
    <col min="12" max="13" width="3.6640625" style="672" customWidth="1"/>
    <col min="14" max="14" width="3.6640625" style="673" customWidth="1"/>
    <col min="16" max="16" width="8.88671875" style="434"/>
    <col min="17" max="17" width="6.6640625" style="434" customWidth="1"/>
    <col min="18" max="18" width="19.109375" style="434" customWidth="1"/>
    <col min="19" max="19" width="4.88671875" style="434" customWidth="1"/>
    <col min="20" max="20" width="8.88671875" style="434"/>
    <col min="21" max="21" width="8.88671875" style="491"/>
  </cols>
  <sheetData>
    <row r="1" spans="1:21" s="632" customFormat="1" ht="19.5" customHeight="1" thickTop="1" thickBot="1" x14ac:dyDescent="0.35">
      <c r="A1" s="627" t="s">
        <v>1</v>
      </c>
      <c r="B1" s="628" t="s">
        <v>159</v>
      </c>
      <c r="C1" s="629" t="s">
        <v>6</v>
      </c>
      <c r="D1" s="629" t="s">
        <v>3</v>
      </c>
      <c r="E1" s="629" t="s">
        <v>503</v>
      </c>
      <c r="F1" s="629" t="s">
        <v>160</v>
      </c>
      <c r="G1" s="630" t="s">
        <v>504</v>
      </c>
      <c r="H1" s="631" t="s">
        <v>1</v>
      </c>
      <c r="I1" s="628" t="s">
        <v>159</v>
      </c>
      <c r="J1" s="628" t="s">
        <v>6</v>
      </c>
      <c r="K1" s="629" t="s">
        <v>3</v>
      </c>
      <c r="L1" s="629" t="s">
        <v>503</v>
      </c>
      <c r="M1" s="629" t="s">
        <v>160</v>
      </c>
      <c r="N1" s="630" t="s">
        <v>504</v>
      </c>
      <c r="P1" s="633"/>
      <c r="Q1" s="633"/>
      <c r="R1" s="633"/>
      <c r="S1" s="633"/>
      <c r="T1" s="633"/>
      <c r="U1" s="633"/>
    </row>
    <row r="2" spans="1:21" ht="13.5" customHeight="1" thickTop="1" x14ac:dyDescent="0.3">
      <c r="A2" s="634">
        <v>1</v>
      </c>
      <c r="B2" s="635" t="s">
        <v>162</v>
      </c>
      <c r="C2" s="636">
        <v>0.59375</v>
      </c>
      <c r="D2" s="637">
        <v>1993</v>
      </c>
      <c r="E2" s="637">
        <f t="shared" ref="E2:E33" si="0">SUM(2017-D2)</f>
        <v>24</v>
      </c>
      <c r="F2" s="638">
        <v>2014</v>
      </c>
      <c r="G2" s="639">
        <f t="shared" ref="G2:G33" si="1">SUM(F2-D2)</f>
        <v>21</v>
      </c>
      <c r="H2" s="640">
        <v>51</v>
      </c>
      <c r="I2" s="641" t="s">
        <v>505</v>
      </c>
      <c r="J2" s="636">
        <v>0.67083333333333339</v>
      </c>
      <c r="K2" s="642">
        <v>1951</v>
      </c>
      <c r="L2" s="637" t="s">
        <v>151</v>
      </c>
      <c r="M2" s="643">
        <v>2001</v>
      </c>
      <c r="N2" s="639">
        <f>SUM(M2-K2)</f>
        <v>50</v>
      </c>
      <c r="P2" s="644"/>
      <c r="Q2" s="491"/>
      <c r="R2" s="491"/>
      <c r="S2" s="491"/>
      <c r="T2" s="645"/>
    </row>
    <row r="3" spans="1:21" ht="13.5" customHeight="1" x14ac:dyDescent="0.3">
      <c r="A3" s="646">
        <v>2</v>
      </c>
      <c r="B3" s="647" t="s">
        <v>165</v>
      </c>
      <c r="C3" s="648">
        <v>0.60138888888888886</v>
      </c>
      <c r="D3" s="649">
        <v>1973</v>
      </c>
      <c r="E3" s="649">
        <f t="shared" si="0"/>
        <v>44</v>
      </c>
      <c r="F3" s="650">
        <v>1997</v>
      </c>
      <c r="G3" s="651">
        <f t="shared" si="1"/>
        <v>24</v>
      </c>
      <c r="H3" s="652">
        <v>52</v>
      </c>
      <c r="I3" s="653" t="s">
        <v>506</v>
      </c>
      <c r="J3" s="648">
        <v>0.67152777777777783</v>
      </c>
      <c r="K3" s="654">
        <v>1977</v>
      </c>
      <c r="L3" s="649">
        <f t="shared" ref="L3:L56" si="2">SUM(2017-K3)</f>
        <v>40</v>
      </c>
      <c r="M3" s="655">
        <v>2005</v>
      </c>
      <c r="N3" s="651">
        <f t="shared" ref="N3:N56" si="3">SUM(M3-K3)</f>
        <v>28</v>
      </c>
    </row>
    <row r="4" spans="1:21" ht="13.5" customHeight="1" x14ac:dyDescent="0.3">
      <c r="A4" s="646">
        <v>3</v>
      </c>
      <c r="B4" s="647" t="s">
        <v>168</v>
      </c>
      <c r="C4" s="648">
        <v>0.60625000000000007</v>
      </c>
      <c r="D4" s="649">
        <v>1987</v>
      </c>
      <c r="E4" s="649">
        <f t="shared" si="0"/>
        <v>30</v>
      </c>
      <c r="F4" s="650">
        <v>2011</v>
      </c>
      <c r="G4" s="651">
        <f t="shared" si="1"/>
        <v>24</v>
      </c>
      <c r="H4" s="652">
        <v>53</v>
      </c>
      <c r="I4" s="653" t="s">
        <v>124</v>
      </c>
      <c r="J4" s="648">
        <v>0.67291666666666661</v>
      </c>
      <c r="K4" s="656">
        <v>1973</v>
      </c>
      <c r="L4" s="649">
        <f t="shared" si="2"/>
        <v>44</v>
      </c>
      <c r="M4" s="655">
        <v>2012</v>
      </c>
      <c r="N4" s="651">
        <f t="shared" si="3"/>
        <v>39</v>
      </c>
    </row>
    <row r="5" spans="1:21" ht="13.5" customHeight="1" x14ac:dyDescent="0.3">
      <c r="A5" s="646">
        <v>4</v>
      </c>
      <c r="B5" s="647" t="s">
        <v>171</v>
      </c>
      <c r="C5" s="648">
        <v>0.61041666666666672</v>
      </c>
      <c r="D5" s="649">
        <v>1986</v>
      </c>
      <c r="E5" s="649">
        <f t="shared" si="0"/>
        <v>31</v>
      </c>
      <c r="F5" s="650">
        <v>2006</v>
      </c>
      <c r="G5" s="651">
        <f t="shared" si="1"/>
        <v>20</v>
      </c>
      <c r="H5" s="652">
        <v>54</v>
      </c>
      <c r="I5" s="653" t="s">
        <v>507</v>
      </c>
      <c r="J5" s="648">
        <v>0.67361111111111116</v>
      </c>
      <c r="K5" s="654">
        <v>1986</v>
      </c>
      <c r="L5" s="649">
        <f t="shared" si="2"/>
        <v>31</v>
      </c>
      <c r="M5" s="655">
        <v>2003</v>
      </c>
      <c r="N5" s="651">
        <f t="shared" si="3"/>
        <v>17</v>
      </c>
    </row>
    <row r="6" spans="1:21" ht="13.5" customHeight="1" x14ac:dyDescent="0.3">
      <c r="A6" s="646">
        <v>5</v>
      </c>
      <c r="B6" s="647" t="s">
        <v>430</v>
      </c>
      <c r="C6" s="648">
        <v>0.61111111111111105</v>
      </c>
      <c r="D6" s="649">
        <v>1971</v>
      </c>
      <c r="E6" s="649">
        <f t="shared" si="0"/>
        <v>46</v>
      </c>
      <c r="F6" s="650">
        <v>1997</v>
      </c>
      <c r="G6" s="651">
        <f t="shared" si="1"/>
        <v>26</v>
      </c>
      <c r="H6" s="652">
        <v>55</v>
      </c>
      <c r="I6" s="653" t="s">
        <v>478</v>
      </c>
      <c r="J6" s="648">
        <v>0.6743055555555556</v>
      </c>
      <c r="K6" s="654">
        <v>1975</v>
      </c>
      <c r="L6" s="649">
        <f t="shared" si="2"/>
        <v>42</v>
      </c>
      <c r="M6" s="655">
        <v>1993</v>
      </c>
      <c r="N6" s="651">
        <f t="shared" si="3"/>
        <v>18</v>
      </c>
    </row>
    <row r="7" spans="1:21" ht="13.5" customHeight="1" x14ac:dyDescent="0.3">
      <c r="A7" s="646">
        <v>6</v>
      </c>
      <c r="B7" s="647" t="s">
        <v>508</v>
      </c>
      <c r="C7" s="648">
        <v>0.61597222222222225</v>
      </c>
      <c r="D7" s="649">
        <v>1992</v>
      </c>
      <c r="E7" s="649">
        <f t="shared" si="0"/>
        <v>25</v>
      </c>
      <c r="F7" s="650">
        <v>2012</v>
      </c>
      <c r="G7" s="651">
        <f t="shared" si="1"/>
        <v>20</v>
      </c>
      <c r="H7" s="652">
        <v>56</v>
      </c>
      <c r="I7" s="653" t="s">
        <v>181</v>
      </c>
      <c r="J7" s="648">
        <v>0.67499999999999993</v>
      </c>
      <c r="K7" s="654">
        <v>1962</v>
      </c>
      <c r="L7" s="649">
        <f t="shared" si="2"/>
        <v>55</v>
      </c>
      <c r="M7" s="655">
        <v>2007</v>
      </c>
      <c r="N7" s="651">
        <f t="shared" si="3"/>
        <v>45</v>
      </c>
    </row>
    <row r="8" spans="1:21" ht="13.5" customHeight="1" x14ac:dyDescent="0.3">
      <c r="A8" s="646">
        <v>7</v>
      </c>
      <c r="B8" s="647" t="s">
        <v>460</v>
      </c>
      <c r="C8" s="648">
        <v>0.61805555555555558</v>
      </c>
      <c r="D8" s="649">
        <v>1985</v>
      </c>
      <c r="E8" s="649">
        <f t="shared" si="0"/>
        <v>32</v>
      </c>
      <c r="F8" s="650">
        <v>2003</v>
      </c>
      <c r="G8" s="651">
        <f t="shared" si="1"/>
        <v>18</v>
      </c>
      <c r="H8" s="652">
        <v>57</v>
      </c>
      <c r="I8" s="653" t="s">
        <v>509</v>
      </c>
      <c r="J8" s="648">
        <v>0.67569444444444438</v>
      </c>
      <c r="K8" s="654">
        <v>1960</v>
      </c>
      <c r="L8" s="649">
        <f t="shared" si="2"/>
        <v>57</v>
      </c>
      <c r="M8" s="655">
        <v>1993</v>
      </c>
      <c r="N8" s="651">
        <f t="shared" si="3"/>
        <v>33</v>
      </c>
    </row>
    <row r="9" spans="1:21" ht="13.5" customHeight="1" x14ac:dyDescent="0.3">
      <c r="A9" s="646">
        <v>8</v>
      </c>
      <c r="B9" s="647" t="s">
        <v>163</v>
      </c>
      <c r="C9" s="648">
        <v>0.62222222222222223</v>
      </c>
      <c r="D9" s="649">
        <v>1959</v>
      </c>
      <c r="E9" s="649">
        <f t="shared" si="0"/>
        <v>58</v>
      </c>
      <c r="F9" s="650">
        <v>1995</v>
      </c>
      <c r="G9" s="651">
        <f t="shared" si="1"/>
        <v>36</v>
      </c>
      <c r="H9" s="652">
        <v>58</v>
      </c>
      <c r="I9" s="653" t="s">
        <v>416</v>
      </c>
      <c r="J9" s="648">
        <v>0.67569444444444438</v>
      </c>
      <c r="K9" s="654">
        <v>1995</v>
      </c>
      <c r="L9" s="649">
        <f t="shared" si="2"/>
        <v>22</v>
      </c>
      <c r="M9" s="655">
        <v>2013</v>
      </c>
      <c r="N9" s="651">
        <f t="shared" si="3"/>
        <v>18</v>
      </c>
    </row>
    <row r="10" spans="1:21" ht="13.5" customHeight="1" x14ac:dyDescent="0.3">
      <c r="A10" s="646">
        <v>9</v>
      </c>
      <c r="B10" s="647" t="s">
        <v>169</v>
      </c>
      <c r="C10" s="648">
        <v>0.62708333333333333</v>
      </c>
      <c r="D10" s="649">
        <v>1963</v>
      </c>
      <c r="E10" s="649">
        <f t="shared" si="0"/>
        <v>54</v>
      </c>
      <c r="F10" s="650">
        <v>1997</v>
      </c>
      <c r="G10" s="651">
        <f t="shared" si="1"/>
        <v>34</v>
      </c>
      <c r="H10" s="652">
        <v>59</v>
      </c>
      <c r="I10" s="653" t="s">
        <v>464</v>
      </c>
      <c r="J10" s="648">
        <v>0.67708333333333337</v>
      </c>
      <c r="K10" s="654">
        <v>1969</v>
      </c>
      <c r="L10" s="649">
        <f t="shared" si="2"/>
        <v>48</v>
      </c>
      <c r="M10" s="655">
        <v>1992</v>
      </c>
      <c r="N10" s="651">
        <f t="shared" si="3"/>
        <v>23</v>
      </c>
    </row>
    <row r="11" spans="1:21" ht="13.5" customHeight="1" x14ac:dyDescent="0.3">
      <c r="A11" s="646">
        <v>10</v>
      </c>
      <c r="B11" s="647" t="s">
        <v>484</v>
      </c>
      <c r="C11" s="648">
        <v>0.63402777777777775</v>
      </c>
      <c r="D11" s="649">
        <v>1980</v>
      </c>
      <c r="E11" s="649">
        <f t="shared" si="0"/>
        <v>37</v>
      </c>
      <c r="F11" s="650">
        <v>2007</v>
      </c>
      <c r="G11" s="651">
        <f t="shared" si="1"/>
        <v>27</v>
      </c>
      <c r="H11" s="652">
        <v>60</v>
      </c>
      <c r="I11" s="653" t="s">
        <v>184</v>
      </c>
      <c r="J11" s="648">
        <v>0.6777777777777777</v>
      </c>
      <c r="K11" s="654">
        <v>1971</v>
      </c>
      <c r="L11" s="649">
        <f t="shared" si="2"/>
        <v>46</v>
      </c>
      <c r="M11" s="655">
        <v>2011</v>
      </c>
      <c r="N11" s="651">
        <f t="shared" si="3"/>
        <v>40</v>
      </c>
    </row>
    <row r="12" spans="1:21" ht="13.5" customHeight="1" x14ac:dyDescent="0.3">
      <c r="A12" s="646">
        <v>11</v>
      </c>
      <c r="B12" s="647" t="s">
        <v>179</v>
      </c>
      <c r="C12" s="648">
        <v>0.63402777777777775</v>
      </c>
      <c r="D12" s="649">
        <v>1991</v>
      </c>
      <c r="E12" s="649">
        <f t="shared" si="0"/>
        <v>26</v>
      </c>
      <c r="F12" s="650">
        <v>2008</v>
      </c>
      <c r="G12" s="651">
        <f t="shared" si="1"/>
        <v>17</v>
      </c>
      <c r="H12" s="652">
        <v>61</v>
      </c>
      <c r="I12" s="653" t="s">
        <v>510</v>
      </c>
      <c r="J12" s="648">
        <v>0.67847222222222225</v>
      </c>
      <c r="K12" s="654">
        <v>1990</v>
      </c>
      <c r="L12" s="649">
        <f t="shared" si="2"/>
        <v>27</v>
      </c>
      <c r="M12" s="655">
        <v>2006</v>
      </c>
      <c r="N12" s="651">
        <f t="shared" si="3"/>
        <v>16</v>
      </c>
    </row>
    <row r="13" spans="1:21" ht="13.5" customHeight="1" x14ac:dyDescent="0.3">
      <c r="A13" s="646">
        <v>12</v>
      </c>
      <c r="B13" s="647" t="s">
        <v>511</v>
      </c>
      <c r="C13" s="648">
        <v>0.63541666666666663</v>
      </c>
      <c r="D13" s="649">
        <v>1975</v>
      </c>
      <c r="E13" s="649">
        <f t="shared" si="0"/>
        <v>42</v>
      </c>
      <c r="F13" s="650">
        <v>2014</v>
      </c>
      <c r="G13" s="651">
        <f t="shared" si="1"/>
        <v>39</v>
      </c>
      <c r="H13" s="652">
        <v>62</v>
      </c>
      <c r="I13" s="653" t="s">
        <v>481</v>
      </c>
      <c r="J13" s="648">
        <v>0.67986111111111114</v>
      </c>
      <c r="K13" s="654">
        <v>1979</v>
      </c>
      <c r="L13" s="649">
        <f t="shared" si="2"/>
        <v>38</v>
      </c>
      <c r="M13" s="655">
        <v>1995</v>
      </c>
      <c r="N13" s="651">
        <f t="shared" si="3"/>
        <v>16</v>
      </c>
    </row>
    <row r="14" spans="1:21" ht="13.5" customHeight="1" x14ac:dyDescent="0.3">
      <c r="A14" s="646">
        <v>13</v>
      </c>
      <c r="B14" s="647" t="s">
        <v>457</v>
      </c>
      <c r="C14" s="648">
        <v>0.63680555555555551</v>
      </c>
      <c r="D14" s="649">
        <v>1962</v>
      </c>
      <c r="E14" s="649">
        <f t="shared" si="0"/>
        <v>55</v>
      </c>
      <c r="F14" s="650">
        <v>1994</v>
      </c>
      <c r="G14" s="651">
        <f t="shared" si="1"/>
        <v>32</v>
      </c>
      <c r="H14" s="652">
        <v>63</v>
      </c>
      <c r="I14" s="653" t="s">
        <v>512</v>
      </c>
      <c r="J14" s="648">
        <v>0.67986111111111114</v>
      </c>
      <c r="K14" s="654">
        <v>1964</v>
      </c>
      <c r="L14" s="649">
        <f t="shared" si="2"/>
        <v>53</v>
      </c>
      <c r="M14" s="655">
        <v>2003</v>
      </c>
      <c r="N14" s="651">
        <f t="shared" si="3"/>
        <v>39</v>
      </c>
    </row>
    <row r="15" spans="1:21" ht="13.5" customHeight="1" x14ac:dyDescent="0.3">
      <c r="A15" s="646">
        <v>14</v>
      </c>
      <c r="B15" s="647" t="s">
        <v>182</v>
      </c>
      <c r="C15" s="648">
        <v>0.63680555555555551</v>
      </c>
      <c r="D15" s="649">
        <v>1991</v>
      </c>
      <c r="E15" s="649">
        <f t="shared" si="0"/>
        <v>26</v>
      </c>
      <c r="F15" s="650">
        <v>2012</v>
      </c>
      <c r="G15" s="651">
        <f t="shared" si="1"/>
        <v>21</v>
      </c>
      <c r="H15" s="652">
        <v>64</v>
      </c>
      <c r="I15" s="653" t="s">
        <v>513</v>
      </c>
      <c r="J15" s="648">
        <v>0.68125000000000002</v>
      </c>
      <c r="K15" s="654">
        <v>1978</v>
      </c>
      <c r="L15" s="649">
        <f t="shared" si="2"/>
        <v>39</v>
      </c>
      <c r="M15" s="655">
        <v>1995</v>
      </c>
      <c r="N15" s="651">
        <f t="shared" si="3"/>
        <v>17</v>
      </c>
    </row>
    <row r="16" spans="1:21" ht="13.5" customHeight="1" x14ac:dyDescent="0.3">
      <c r="A16" s="646">
        <v>15</v>
      </c>
      <c r="B16" s="647" t="s">
        <v>185</v>
      </c>
      <c r="C16" s="648">
        <v>0.6381944444444444</v>
      </c>
      <c r="D16" s="649">
        <v>1978</v>
      </c>
      <c r="E16" s="649">
        <f t="shared" si="0"/>
        <v>39</v>
      </c>
      <c r="F16" s="650">
        <v>1997</v>
      </c>
      <c r="G16" s="651">
        <f t="shared" si="1"/>
        <v>19</v>
      </c>
      <c r="H16" s="652">
        <v>65</v>
      </c>
      <c r="I16" s="653" t="s">
        <v>514</v>
      </c>
      <c r="J16" s="648">
        <v>0.68125000000000002</v>
      </c>
      <c r="K16" s="654">
        <v>1947</v>
      </c>
      <c r="L16" s="649">
        <f t="shared" si="2"/>
        <v>70</v>
      </c>
      <c r="M16" s="655">
        <v>1998</v>
      </c>
      <c r="N16" s="651">
        <f t="shared" si="3"/>
        <v>51</v>
      </c>
    </row>
    <row r="17" spans="1:14" ht="13.5" customHeight="1" x14ac:dyDescent="0.3">
      <c r="A17" s="646">
        <v>16</v>
      </c>
      <c r="B17" s="647" t="s">
        <v>187</v>
      </c>
      <c r="C17" s="648">
        <v>0.6381944444444444</v>
      </c>
      <c r="D17" s="649">
        <v>1999</v>
      </c>
      <c r="E17" s="649">
        <f t="shared" si="0"/>
        <v>18</v>
      </c>
      <c r="F17" s="650">
        <v>2016</v>
      </c>
      <c r="G17" s="651">
        <f t="shared" si="1"/>
        <v>17</v>
      </c>
      <c r="H17" s="652">
        <v>66</v>
      </c>
      <c r="I17" s="653" t="s">
        <v>515</v>
      </c>
      <c r="J17" s="648">
        <v>0.68194444444444446</v>
      </c>
      <c r="K17" s="654" t="s">
        <v>516</v>
      </c>
      <c r="L17" s="649" t="e">
        <f t="shared" si="2"/>
        <v>#VALUE!</v>
      </c>
      <c r="M17" s="655">
        <v>2003</v>
      </c>
      <c r="N17" s="651"/>
    </row>
    <row r="18" spans="1:14" ht="13.5" customHeight="1" x14ac:dyDescent="0.3">
      <c r="A18" s="646">
        <v>17</v>
      </c>
      <c r="B18" s="647" t="s">
        <v>443</v>
      </c>
      <c r="C18" s="648">
        <v>0.63888888888888895</v>
      </c>
      <c r="D18" s="649">
        <v>1991</v>
      </c>
      <c r="E18" s="649">
        <f t="shared" si="0"/>
        <v>26</v>
      </c>
      <c r="F18" s="650">
        <v>2008</v>
      </c>
      <c r="G18" s="651">
        <f t="shared" si="1"/>
        <v>17</v>
      </c>
      <c r="H18" s="652">
        <v>67</v>
      </c>
      <c r="I18" s="653" t="s">
        <v>517</v>
      </c>
      <c r="J18" s="648">
        <v>0.68402777777777779</v>
      </c>
      <c r="K18" s="654">
        <v>1988</v>
      </c>
      <c r="L18" s="649">
        <f t="shared" si="2"/>
        <v>29</v>
      </c>
      <c r="M18" s="655">
        <v>2006</v>
      </c>
      <c r="N18" s="651">
        <f t="shared" si="3"/>
        <v>18</v>
      </c>
    </row>
    <row r="19" spans="1:14" ht="13.5" customHeight="1" x14ac:dyDescent="0.3">
      <c r="A19" s="646">
        <v>18</v>
      </c>
      <c r="B19" s="647" t="s">
        <v>518</v>
      </c>
      <c r="C19" s="648">
        <v>0.63958333333333328</v>
      </c>
      <c r="D19" s="649">
        <v>1979</v>
      </c>
      <c r="E19" s="649">
        <f t="shared" si="0"/>
        <v>38</v>
      </c>
      <c r="F19" s="650">
        <v>1997</v>
      </c>
      <c r="G19" s="651">
        <f t="shared" si="1"/>
        <v>18</v>
      </c>
      <c r="H19" s="652">
        <v>68</v>
      </c>
      <c r="I19" s="653" t="s">
        <v>519</v>
      </c>
      <c r="J19" s="648">
        <v>0.68472222222222223</v>
      </c>
      <c r="K19" s="654">
        <v>1991</v>
      </c>
      <c r="L19" s="649">
        <f t="shared" si="2"/>
        <v>26</v>
      </c>
      <c r="M19" s="655">
        <v>2011</v>
      </c>
      <c r="N19" s="651">
        <f t="shared" si="3"/>
        <v>20</v>
      </c>
    </row>
    <row r="20" spans="1:14" ht="13.5" customHeight="1" x14ac:dyDescent="0.3">
      <c r="A20" s="646">
        <v>19</v>
      </c>
      <c r="B20" s="647" t="s">
        <v>194</v>
      </c>
      <c r="C20" s="648">
        <v>0.63958333333333328</v>
      </c>
      <c r="D20" s="649">
        <v>1980</v>
      </c>
      <c r="E20" s="649">
        <f t="shared" si="0"/>
        <v>37</v>
      </c>
      <c r="F20" s="650">
        <v>1998</v>
      </c>
      <c r="G20" s="651">
        <f t="shared" si="1"/>
        <v>18</v>
      </c>
      <c r="H20" s="652">
        <v>69</v>
      </c>
      <c r="I20" s="653" t="s">
        <v>520</v>
      </c>
      <c r="J20" s="648">
        <v>0.68472222222222223</v>
      </c>
      <c r="K20" s="657">
        <v>1999</v>
      </c>
      <c r="L20" s="649">
        <f t="shared" si="2"/>
        <v>18</v>
      </c>
      <c r="M20" s="655">
        <v>2014</v>
      </c>
      <c r="N20" s="651">
        <f t="shared" si="3"/>
        <v>15</v>
      </c>
    </row>
    <row r="21" spans="1:14" ht="13.5" customHeight="1" x14ac:dyDescent="0.3">
      <c r="A21" s="646">
        <v>20</v>
      </c>
      <c r="B21" s="647" t="s">
        <v>167</v>
      </c>
      <c r="C21" s="648">
        <v>0.64166666666666672</v>
      </c>
      <c r="D21" s="649">
        <v>1957</v>
      </c>
      <c r="E21" s="649">
        <f t="shared" si="0"/>
        <v>60</v>
      </c>
      <c r="F21" s="650">
        <v>1999</v>
      </c>
      <c r="G21" s="651">
        <f t="shared" si="1"/>
        <v>42</v>
      </c>
      <c r="H21" s="652">
        <v>70</v>
      </c>
      <c r="I21" s="653" t="s">
        <v>521</v>
      </c>
      <c r="J21" s="648">
        <v>0.68680555555555556</v>
      </c>
      <c r="K21" s="654">
        <v>1986</v>
      </c>
      <c r="L21" s="649">
        <f t="shared" si="2"/>
        <v>31</v>
      </c>
      <c r="M21" s="655">
        <v>2003</v>
      </c>
      <c r="N21" s="651">
        <f t="shared" si="3"/>
        <v>17</v>
      </c>
    </row>
    <row r="22" spans="1:14" ht="13.5" customHeight="1" x14ac:dyDescent="0.3">
      <c r="A22" s="646">
        <v>21</v>
      </c>
      <c r="B22" s="647" t="s">
        <v>196</v>
      </c>
      <c r="C22" s="648">
        <v>0.64236111111111105</v>
      </c>
      <c r="D22" s="649">
        <v>1994</v>
      </c>
      <c r="E22" s="649">
        <f t="shared" si="0"/>
        <v>23</v>
      </c>
      <c r="F22" s="650">
        <v>2012</v>
      </c>
      <c r="G22" s="651">
        <f t="shared" si="1"/>
        <v>18</v>
      </c>
      <c r="H22" s="652">
        <v>71</v>
      </c>
      <c r="I22" s="653" t="s">
        <v>522</v>
      </c>
      <c r="J22" s="648">
        <v>0.68680555555555556</v>
      </c>
      <c r="K22" s="654" t="s">
        <v>523</v>
      </c>
      <c r="L22" s="649" t="e">
        <f t="shared" si="2"/>
        <v>#VALUE!</v>
      </c>
      <c r="M22" s="655">
        <v>2003</v>
      </c>
      <c r="N22" s="651"/>
    </row>
    <row r="23" spans="1:14" ht="13.5" customHeight="1" x14ac:dyDescent="0.3">
      <c r="A23" s="646">
        <v>22</v>
      </c>
      <c r="B23" s="647" t="s">
        <v>524</v>
      </c>
      <c r="C23" s="648">
        <v>0.6430555555555556</v>
      </c>
      <c r="D23" s="649">
        <v>1982</v>
      </c>
      <c r="E23" s="649">
        <f t="shared" si="0"/>
        <v>35</v>
      </c>
      <c r="F23" s="650">
        <v>2007</v>
      </c>
      <c r="G23" s="651">
        <f t="shared" si="1"/>
        <v>25</v>
      </c>
      <c r="H23" s="652">
        <v>72</v>
      </c>
      <c r="I23" s="653" t="s">
        <v>205</v>
      </c>
      <c r="J23" s="648">
        <v>0.6875</v>
      </c>
      <c r="K23" s="654">
        <v>1969</v>
      </c>
      <c r="L23" s="649">
        <f t="shared" si="2"/>
        <v>48</v>
      </c>
      <c r="M23" s="655">
        <v>2005</v>
      </c>
      <c r="N23" s="651">
        <f t="shared" si="3"/>
        <v>36</v>
      </c>
    </row>
    <row r="24" spans="1:14" ht="13.5" customHeight="1" x14ac:dyDescent="0.3">
      <c r="A24" s="646">
        <v>23</v>
      </c>
      <c r="B24" s="647" t="s">
        <v>525</v>
      </c>
      <c r="C24" s="648">
        <v>0.64444444444444449</v>
      </c>
      <c r="D24" s="649">
        <v>1955</v>
      </c>
      <c r="E24" s="649">
        <f t="shared" si="0"/>
        <v>62</v>
      </c>
      <c r="F24" s="650">
        <v>1999</v>
      </c>
      <c r="G24" s="651">
        <f t="shared" si="1"/>
        <v>44</v>
      </c>
      <c r="H24" s="652">
        <v>73</v>
      </c>
      <c r="I24" s="653" t="s">
        <v>526</v>
      </c>
      <c r="J24" s="648">
        <v>0.68819444444444444</v>
      </c>
      <c r="K24" s="654">
        <v>1970</v>
      </c>
      <c r="L24" s="649">
        <f t="shared" si="2"/>
        <v>47</v>
      </c>
      <c r="M24" s="655">
        <v>1993</v>
      </c>
      <c r="N24" s="651">
        <f t="shared" si="3"/>
        <v>23</v>
      </c>
    </row>
    <row r="25" spans="1:14" ht="13.5" customHeight="1" x14ac:dyDescent="0.3">
      <c r="A25" s="646">
        <v>24</v>
      </c>
      <c r="B25" s="647" t="s">
        <v>199</v>
      </c>
      <c r="C25" s="648">
        <v>0.64444444444444449</v>
      </c>
      <c r="D25" s="649">
        <v>1995</v>
      </c>
      <c r="E25" s="649">
        <f t="shared" si="0"/>
        <v>22</v>
      </c>
      <c r="F25" s="650">
        <v>2016</v>
      </c>
      <c r="G25" s="651">
        <f t="shared" si="1"/>
        <v>21</v>
      </c>
      <c r="H25" s="652">
        <v>74</v>
      </c>
      <c r="I25" s="653" t="s">
        <v>527</v>
      </c>
      <c r="J25" s="648">
        <v>0.68819444444444444</v>
      </c>
      <c r="K25" s="654">
        <v>1968</v>
      </c>
      <c r="L25" s="649">
        <f t="shared" si="2"/>
        <v>49</v>
      </c>
      <c r="M25" s="655">
        <v>1996</v>
      </c>
      <c r="N25" s="651">
        <f t="shared" si="3"/>
        <v>28</v>
      </c>
    </row>
    <row r="26" spans="1:14" ht="13.5" customHeight="1" x14ac:dyDescent="0.3">
      <c r="A26" s="646">
        <v>25</v>
      </c>
      <c r="B26" s="647" t="s">
        <v>128</v>
      </c>
      <c r="C26" s="648">
        <v>0.6479166666666667</v>
      </c>
      <c r="D26" s="649">
        <v>1987</v>
      </c>
      <c r="E26" s="649">
        <f t="shared" si="0"/>
        <v>30</v>
      </c>
      <c r="F26" s="650">
        <v>2011</v>
      </c>
      <c r="G26" s="651">
        <f t="shared" si="1"/>
        <v>24</v>
      </c>
      <c r="H26" s="652">
        <v>75</v>
      </c>
      <c r="I26" s="653" t="s">
        <v>528</v>
      </c>
      <c r="J26" s="648">
        <v>0.68819444444444444</v>
      </c>
      <c r="K26" s="654">
        <v>1959</v>
      </c>
      <c r="L26" s="649">
        <f t="shared" si="2"/>
        <v>58</v>
      </c>
      <c r="M26" s="655">
        <v>1998</v>
      </c>
      <c r="N26" s="651">
        <f t="shared" si="3"/>
        <v>39</v>
      </c>
    </row>
    <row r="27" spans="1:14" ht="13.5" customHeight="1" x14ac:dyDescent="0.3">
      <c r="A27" s="646">
        <v>26</v>
      </c>
      <c r="B27" s="647" t="s">
        <v>203</v>
      </c>
      <c r="C27" s="648">
        <v>0.64861111111111114</v>
      </c>
      <c r="D27" s="649">
        <v>1990</v>
      </c>
      <c r="E27" s="649">
        <f t="shared" si="0"/>
        <v>27</v>
      </c>
      <c r="F27" s="650">
        <v>2010</v>
      </c>
      <c r="G27" s="651">
        <f t="shared" si="1"/>
        <v>20</v>
      </c>
      <c r="H27" s="652">
        <v>76</v>
      </c>
      <c r="I27" s="653" t="s">
        <v>529</v>
      </c>
      <c r="J27" s="648">
        <v>0.69027777777777777</v>
      </c>
      <c r="K27" s="657">
        <v>1996</v>
      </c>
      <c r="L27" s="649">
        <f t="shared" si="2"/>
        <v>21</v>
      </c>
      <c r="M27" s="655">
        <v>2015</v>
      </c>
      <c r="N27" s="651">
        <f t="shared" si="3"/>
        <v>19</v>
      </c>
    </row>
    <row r="28" spans="1:14" ht="13.5" customHeight="1" x14ac:dyDescent="0.3">
      <c r="A28" s="646">
        <v>27</v>
      </c>
      <c r="B28" s="647" t="s">
        <v>425</v>
      </c>
      <c r="C28" s="648">
        <v>0.65</v>
      </c>
      <c r="D28" s="649">
        <v>1976</v>
      </c>
      <c r="E28" s="649">
        <f t="shared" si="0"/>
        <v>41</v>
      </c>
      <c r="F28" s="650">
        <v>1994</v>
      </c>
      <c r="G28" s="651">
        <f t="shared" si="1"/>
        <v>18</v>
      </c>
      <c r="H28" s="652">
        <v>77</v>
      </c>
      <c r="I28" s="653" t="s">
        <v>530</v>
      </c>
      <c r="J28" s="648">
        <v>0.69166666666666676</v>
      </c>
      <c r="K28" s="654">
        <v>1955</v>
      </c>
      <c r="L28" s="649">
        <f t="shared" si="2"/>
        <v>62</v>
      </c>
      <c r="M28" s="655">
        <v>2000</v>
      </c>
      <c r="N28" s="651">
        <f t="shared" si="3"/>
        <v>45</v>
      </c>
    </row>
    <row r="29" spans="1:14" ht="13.5" customHeight="1" x14ac:dyDescent="0.3">
      <c r="A29" s="646">
        <v>28</v>
      </c>
      <c r="B29" s="647" t="s">
        <v>88</v>
      </c>
      <c r="C29" s="648">
        <v>0.65069444444444446</v>
      </c>
      <c r="D29" s="649">
        <v>1980</v>
      </c>
      <c r="E29" s="649">
        <f t="shared" si="0"/>
        <v>37</v>
      </c>
      <c r="F29" s="650">
        <v>2015</v>
      </c>
      <c r="G29" s="651">
        <f t="shared" si="1"/>
        <v>35</v>
      </c>
      <c r="H29" s="652">
        <v>78</v>
      </c>
      <c r="I29" s="653" t="s">
        <v>531</v>
      </c>
      <c r="J29" s="648">
        <v>0.69305555555555554</v>
      </c>
      <c r="K29" s="654">
        <v>1981</v>
      </c>
      <c r="L29" s="649">
        <f t="shared" si="2"/>
        <v>36</v>
      </c>
      <c r="M29" s="655">
        <v>2001</v>
      </c>
      <c r="N29" s="651">
        <f t="shared" si="3"/>
        <v>20</v>
      </c>
    </row>
    <row r="30" spans="1:14" ht="13.5" customHeight="1" x14ac:dyDescent="0.3">
      <c r="A30" s="646">
        <v>29</v>
      </c>
      <c r="B30" s="647" t="s">
        <v>218</v>
      </c>
      <c r="C30" s="648">
        <v>0.65138888888888891</v>
      </c>
      <c r="D30" s="649">
        <v>1961</v>
      </c>
      <c r="E30" s="649">
        <f t="shared" si="0"/>
        <v>56</v>
      </c>
      <c r="F30" s="650">
        <v>2013</v>
      </c>
      <c r="G30" s="651">
        <f t="shared" si="1"/>
        <v>52</v>
      </c>
      <c r="H30" s="652">
        <v>79</v>
      </c>
      <c r="I30" s="653" t="s">
        <v>532</v>
      </c>
      <c r="J30" s="648">
        <v>0.69374999999999998</v>
      </c>
      <c r="K30" s="654">
        <v>1988</v>
      </c>
      <c r="L30" s="649">
        <f t="shared" si="2"/>
        <v>29</v>
      </c>
      <c r="M30" s="655">
        <v>2011</v>
      </c>
      <c r="N30" s="651">
        <f t="shared" si="3"/>
        <v>23</v>
      </c>
    </row>
    <row r="31" spans="1:14" ht="13.5" customHeight="1" x14ac:dyDescent="0.3">
      <c r="A31" s="646">
        <v>30</v>
      </c>
      <c r="B31" s="647" t="s">
        <v>221</v>
      </c>
      <c r="C31" s="648">
        <v>0.65416666666666667</v>
      </c>
      <c r="D31" s="649">
        <v>1956</v>
      </c>
      <c r="E31" s="649">
        <f t="shared" si="0"/>
        <v>61</v>
      </c>
      <c r="F31" s="650">
        <v>2009</v>
      </c>
      <c r="G31" s="651">
        <f t="shared" si="1"/>
        <v>53</v>
      </c>
      <c r="H31" s="652">
        <v>80</v>
      </c>
      <c r="I31" s="653" t="s">
        <v>473</v>
      </c>
      <c r="J31" s="648">
        <v>0.6958333333333333</v>
      </c>
      <c r="K31" s="654">
        <v>1953</v>
      </c>
      <c r="L31" s="649">
        <f t="shared" si="2"/>
        <v>64</v>
      </c>
      <c r="M31" s="655">
        <v>1991</v>
      </c>
      <c r="N31" s="651">
        <f t="shared" si="3"/>
        <v>38</v>
      </c>
    </row>
    <row r="32" spans="1:14" ht="13.5" customHeight="1" x14ac:dyDescent="0.3">
      <c r="A32" s="646">
        <v>31</v>
      </c>
      <c r="B32" s="647" t="s">
        <v>423</v>
      </c>
      <c r="C32" s="648">
        <v>0.65486111111111112</v>
      </c>
      <c r="D32" s="649">
        <v>1968</v>
      </c>
      <c r="E32" s="649">
        <f t="shared" si="0"/>
        <v>49</v>
      </c>
      <c r="F32" s="650">
        <v>1990</v>
      </c>
      <c r="G32" s="651">
        <f t="shared" si="1"/>
        <v>22</v>
      </c>
      <c r="H32" s="652">
        <v>81</v>
      </c>
      <c r="I32" s="653" t="s">
        <v>18</v>
      </c>
      <c r="J32" s="648">
        <v>0.69652777777777775</v>
      </c>
      <c r="K32" s="658">
        <v>1972</v>
      </c>
      <c r="L32" s="649">
        <f t="shared" si="2"/>
        <v>45</v>
      </c>
      <c r="M32" s="655">
        <v>2016</v>
      </c>
      <c r="N32" s="651">
        <f t="shared" si="3"/>
        <v>44</v>
      </c>
    </row>
    <row r="33" spans="1:14" ht="13.5" customHeight="1" x14ac:dyDescent="0.3">
      <c r="A33" s="646">
        <v>32</v>
      </c>
      <c r="B33" s="647" t="s">
        <v>209</v>
      </c>
      <c r="C33" s="648">
        <v>0.65625</v>
      </c>
      <c r="D33" s="649">
        <v>1983</v>
      </c>
      <c r="E33" s="649">
        <f t="shared" si="0"/>
        <v>34</v>
      </c>
      <c r="F33" s="650">
        <v>2013</v>
      </c>
      <c r="G33" s="651">
        <f t="shared" si="1"/>
        <v>30</v>
      </c>
      <c r="H33" s="652">
        <v>82</v>
      </c>
      <c r="I33" s="653" t="s">
        <v>533</v>
      </c>
      <c r="J33" s="648">
        <v>0.6972222222222223</v>
      </c>
      <c r="K33" s="654">
        <v>1973</v>
      </c>
      <c r="L33" s="649">
        <f t="shared" si="2"/>
        <v>44</v>
      </c>
      <c r="M33" s="655">
        <v>1999</v>
      </c>
      <c r="N33" s="651">
        <f t="shared" si="3"/>
        <v>26</v>
      </c>
    </row>
    <row r="34" spans="1:14" ht="13.5" customHeight="1" x14ac:dyDescent="0.3">
      <c r="A34" s="646">
        <v>33</v>
      </c>
      <c r="B34" s="647" t="s">
        <v>440</v>
      </c>
      <c r="C34" s="648">
        <v>0.65694444444444444</v>
      </c>
      <c r="D34" s="649">
        <v>1970</v>
      </c>
      <c r="E34" s="649">
        <f t="shared" ref="E34:E51" si="4">SUM(2017-D34)</f>
        <v>47</v>
      </c>
      <c r="F34" s="650">
        <v>2001</v>
      </c>
      <c r="G34" s="651">
        <f t="shared" ref="G34:G51" si="5">SUM(F34-D34)</f>
        <v>31</v>
      </c>
      <c r="H34" s="652">
        <v>83</v>
      </c>
      <c r="I34" s="653" t="s">
        <v>21</v>
      </c>
      <c r="J34" s="648">
        <v>0.6972222222222223</v>
      </c>
      <c r="K34" s="657">
        <v>1978</v>
      </c>
      <c r="L34" s="649">
        <f t="shared" si="2"/>
        <v>39</v>
      </c>
      <c r="M34" s="659">
        <v>2017</v>
      </c>
      <c r="N34" s="651">
        <f t="shared" si="3"/>
        <v>39</v>
      </c>
    </row>
    <row r="35" spans="1:14" ht="13.5" customHeight="1" x14ac:dyDescent="0.3">
      <c r="A35" s="646">
        <v>34</v>
      </c>
      <c r="B35" s="647" t="s">
        <v>534</v>
      </c>
      <c r="C35" s="648">
        <v>0.66041666666666665</v>
      </c>
      <c r="D35" s="649">
        <v>1963</v>
      </c>
      <c r="E35" s="649">
        <f t="shared" si="4"/>
        <v>54</v>
      </c>
      <c r="F35" s="650">
        <v>1997</v>
      </c>
      <c r="G35" s="651">
        <f t="shared" si="5"/>
        <v>34</v>
      </c>
      <c r="H35" s="652">
        <v>84</v>
      </c>
      <c r="I35" s="653" t="s">
        <v>198</v>
      </c>
      <c r="J35" s="648">
        <v>0.69791666666666663</v>
      </c>
      <c r="K35" s="654">
        <v>1955</v>
      </c>
      <c r="L35" s="649">
        <f t="shared" si="2"/>
        <v>62</v>
      </c>
      <c r="M35" s="655">
        <v>1997</v>
      </c>
      <c r="N35" s="651">
        <f t="shared" si="3"/>
        <v>42</v>
      </c>
    </row>
    <row r="36" spans="1:14" ht="13.5" customHeight="1" x14ac:dyDescent="0.3">
      <c r="A36" s="646">
        <v>35</v>
      </c>
      <c r="B36" s="647" t="s">
        <v>183</v>
      </c>
      <c r="C36" s="648">
        <v>0.66041666666666665</v>
      </c>
      <c r="D36" s="649">
        <v>1981</v>
      </c>
      <c r="E36" s="649">
        <f t="shared" si="4"/>
        <v>36</v>
      </c>
      <c r="F36" s="650">
        <v>2001</v>
      </c>
      <c r="G36" s="651">
        <f t="shared" si="5"/>
        <v>20</v>
      </c>
      <c r="H36" s="652">
        <v>85</v>
      </c>
      <c r="I36" s="653" t="s">
        <v>535</v>
      </c>
      <c r="J36" s="648">
        <v>0.69791666666666663</v>
      </c>
      <c r="K36" s="654">
        <v>1976</v>
      </c>
      <c r="L36" s="649">
        <f t="shared" si="2"/>
        <v>41</v>
      </c>
      <c r="M36" s="655">
        <v>2005</v>
      </c>
      <c r="N36" s="651">
        <f t="shared" si="3"/>
        <v>29</v>
      </c>
    </row>
    <row r="37" spans="1:14" ht="13.5" customHeight="1" x14ac:dyDescent="0.3">
      <c r="A37" s="646">
        <v>36</v>
      </c>
      <c r="B37" s="647" t="s">
        <v>536</v>
      </c>
      <c r="C37" s="648">
        <v>0.66041666666666665</v>
      </c>
      <c r="D37" s="649">
        <v>1979</v>
      </c>
      <c r="E37" s="649">
        <f t="shared" si="4"/>
        <v>38</v>
      </c>
      <c r="F37" s="650">
        <v>2002</v>
      </c>
      <c r="G37" s="651">
        <f t="shared" si="5"/>
        <v>23</v>
      </c>
      <c r="H37" s="652">
        <v>86</v>
      </c>
      <c r="I37" s="653" t="s">
        <v>537</v>
      </c>
      <c r="J37" s="648">
        <v>0.69791666666666663</v>
      </c>
      <c r="K37" s="658">
        <v>1992</v>
      </c>
      <c r="L37" s="649">
        <f t="shared" si="2"/>
        <v>25</v>
      </c>
      <c r="M37" s="655">
        <v>2011</v>
      </c>
      <c r="N37" s="651">
        <f t="shared" si="3"/>
        <v>19</v>
      </c>
    </row>
    <row r="38" spans="1:14" ht="13.5" customHeight="1" x14ac:dyDescent="0.3">
      <c r="A38" s="646">
        <v>37</v>
      </c>
      <c r="B38" s="647" t="s">
        <v>223</v>
      </c>
      <c r="C38" s="648">
        <v>0.66249999999999998</v>
      </c>
      <c r="D38" s="649">
        <v>1960</v>
      </c>
      <c r="E38" s="649">
        <f t="shared" si="4"/>
        <v>57</v>
      </c>
      <c r="F38" s="650">
        <v>2012</v>
      </c>
      <c r="G38" s="651">
        <f t="shared" si="5"/>
        <v>52</v>
      </c>
      <c r="H38" s="652">
        <v>87</v>
      </c>
      <c r="I38" s="653" t="s">
        <v>250</v>
      </c>
      <c r="J38" s="648">
        <v>0.69930555555555562</v>
      </c>
      <c r="K38" s="654">
        <v>1977</v>
      </c>
      <c r="L38" s="649">
        <f t="shared" si="2"/>
        <v>40</v>
      </c>
      <c r="M38" s="655">
        <v>2008</v>
      </c>
      <c r="N38" s="651">
        <f t="shared" si="3"/>
        <v>31</v>
      </c>
    </row>
    <row r="39" spans="1:14" ht="13.5" customHeight="1" x14ac:dyDescent="0.3">
      <c r="A39" s="646">
        <v>38</v>
      </c>
      <c r="B39" s="647" t="s">
        <v>188</v>
      </c>
      <c r="C39" s="648">
        <v>0.66319444444444442</v>
      </c>
      <c r="D39" s="649">
        <v>1969</v>
      </c>
      <c r="E39" s="649">
        <f t="shared" si="4"/>
        <v>48</v>
      </c>
      <c r="F39" s="650">
        <v>2005</v>
      </c>
      <c r="G39" s="651">
        <f t="shared" si="5"/>
        <v>36</v>
      </c>
      <c r="H39" s="652">
        <v>88</v>
      </c>
      <c r="I39" s="653" t="s">
        <v>538</v>
      </c>
      <c r="J39" s="648">
        <v>0.70000000000000007</v>
      </c>
      <c r="K39" s="654">
        <v>1986</v>
      </c>
      <c r="L39" s="649">
        <f t="shared" si="2"/>
        <v>31</v>
      </c>
      <c r="M39" s="655">
        <v>2002</v>
      </c>
      <c r="N39" s="651">
        <f t="shared" si="3"/>
        <v>16</v>
      </c>
    </row>
    <row r="40" spans="1:14" ht="13.5" customHeight="1" x14ac:dyDescent="0.3">
      <c r="A40" s="646">
        <v>39</v>
      </c>
      <c r="B40" s="647" t="s">
        <v>186</v>
      </c>
      <c r="C40" s="648">
        <v>0.66319444444444442</v>
      </c>
      <c r="D40" s="649">
        <v>1976</v>
      </c>
      <c r="E40" s="649">
        <f t="shared" si="4"/>
        <v>41</v>
      </c>
      <c r="F40" s="650">
        <v>2014</v>
      </c>
      <c r="G40" s="651">
        <f t="shared" si="5"/>
        <v>38</v>
      </c>
      <c r="H40" s="652">
        <v>89</v>
      </c>
      <c r="I40" s="653" t="s">
        <v>539</v>
      </c>
      <c r="J40" s="648">
        <v>0.70000000000000007</v>
      </c>
      <c r="K40" s="654">
        <v>1977</v>
      </c>
      <c r="L40" s="649">
        <f t="shared" si="2"/>
        <v>40</v>
      </c>
      <c r="M40" s="655">
        <v>2003</v>
      </c>
      <c r="N40" s="651">
        <f t="shared" si="3"/>
        <v>26</v>
      </c>
    </row>
    <row r="41" spans="1:14" ht="13.5" customHeight="1" x14ac:dyDescent="0.3">
      <c r="A41" s="646">
        <v>40</v>
      </c>
      <c r="B41" s="647" t="s">
        <v>190</v>
      </c>
      <c r="C41" s="648">
        <v>0.66319444444444442</v>
      </c>
      <c r="D41" s="649">
        <v>1982</v>
      </c>
      <c r="E41" s="649">
        <f t="shared" si="4"/>
        <v>35</v>
      </c>
      <c r="F41" s="650">
        <v>2015</v>
      </c>
      <c r="G41" s="651">
        <f t="shared" si="5"/>
        <v>33</v>
      </c>
      <c r="H41" s="652">
        <v>90</v>
      </c>
      <c r="I41" s="653" t="s">
        <v>540</v>
      </c>
      <c r="J41" s="648">
        <v>0.7006944444444444</v>
      </c>
      <c r="K41" s="654">
        <v>1985</v>
      </c>
      <c r="L41" s="649">
        <f t="shared" si="2"/>
        <v>32</v>
      </c>
      <c r="M41" s="655">
        <v>2000</v>
      </c>
      <c r="N41" s="651">
        <f t="shared" si="3"/>
        <v>15</v>
      </c>
    </row>
    <row r="42" spans="1:14" ht="13.5" customHeight="1" x14ac:dyDescent="0.3">
      <c r="A42" s="646">
        <v>41</v>
      </c>
      <c r="B42" s="647" t="s">
        <v>193</v>
      </c>
      <c r="C42" s="648">
        <v>0.6645833333333333</v>
      </c>
      <c r="D42" s="649">
        <v>1984</v>
      </c>
      <c r="E42" s="649">
        <f t="shared" si="4"/>
        <v>33</v>
      </c>
      <c r="F42" s="650">
        <v>2014</v>
      </c>
      <c r="G42" s="651">
        <f t="shared" si="5"/>
        <v>30</v>
      </c>
      <c r="H42" s="652">
        <v>91</v>
      </c>
      <c r="I42" s="653" t="s">
        <v>480</v>
      </c>
      <c r="J42" s="648">
        <v>0.70208333333333339</v>
      </c>
      <c r="K42" s="654">
        <v>1953</v>
      </c>
      <c r="L42" s="649">
        <f t="shared" si="2"/>
        <v>64</v>
      </c>
      <c r="M42" s="655">
        <v>1993</v>
      </c>
      <c r="N42" s="651">
        <f t="shared" si="3"/>
        <v>40</v>
      </c>
    </row>
    <row r="43" spans="1:14" ht="13.5" customHeight="1" x14ac:dyDescent="0.3">
      <c r="A43" s="646">
        <v>42</v>
      </c>
      <c r="B43" s="647" t="s">
        <v>541</v>
      </c>
      <c r="C43" s="648">
        <v>0.66527777777777775</v>
      </c>
      <c r="D43" s="649">
        <v>1985</v>
      </c>
      <c r="E43" s="649">
        <f t="shared" si="4"/>
        <v>32</v>
      </c>
      <c r="F43" s="650">
        <v>2011</v>
      </c>
      <c r="G43" s="651">
        <f t="shared" si="5"/>
        <v>26</v>
      </c>
      <c r="H43" s="652">
        <v>92</v>
      </c>
      <c r="I43" s="653" t="s">
        <v>542</v>
      </c>
      <c r="J43" s="648">
        <v>0.70208333333333339</v>
      </c>
      <c r="K43" s="654">
        <v>1992</v>
      </c>
      <c r="L43" s="649">
        <f t="shared" si="2"/>
        <v>25</v>
      </c>
      <c r="M43" s="655">
        <v>2009</v>
      </c>
      <c r="N43" s="651">
        <f t="shared" si="3"/>
        <v>17</v>
      </c>
    </row>
    <row r="44" spans="1:14" ht="13.5" customHeight="1" x14ac:dyDescent="0.3">
      <c r="A44" s="646">
        <v>43</v>
      </c>
      <c r="B44" s="647" t="s">
        <v>488</v>
      </c>
      <c r="C44" s="648">
        <v>0.66527777777777775</v>
      </c>
      <c r="D44" s="649">
        <v>1992</v>
      </c>
      <c r="E44" s="649">
        <f t="shared" si="4"/>
        <v>25</v>
      </c>
      <c r="F44" s="650">
        <v>2012</v>
      </c>
      <c r="G44" s="651">
        <f t="shared" si="5"/>
        <v>20</v>
      </c>
      <c r="H44" s="652">
        <v>93</v>
      </c>
      <c r="I44" s="653" t="s">
        <v>543</v>
      </c>
      <c r="J44" s="648">
        <v>0.70277777777777783</v>
      </c>
      <c r="K44" s="654">
        <v>1984</v>
      </c>
      <c r="L44" s="649">
        <f t="shared" si="2"/>
        <v>33</v>
      </c>
      <c r="M44" s="655">
        <v>1998</v>
      </c>
      <c r="N44" s="651">
        <f t="shared" si="3"/>
        <v>14</v>
      </c>
    </row>
    <row r="45" spans="1:14" ht="13.5" customHeight="1" x14ac:dyDescent="0.3">
      <c r="A45" s="646">
        <v>44</v>
      </c>
      <c r="B45" s="647" t="s">
        <v>493</v>
      </c>
      <c r="C45" s="648">
        <v>0.66527777777777775</v>
      </c>
      <c r="D45" s="649">
        <v>1996</v>
      </c>
      <c r="E45" s="649">
        <f t="shared" si="4"/>
        <v>21</v>
      </c>
      <c r="F45" s="660">
        <v>2017</v>
      </c>
      <c r="G45" s="651">
        <f t="shared" si="5"/>
        <v>21</v>
      </c>
      <c r="H45" s="652">
        <v>94</v>
      </c>
      <c r="I45" s="653" t="s">
        <v>219</v>
      </c>
      <c r="J45" s="648">
        <v>0.70416666666666661</v>
      </c>
      <c r="K45" s="654">
        <v>1955</v>
      </c>
      <c r="L45" s="649">
        <f t="shared" si="2"/>
        <v>62</v>
      </c>
      <c r="M45" s="655">
        <v>1995</v>
      </c>
      <c r="N45" s="651">
        <f t="shared" si="3"/>
        <v>40</v>
      </c>
    </row>
    <row r="46" spans="1:14" ht="13.5" customHeight="1" x14ac:dyDescent="0.3">
      <c r="A46" s="646">
        <v>45</v>
      </c>
      <c r="B46" s="647" t="s">
        <v>455</v>
      </c>
      <c r="C46" s="648">
        <v>0.66736111111111107</v>
      </c>
      <c r="D46" s="649">
        <v>2000</v>
      </c>
      <c r="E46" s="649">
        <f t="shared" si="4"/>
        <v>17</v>
      </c>
      <c r="F46" s="650">
        <v>2016</v>
      </c>
      <c r="G46" s="651">
        <f t="shared" si="5"/>
        <v>16</v>
      </c>
      <c r="H46" s="652">
        <v>95</v>
      </c>
      <c r="I46" s="653" t="s">
        <v>544</v>
      </c>
      <c r="J46" s="648">
        <v>0.70416666666666661</v>
      </c>
      <c r="K46" s="654">
        <v>1993</v>
      </c>
      <c r="L46" s="649">
        <f t="shared" si="2"/>
        <v>24</v>
      </c>
      <c r="M46" s="655">
        <v>2010</v>
      </c>
      <c r="N46" s="651">
        <f t="shared" si="3"/>
        <v>17</v>
      </c>
    </row>
    <row r="47" spans="1:14" ht="13.5" customHeight="1" x14ac:dyDescent="0.3">
      <c r="A47" s="646">
        <v>46</v>
      </c>
      <c r="B47" s="647" t="s">
        <v>12</v>
      </c>
      <c r="C47" s="648">
        <v>0.66736111111111107</v>
      </c>
      <c r="D47" s="649">
        <v>1998</v>
      </c>
      <c r="E47" s="649">
        <f t="shared" si="4"/>
        <v>19</v>
      </c>
      <c r="F47" s="660">
        <v>2017</v>
      </c>
      <c r="G47" s="651">
        <f t="shared" si="5"/>
        <v>19</v>
      </c>
      <c r="H47" s="652">
        <v>96</v>
      </c>
      <c r="I47" s="653" t="s">
        <v>202</v>
      </c>
      <c r="J47" s="648">
        <v>0.70416666666666661</v>
      </c>
      <c r="K47" s="654">
        <v>1958</v>
      </c>
      <c r="L47" s="649">
        <f t="shared" si="2"/>
        <v>59</v>
      </c>
      <c r="M47" s="655">
        <v>2008</v>
      </c>
      <c r="N47" s="651">
        <f t="shared" si="3"/>
        <v>50</v>
      </c>
    </row>
    <row r="48" spans="1:14" ht="13.5" customHeight="1" x14ac:dyDescent="0.3">
      <c r="A48" s="646">
        <v>47</v>
      </c>
      <c r="B48" s="647" t="s">
        <v>197</v>
      </c>
      <c r="C48" s="648">
        <v>0.66805555555555562</v>
      </c>
      <c r="D48" s="649">
        <v>1974</v>
      </c>
      <c r="E48" s="649">
        <f t="shared" si="4"/>
        <v>43</v>
      </c>
      <c r="F48" s="650">
        <v>2010</v>
      </c>
      <c r="G48" s="651">
        <f t="shared" si="5"/>
        <v>36</v>
      </c>
      <c r="H48" s="652">
        <v>97</v>
      </c>
      <c r="I48" s="653" t="s">
        <v>228</v>
      </c>
      <c r="J48" s="648">
        <v>0.70416666666666661</v>
      </c>
      <c r="K48" s="654">
        <v>1978</v>
      </c>
      <c r="L48" s="649">
        <f t="shared" si="2"/>
        <v>39</v>
      </c>
      <c r="M48" s="655">
        <v>2009</v>
      </c>
      <c r="N48" s="651">
        <f t="shared" si="3"/>
        <v>31</v>
      </c>
    </row>
    <row r="49" spans="1:22" ht="13.5" customHeight="1" x14ac:dyDescent="0.3">
      <c r="A49" s="646">
        <v>48</v>
      </c>
      <c r="B49" s="647" t="s">
        <v>545</v>
      </c>
      <c r="C49" s="648">
        <v>0.66805555555555562</v>
      </c>
      <c r="D49" s="649">
        <v>1990</v>
      </c>
      <c r="E49" s="649">
        <f t="shared" si="4"/>
        <v>27</v>
      </c>
      <c r="F49" s="650">
        <v>2014</v>
      </c>
      <c r="G49" s="651">
        <f t="shared" si="5"/>
        <v>24</v>
      </c>
      <c r="H49" s="652">
        <v>98</v>
      </c>
      <c r="I49" s="653" t="s">
        <v>546</v>
      </c>
      <c r="J49" s="648">
        <v>0.70416666666666661</v>
      </c>
      <c r="K49" s="658">
        <v>1993</v>
      </c>
      <c r="L49" s="649">
        <f t="shared" si="2"/>
        <v>24</v>
      </c>
      <c r="M49" s="655">
        <v>2010</v>
      </c>
      <c r="N49" s="651">
        <f t="shared" si="3"/>
        <v>17</v>
      </c>
    </row>
    <row r="50" spans="1:22" ht="13.5" customHeight="1" x14ac:dyDescent="0.3">
      <c r="A50" s="646">
        <v>49</v>
      </c>
      <c r="B50" s="647" t="s">
        <v>176</v>
      </c>
      <c r="C50" s="648">
        <v>0.6694444444444444</v>
      </c>
      <c r="D50" s="649">
        <v>1966</v>
      </c>
      <c r="E50" s="649">
        <f t="shared" si="4"/>
        <v>51</v>
      </c>
      <c r="F50" s="650">
        <v>2006</v>
      </c>
      <c r="G50" s="651">
        <f t="shared" si="5"/>
        <v>40</v>
      </c>
      <c r="H50" s="652">
        <v>99</v>
      </c>
      <c r="I50" s="653" t="s">
        <v>547</v>
      </c>
      <c r="J50" s="648">
        <v>0.7055555555555556</v>
      </c>
      <c r="K50" s="654">
        <v>1980</v>
      </c>
      <c r="L50" s="649">
        <f t="shared" si="2"/>
        <v>37</v>
      </c>
      <c r="M50" s="655">
        <v>1999</v>
      </c>
      <c r="N50" s="651">
        <f t="shared" si="3"/>
        <v>19</v>
      </c>
    </row>
    <row r="51" spans="1:22" ht="13.5" customHeight="1" x14ac:dyDescent="0.3">
      <c r="A51" s="646">
        <v>50</v>
      </c>
      <c r="B51" s="647" t="s">
        <v>210</v>
      </c>
      <c r="C51" s="648">
        <v>0.67013888888888884</v>
      </c>
      <c r="D51" s="649">
        <v>1969</v>
      </c>
      <c r="E51" s="649">
        <f t="shared" si="4"/>
        <v>48</v>
      </c>
      <c r="F51" s="650">
        <v>1997</v>
      </c>
      <c r="G51" s="651">
        <f t="shared" si="5"/>
        <v>28</v>
      </c>
      <c r="H51" s="652">
        <v>100</v>
      </c>
      <c r="I51" s="653" t="s">
        <v>251</v>
      </c>
      <c r="J51" s="648">
        <v>0.70624999999999993</v>
      </c>
      <c r="K51" s="657">
        <v>1964</v>
      </c>
      <c r="L51" s="649">
        <f t="shared" si="2"/>
        <v>53</v>
      </c>
      <c r="M51" s="655">
        <v>1999</v>
      </c>
      <c r="N51" s="651">
        <f t="shared" si="3"/>
        <v>35</v>
      </c>
      <c r="P51" s="644"/>
      <c r="Q51" s="645"/>
      <c r="R51" s="491"/>
      <c r="S51" s="491"/>
      <c r="T51" s="491"/>
      <c r="V51" s="661"/>
    </row>
    <row r="52" spans="1:22" ht="13.5" customHeight="1" x14ac:dyDescent="0.3">
      <c r="A52" s="759" t="s">
        <v>548</v>
      </c>
      <c r="B52" s="760"/>
      <c r="C52" s="760"/>
      <c r="D52" s="760"/>
      <c r="E52" s="760"/>
      <c r="F52" s="760"/>
      <c r="G52" s="761"/>
      <c r="H52" s="652">
        <v>101</v>
      </c>
      <c r="I52" s="653" t="s">
        <v>549</v>
      </c>
      <c r="J52" s="648">
        <v>0.70624999999999993</v>
      </c>
      <c r="K52" s="658">
        <v>1998</v>
      </c>
      <c r="L52" s="649">
        <f t="shared" si="2"/>
        <v>19</v>
      </c>
      <c r="M52" s="655">
        <v>2015</v>
      </c>
      <c r="N52" s="651">
        <f t="shared" si="3"/>
        <v>17</v>
      </c>
      <c r="P52" s="644"/>
      <c r="Q52" s="645"/>
      <c r="R52" s="491"/>
      <c r="S52" s="491"/>
      <c r="T52" s="491"/>
      <c r="V52" s="661"/>
    </row>
    <row r="53" spans="1:22" ht="13.5" customHeight="1" x14ac:dyDescent="0.3">
      <c r="A53" s="762"/>
      <c r="B53" s="763"/>
      <c r="C53" s="763"/>
      <c r="D53" s="763"/>
      <c r="E53" s="763"/>
      <c r="F53" s="763"/>
      <c r="G53" s="764"/>
      <c r="H53" s="652">
        <v>102</v>
      </c>
      <c r="I53" s="653" t="s">
        <v>550</v>
      </c>
      <c r="J53" s="648">
        <v>0.70624999999999993</v>
      </c>
      <c r="K53" s="654">
        <v>1982</v>
      </c>
      <c r="L53" s="649">
        <f t="shared" si="2"/>
        <v>35</v>
      </c>
      <c r="M53" s="659">
        <v>2017</v>
      </c>
      <c r="N53" s="651">
        <f t="shared" si="3"/>
        <v>35</v>
      </c>
      <c r="P53" s="644"/>
      <c r="Q53" s="645"/>
      <c r="R53" s="491"/>
      <c r="S53" s="491"/>
      <c r="T53" s="491"/>
      <c r="V53" s="661"/>
    </row>
    <row r="54" spans="1:22" ht="13.5" customHeight="1" x14ac:dyDescent="0.3">
      <c r="A54" s="762"/>
      <c r="B54" s="763"/>
      <c r="C54" s="763"/>
      <c r="D54" s="763"/>
      <c r="E54" s="763"/>
      <c r="F54" s="763"/>
      <c r="G54" s="764"/>
      <c r="H54" s="652">
        <v>103</v>
      </c>
      <c r="I54" s="653" t="s">
        <v>551</v>
      </c>
      <c r="J54" s="648">
        <v>0.70694444444444438</v>
      </c>
      <c r="K54" s="654">
        <v>1968</v>
      </c>
      <c r="L54" s="649">
        <f t="shared" si="2"/>
        <v>49</v>
      </c>
      <c r="M54" s="655">
        <v>1999</v>
      </c>
      <c r="N54" s="651">
        <f t="shared" si="3"/>
        <v>31</v>
      </c>
      <c r="P54" s="644"/>
      <c r="Q54" s="645"/>
      <c r="R54" s="491"/>
      <c r="S54" s="491"/>
      <c r="T54" s="491"/>
      <c r="V54" s="661"/>
    </row>
    <row r="55" spans="1:22" ht="13.5" customHeight="1" x14ac:dyDescent="0.3">
      <c r="A55" s="762"/>
      <c r="B55" s="763"/>
      <c r="C55" s="763"/>
      <c r="D55" s="763"/>
      <c r="E55" s="763"/>
      <c r="F55" s="763"/>
      <c r="G55" s="764"/>
      <c r="H55" s="652">
        <v>104</v>
      </c>
      <c r="I55" s="653" t="s">
        <v>491</v>
      </c>
      <c r="J55" s="648">
        <v>0.70694444444444438</v>
      </c>
      <c r="K55" s="658">
        <v>1982</v>
      </c>
      <c r="L55" s="649">
        <f t="shared" si="2"/>
        <v>35</v>
      </c>
      <c r="M55" s="655">
        <v>2013</v>
      </c>
      <c r="N55" s="651">
        <f t="shared" si="3"/>
        <v>31</v>
      </c>
      <c r="P55" s="644"/>
      <c r="Q55" s="645"/>
      <c r="R55" s="491"/>
      <c r="S55" s="491"/>
      <c r="T55" s="491"/>
      <c r="V55" s="661"/>
    </row>
    <row r="56" spans="1:22" ht="13.5" customHeight="1" thickBot="1" x14ac:dyDescent="0.35">
      <c r="A56" s="765"/>
      <c r="B56" s="766"/>
      <c r="C56" s="766"/>
      <c r="D56" s="766"/>
      <c r="E56" s="766"/>
      <c r="F56" s="766"/>
      <c r="G56" s="767"/>
      <c r="H56" s="662">
        <v>105</v>
      </c>
      <c r="I56" s="663" t="s">
        <v>26</v>
      </c>
      <c r="J56" s="664">
        <v>0.70763888888888893</v>
      </c>
      <c r="K56" s="665">
        <v>1980</v>
      </c>
      <c r="L56" s="666">
        <f t="shared" si="2"/>
        <v>37</v>
      </c>
      <c r="M56" s="667">
        <v>2016</v>
      </c>
      <c r="N56" s="668">
        <f t="shared" si="3"/>
        <v>36</v>
      </c>
      <c r="P56" s="644"/>
      <c r="Q56" s="645"/>
      <c r="R56" s="491"/>
      <c r="S56" s="491"/>
      <c r="T56" s="491"/>
      <c r="V56" s="661"/>
    </row>
    <row r="57" spans="1:22" ht="13.5" customHeight="1" thickTop="1" x14ac:dyDescent="0.3"/>
    <row r="58" spans="1:22" ht="13.5" customHeight="1" x14ac:dyDescent="0.3">
      <c r="A58" s="768" t="s">
        <v>552</v>
      </c>
      <c r="B58" s="769"/>
      <c r="C58" s="769"/>
      <c r="D58" s="769"/>
      <c r="E58" s="769"/>
      <c r="F58" s="769"/>
      <c r="G58" s="769"/>
      <c r="H58" s="769"/>
      <c r="I58" s="769"/>
      <c r="J58" s="769"/>
      <c r="K58" s="769"/>
      <c r="L58" s="769"/>
      <c r="M58" s="769"/>
      <c r="N58" s="770"/>
    </row>
    <row r="59" spans="1:22" ht="13.5" customHeight="1" x14ac:dyDescent="0.3">
      <c r="A59" s="771"/>
      <c r="B59" s="772"/>
      <c r="C59" s="772"/>
      <c r="D59" s="772"/>
      <c r="E59" s="772"/>
      <c r="F59" s="772"/>
      <c r="G59" s="772"/>
      <c r="H59" s="772"/>
      <c r="I59" s="772"/>
      <c r="J59" s="772"/>
      <c r="K59" s="772"/>
      <c r="L59" s="772"/>
      <c r="M59" s="772"/>
      <c r="N59" s="773"/>
    </row>
    <row r="153" spans="2:14" ht="13.5" customHeight="1" x14ac:dyDescent="0.3">
      <c r="B153" s="675"/>
      <c r="C153" s="676"/>
      <c r="D153" s="677"/>
      <c r="E153" s="678"/>
      <c r="F153" s="678"/>
      <c r="G153" s="679"/>
      <c r="K153" s="680"/>
      <c r="L153" s="678"/>
      <c r="M153" s="678"/>
      <c r="N153" s="679"/>
    </row>
    <row r="154" spans="2:14" ht="13.5" customHeight="1" x14ac:dyDescent="0.3">
      <c r="B154" s="675"/>
      <c r="C154" s="676"/>
      <c r="D154" s="677"/>
      <c r="E154" s="678"/>
      <c r="F154" s="678"/>
      <c r="G154" s="679"/>
      <c r="K154" s="680"/>
      <c r="L154" s="678"/>
      <c r="M154" s="678"/>
      <c r="N154" s="679"/>
    </row>
    <row r="155" spans="2:14" ht="13.5" customHeight="1" x14ac:dyDescent="0.3">
      <c r="B155" s="675"/>
      <c r="C155" s="676"/>
      <c r="D155" s="677"/>
      <c r="E155" s="678"/>
      <c r="F155" s="678"/>
      <c r="G155" s="679"/>
      <c r="K155" s="680"/>
      <c r="L155" s="678"/>
      <c r="M155" s="678"/>
      <c r="N155" s="679"/>
    </row>
    <row r="156" spans="2:14" ht="13.5" customHeight="1" x14ac:dyDescent="0.3">
      <c r="B156" s="675"/>
      <c r="C156" s="676"/>
      <c r="D156" s="677"/>
      <c r="E156" s="678"/>
      <c r="F156" s="678"/>
      <c r="G156" s="679"/>
      <c r="K156" s="680"/>
      <c r="L156" s="678"/>
      <c r="M156" s="678"/>
      <c r="N156" s="679"/>
    </row>
    <row r="157" spans="2:14" ht="13.5" customHeight="1" x14ac:dyDescent="0.3">
      <c r="B157" s="675"/>
      <c r="C157" s="676"/>
      <c r="D157" s="677"/>
      <c r="E157" s="678"/>
      <c r="F157" s="678"/>
      <c r="G157" s="679"/>
      <c r="K157" s="680"/>
      <c r="L157" s="678"/>
      <c r="M157" s="678"/>
      <c r="N157" s="679"/>
    </row>
    <row r="158" spans="2:14" ht="13.5" customHeight="1" x14ac:dyDescent="0.3">
      <c r="B158" s="675"/>
      <c r="C158" s="676"/>
      <c r="D158" s="677"/>
      <c r="E158" s="678"/>
      <c r="F158" s="678"/>
      <c r="G158" s="679"/>
      <c r="K158" s="680"/>
      <c r="L158" s="678"/>
      <c r="M158" s="678"/>
      <c r="N158" s="679"/>
    </row>
    <row r="159" spans="2:14" ht="13.5" customHeight="1" x14ac:dyDescent="0.3">
      <c r="B159"/>
      <c r="C159" s="681"/>
      <c r="D159" s="682"/>
      <c r="K159" s="632"/>
    </row>
    <row r="160" spans="2:14" ht="13.5" customHeight="1" x14ac:dyDescent="0.3">
      <c r="B160" s="675"/>
      <c r="C160" s="676"/>
      <c r="D160" s="677"/>
      <c r="E160" s="678"/>
      <c r="F160" s="678"/>
      <c r="G160" s="679"/>
      <c r="K160" s="680"/>
      <c r="L160" s="678"/>
      <c r="M160" s="678"/>
      <c r="N160" s="679"/>
    </row>
    <row r="161" spans="2:14" ht="13.5" customHeight="1" x14ac:dyDescent="0.3">
      <c r="B161" s="675"/>
      <c r="C161" s="676"/>
      <c r="D161" s="677"/>
      <c r="E161" s="678"/>
      <c r="F161" s="678"/>
      <c r="G161" s="679"/>
      <c r="K161" s="680"/>
      <c r="L161" s="678"/>
      <c r="M161" s="678"/>
      <c r="N161" s="679"/>
    </row>
    <row r="162" spans="2:14" ht="13.5" customHeight="1" x14ac:dyDescent="0.3">
      <c r="B162" s="675"/>
      <c r="C162" s="676"/>
      <c r="D162" s="677"/>
      <c r="E162" s="678"/>
      <c r="F162" s="678"/>
      <c r="G162" s="679"/>
      <c r="K162" s="680"/>
      <c r="L162" s="678"/>
      <c r="M162" s="678"/>
      <c r="N162" s="679"/>
    </row>
    <row r="163" spans="2:14" ht="13.5" customHeight="1" x14ac:dyDescent="0.3">
      <c r="B163" s="675"/>
      <c r="C163" s="676"/>
      <c r="D163" s="677"/>
      <c r="E163" s="678"/>
      <c r="F163" s="678"/>
      <c r="G163" s="679"/>
      <c r="K163" s="680"/>
      <c r="L163" s="678"/>
      <c r="M163" s="678"/>
      <c r="N163" s="679"/>
    </row>
    <row r="164" spans="2:14" ht="13.5" customHeight="1" x14ac:dyDescent="0.3">
      <c r="B164"/>
      <c r="C164" s="681" t="s">
        <v>151</v>
      </c>
      <c r="D164" s="682"/>
      <c r="K164" s="632"/>
    </row>
    <row r="165" spans="2:14" ht="13.5" customHeight="1" x14ac:dyDescent="0.3">
      <c r="B165"/>
      <c r="C165" s="681" t="s">
        <v>151</v>
      </c>
      <c r="D165" s="682"/>
      <c r="K165" s="632"/>
    </row>
  </sheetData>
  <autoFilter ref="A1:N56"/>
  <mergeCells count="2">
    <mergeCell ref="A52:G56"/>
    <mergeCell ref="A58:N59"/>
  </mergeCells>
  <pageMargins left="0.39370078740157483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bodový stav</vt:lpstr>
      <vt:lpstr>1. kolo</vt:lpstr>
      <vt:lpstr>2. kolo</vt:lpstr>
      <vt:lpstr>3. kolo</vt:lpstr>
      <vt:lpstr>TOP historie</vt:lpstr>
      <vt:lpstr>Vítěz</vt:lpstr>
      <vt:lpstr>běžci pod 17 min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Vorlíček</dc:creator>
  <cp:lastModifiedBy>Rubášová Yvona</cp:lastModifiedBy>
  <dcterms:created xsi:type="dcterms:W3CDTF">2018-03-15T13:26:39Z</dcterms:created>
  <dcterms:modified xsi:type="dcterms:W3CDTF">2018-04-05T10:23:11Z</dcterms:modified>
</cp:coreProperties>
</file>