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0" activeTab="4"/>
  </bookViews>
  <sheets>
    <sheet name="Startovka" sheetId="1" r:id="rId1"/>
    <sheet name="Závod_sem vyplňovat výsledky" sheetId="2" r:id="rId2"/>
    <sheet name="List6" sheetId="3" r:id="rId3"/>
    <sheet name="Bedna" sheetId="4" r:id="rId4"/>
    <sheet name="Výsledky" sheetId="5" r:id="rId5"/>
    <sheet name="Startovní listina" sheetId="6" r:id="rId6"/>
  </sheets>
  <definedNames>
    <definedName name="__Anonymous_Sheet_DB__1">'List6'!$B$4:$B$58</definedName>
    <definedName name="Cíl">#REF!</definedName>
    <definedName name="Cíl_2">'Závod_sem vyplňovat výsledky'!$B$1:$E$2</definedName>
    <definedName name="Cíl_3">#REF!</definedName>
    <definedName name="Cíl_4">#REF!</definedName>
    <definedName name="Cíl_5">#REF!</definedName>
    <definedName name="Cíl_6">#REF!</definedName>
    <definedName name="Cíl_7">#REF!</definedName>
    <definedName name="Excel_BuiltIn__FilterDatabase" localSheetId="4">'Výsledky'!$A$3:$I$182</definedName>
    <definedName name="Excel_BuiltIn__FilterDatabase_1">'Startovka'!$A$9:$A$12</definedName>
    <definedName name="Excel_BuiltIn__FilterDatabase_2">'Závod_sem vyplňovat výsledky'!$D$1:$K$2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Jméno">#REF!</definedName>
    <definedName name="_xlnm.Print_Titles" localSheetId="3">'Bedna'!$1:$1</definedName>
    <definedName name="_xlnm.Print_Titles" localSheetId="5">'Startovní listina'!$1:$2</definedName>
    <definedName name="Oddíl">#REF!</definedName>
    <definedName name="Příjmení">#REF!</definedName>
    <definedName name="Rok_nar.">#REF!</definedName>
    <definedName name="St_číslo">#REF!</definedName>
    <definedName name="startovka">#REF!</definedName>
    <definedName name="Výsl.čas">#REF!</definedName>
  </definedNames>
  <calcPr fullCalcOnLoad="1"/>
</workbook>
</file>

<file path=xl/sharedStrings.xml><?xml version="1.0" encoding="utf-8"?>
<sst xmlns="http://schemas.openxmlformats.org/spreadsheetml/2006/main" count="767" uniqueCount="534">
  <si>
    <t>Spešovská jedle 11.6.2016</t>
  </si>
  <si>
    <t>SČ</t>
  </si>
  <si>
    <t>Jméno</t>
  </si>
  <si>
    <t>Ročník</t>
  </si>
  <si>
    <t>Kategorie</t>
  </si>
  <si>
    <t>Oddíl</t>
  </si>
  <si>
    <t>Adámek Hubert</t>
  </si>
  <si>
    <t>Lažany</t>
  </si>
  <si>
    <t>Adler Ondřej</t>
  </si>
  <si>
    <t>Adamov</t>
  </si>
  <si>
    <t>Alman Dušan</t>
  </si>
  <si>
    <t>Balúch Pavel</t>
  </si>
  <si>
    <t>Blansko</t>
  </si>
  <si>
    <t>Bartošek Petr</t>
  </si>
  <si>
    <t>Newline Boskovice</t>
  </si>
  <si>
    <t>Bařinka Jan</t>
  </si>
  <si>
    <t>Boskovice</t>
  </si>
  <si>
    <t>Bayer Miloslav</t>
  </si>
  <si>
    <t>ASK Blansko</t>
  </si>
  <si>
    <t>Presentováno</t>
  </si>
  <si>
    <t>Bedan Petr</t>
  </si>
  <si>
    <t>Spešov</t>
  </si>
  <si>
    <t>Bednář Jan</t>
  </si>
  <si>
    <t>Mladkov</t>
  </si>
  <si>
    <t>Beneš Radek</t>
  </si>
  <si>
    <t>Holštejn</t>
  </si>
  <si>
    <t>Berka Milan</t>
  </si>
  <si>
    <t>HC Blansko</t>
  </si>
  <si>
    <t>Bezrouk Jiří</t>
  </si>
  <si>
    <t>Consultek</t>
  </si>
  <si>
    <t>Blažek Jan</t>
  </si>
  <si>
    <t>Kunštát</t>
  </si>
  <si>
    <t>Boháč Jiří</t>
  </si>
  <si>
    <t>Brno</t>
  </si>
  <si>
    <t>Boháček Petr</t>
  </si>
  <si>
    <t>AUTO RZ Boskovice</t>
  </si>
  <si>
    <t>roky</t>
  </si>
  <si>
    <t>Brosch Petr</t>
  </si>
  <si>
    <t>Prémie 20:36 rok 2015</t>
  </si>
  <si>
    <t>Brtník Jiří</t>
  </si>
  <si>
    <t>Babice nad Svitavou</t>
  </si>
  <si>
    <t>JUNIOŘI</t>
  </si>
  <si>
    <t>Bubeník Jiří</t>
  </si>
  <si>
    <t>LRS Vyškov</t>
  </si>
  <si>
    <t>M</t>
  </si>
  <si>
    <t>Bulín Martin</t>
  </si>
  <si>
    <t>Přerov</t>
  </si>
  <si>
    <t>MV40</t>
  </si>
  <si>
    <t>Buřt Vladimír</t>
  </si>
  <si>
    <t>Sokol Blansko</t>
  </si>
  <si>
    <t>MV50</t>
  </si>
  <si>
    <t>Buš Roman</t>
  </si>
  <si>
    <t>Rájec</t>
  </si>
  <si>
    <t>MV60</t>
  </si>
  <si>
    <t>Cacek Josef</t>
  </si>
  <si>
    <t>Tišnov</t>
  </si>
  <si>
    <t>Cetkovský Vladimír</t>
  </si>
  <si>
    <t>ARC Brno</t>
  </si>
  <si>
    <t>Czokoly Jan</t>
  </si>
  <si>
    <t>Žďár</t>
  </si>
  <si>
    <t>Čech Dalibor</t>
  </si>
  <si>
    <t>Daněk Milan</t>
  </si>
  <si>
    <t>Horizont Kola Novák Blansko</t>
  </si>
  <si>
    <t>Dítě Vít</t>
  </si>
  <si>
    <t>JUNIORKY</t>
  </si>
  <si>
    <t>Dolák Hynek</t>
  </si>
  <si>
    <t>Ž</t>
  </si>
  <si>
    <t>Dorovský Lukáš</t>
  </si>
  <si>
    <t>ŽV40</t>
  </si>
  <si>
    <t>Dražan Libor</t>
  </si>
  <si>
    <t>Sokol Kuničky</t>
  </si>
  <si>
    <t>ŽV50</t>
  </si>
  <si>
    <t>Dvořáček Jiří</t>
  </si>
  <si>
    <t>Petrovice</t>
  </si>
  <si>
    <t>Dvořáček Josef</t>
  </si>
  <si>
    <t>Dvořák Jaromír</t>
  </si>
  <si>
    <t>ASK TT Blansko</t>
  </si>
  <si>
    <t>Dvořák Pavel</t>
  </si>
  <si>
    <t>Biatlon Prostějov</t>
  </si>
  <si>
    <t>Dzurek Ján</t>
  </si>
  <si>
    <t>Fiedler Jan</t>
  </si>
  <si>
    <t>AC Moravská Slavia Brno</t>
  </si>
  <si>
    <t>Glier Michal</t>
  </si>
  <si>
    <t>Grün Gustav</t>
  </si>
  <si>
    <t>AC Okrouhlá</t>
  </si>
  <si>
    <t>Grün Vojtěch</t>
  </si>
  <si>
    <t xml:space="preserve">AC Okrouhlá </t>
  </si>
  <si>
    <t>Hájek Ivo</t>
  </si>
  <si>
    <t>Sokol Doubravice</t>
  </si>
  <si>
    <t>Hájek Ivoš</t>
  </si>
  <si>
    <t>Hajtmar Luboš</t>
  </si>
  <si>
    <t>AHA Vyškov</t>
  </si>
  <si>
    <t>Haresta Petr</t>
  </si>
  <si>
    <t>Havelka Aleš</t>
  </si>
  <si>
    <t>SDH Sychotín</t>
  </si>
  <si>
    <t>Henek Michal</t>
  </si>
  <si>
    <t>RBK Blansko</t>
  </si>
  <si>
    <t>Henek Vladan</t>
  </si>
  <si>
    <t>Hlaváč Jaroslav</t>
  </si>
  <si>
    <t>Ráječko</t>
  </si>
  <si>
    <t>Hlavsa Tomáš</t>
  </si>
  <si>
    <t>Holík Michal</t>
  </si>
  <si>
    <t>Bořitov</t>
  </si>
  <si>
    <t>Homoláč Jiří</t>
  </si>
  <si>
    <t>UNI Brno - ASC Bučovice</t>
  </si>
  <si>
    <t>Horák Pavel</t>
  </si>
  <si>
    <t>Vyškov</t>
  </si>
  <si>
    <t>Horňa Lubomír</t>
  </si>
  <si>
    <t>Lhota Rapotina</t>
  </si>
  <si>
    <t>Hrabovský Petr</t>
  </si>
  <si>
    <t>VSK UNI Brno</t>
  </si>
  <si>
    <t>Hrobař Štěpán</t>
  </si>
  <si>
    <t>KOB Moira Brno</t>
  </si>
  <si>
    <t>Hromek Jiří</t>
  </si>
  <si>
    <t>Fényx Adamov</t>
  </si>
  <si>
    <t>Hromek Jiří st.</t>
  </si>
  <si>
    <t>Hrubý Milan</t>
  </si>
  <si>
    <t>Humlíček Aleš</t>
  </si>
  <si>
    <t>Bambas Skalice</t>
  </si>
  <si>
    <t>Husák Ondřej</t>
  </si>
  <si>
    <t>Chlup Roman</t>
  </si>
  <si>
    <t>Jančařík Petr</t>
  </si>
  <si>
    <t>AAC Brno</t>
  </si>
  <si>
    <t>Jančík Tomáš</t>
  </si>
  <si>
    <t>Janek Petr</t>
  </si>
  <si>
    <t>Jílek Ladislav</t>
  </si>
  <si>
    <t>Olešnice</t>
  </si>
  <si>
    <t>Kalaš Rudolf</t>
  </si>
  <si>
    <t>Kalina Tomáš</t>
  </si>
  <si>
    <t>Triexpert Brno/Těchov</t>
  </si>
  <si>
    <t>Kapavík Radim</t>
  </si>
  <si>
    <t>Kassai Lubomír</t>
  </si>
  <si>
    <t>Cyklo Kassai Boskovice</t>
  </si>
  <si>
    <t>Kazda Adam</t>
  </si>
  <si>
    <t>Kejík Milan</t>
  </si>
  <si>
    <t>Klepal Petr</t>
  </si>
  <si>
    <t>Kocman Tomáš</t>
  </si>
  <si>
    <t>Tovačov</t>
  </si>
  <si>
    <t>Kohut Jan</t>
  </si>
  <si>
    <t>Newline TEAM</t>
  </si>
  <si>
    <t>Kolář Petr</t>
  </si>
  <si>
    <t>Kolínek Josef</t>
  </si>
  <si>
    <t>Kecka Kanice</t>
  </si>
  <si>
    <t>Konečný Jan</t>
  </si>
  <si>
    <t>Konečný Petr</t>
  </si>
  <si>
    <t>Koníček Michal</t>
  </si>
  <si>
    <t>Senetářov</t>
  </si>
  <si>
    <t>Konopáč Jiří</t>
  </si>
  <si>
    <t>SK Nýrov</t>
  </si>
  <si>
    <t>Kotouček Matěj</t>
  </si>
  <si>
    <t>Kožiak Juraj</t>
  </si>
  <si>
    <t>Kuničky</t>
  </si>
  <si>
    <t>Kráčalík Martin</t>
  </si>
  <si>
    <t>Letovice</t>
  </si>
  <si>
    <t>Králík Pavel</t>
  </si>
  <si>
    <t>Vavřinec</t>
  </si>
  <si>
    <t>Krátký Jiří</t>
  </si>
  <si>
    <t>Jedovnice</t>
  </si>
  <si>
    <t>Krátký Josef</t>
  </si>
  <si>
    <t>Hvězda SKP Pardubice</t>
  </si>
  <si>
    <t>Krénar Michal</t>
  </si>
  <si>
    <t>Krch Karel</t>
  </si>
  <si>
    <t>Křenek Jan</t>
  </si>
  <si>
    <t>Kuben Jaroslav</t>
  </si>
  <si>
    <t>Kuběna Roman</t>
  </si>
  <si>
    <t>Kubík Josef</t>
  </si>
  <si>
    <t>Ptačina Adamov</t>
  </si>
  <si>
    <t>Kudlička Svatopluk</t>
  </si>
  <si>
    <t>Kunc Josef</t>
  </si>
  <si>
    <t>Kuruc Vratko</t>
  </si>
  <si>
    <t>Kyzlink Karel</t>
  </si>
  <si>
    <t>ASK TT Ski Blansko</t>
  </si>
  <si>
    <t>Lepka Dušan</t>
  </si>
  <si>
    <t>Macura Jan</t>
  </si>
  <si>
    <t>Manoušek Ivo</t>
  </si>
  <si>
    <t>Markel Roman</t>
  </si>
  <si>
    <t>Martínek David</t>
  </si>
  <si>
    <t>Martínek Jan</t>
  </si>
  <si>
    <t>SC Ráječko</t>
  </si>
  <si>
    <t>Matěna Vladimír</t>
  </si>
  <si>
    <t>VZS Blansko</t>
  </si>
  <si>
    <t>Matoušek Pavel</t>
  </si>
  <si>
    <t>KC Brno</t>
  </si>
  <si>
    <t>Matula Petr</t>
  </si>
  <si>
    <t>OB Adamov</t>
  </si>
  <si>
    <t>Mazal Petr</t>
  </si>
  <si>
    <t>Míč Robert</t>
  </si>
  <si>
    <t>Mikulášek Libor</t>
  </si>
  <si>
    <t>Touboř</t>
  </si>
  <si>
    <t>Mokrý Jan</t>
  </si>
  <si>
    <t>Mokrý Ondřej</t>
  </si>
  <si>
    <t>Mokrý Stanislav</t>
  </si>
  <si>
    <t>Moravec Jiří</t>
  </si>
  <si>
    <t>Mrůzek Alexandr</t>
  </si>
  <si>
    <t>Univerzita Brno</t>
  </si>
  <si>
    <t>Münster Libor</t>
  </si>
  <si>
    <t>Nečas Josef</t>
  </si>
  <si>
    <t>Šošúvka</t>
  </si>
  <si>
    <t>Nečas Tomáš</t>
  </si>
  <si>
    <t>Šošůvka</t>
  </si>
  <si>
    <t>Nedvěd Martin</t>
  </si>
  <si>
    <t>Němec Richard</t>
  </si>
  <si>
    <t>Němeček Jiří</t>
  </si>
  <si>
    <t>Novák Zdeněk</t>
  </si>
  <si>
    <t>Novotný Ondřej</t>
  </si>
  <si>
    <t>Nový Ondřej</t>
  </si>
  <si>
    <t>Odehnal Tomáš</t>
  </si>
  <si>
    <t>Skalice</t>
  </si>
  <si>
    <t>Ohnoutek Robin</t>
  </si>
  <si>
    <t>Svitávka</t>
  </si>
  <si>
    <t>Olejníček Lukáš</t>
  </si>
  <si>
    <t>Olšan Jiří</t>
  </si>
  <si>
    <t>Ondrušek Pavel</t>
  </si>
  <si>
    <t>Zetor Brno</t>
  </si>
  <si>
    <t>Orálek Daniel</t>
  </si>
  <si>
    <t>AC Moravská Slávia Brno</t>
  </si>
  <si>
    <t>Palán Petr</t>
  </si>
  <si>
    <t>Světlá</t>
  </si>
  <si>
    <t>Parolek Aleš</t>
  </si>
  <si>
    <t>Peťovský Jan</t>
  </si>
  <si>
    <t>Petrů Radim</t>
  </si>
  <si>
    <t>Plhoň Patrik</t>
  </si>
  <si>
    <t>Loosers Blansko</t>
  </si>
  <si>
    <t>Pluháček Zdeněk</t>
  </si>
  <si>
    <t>Mikulov</t>
  </si>
  <si>
    <t>Pohanka Pavel</t>
  </si>
  <si>
    <t>Lotrando Brno</t>
  </si>
  <si>
    <t>Polách Petr</t>
  </si>
  <si>
    <t>Pospíchal Vladimír</t>
  </si>
  <si>
    <t>Ekol Team Brno</t>
  </si>
  <si>
    <t>Pospíchal Zbyněk</t>
  </si>
  <si>
    <t>Procházka Jan</t>
  </si>
  <si>
    <t>Prudek Vítězslav</t>
  </si>
  <si>
    <t>Moravec Sokol Benešov</t>
  </si>
  <si>
    <t>Prudil Vít</t>
  </si>
  <si>
    <t>Lazinov</t>
  </si>
  <si>
    <t>Přikryl Petr</t>
  </si>
  <si>
    <t>Psota Václav</t>
  </si>
  <si>
    <t>Reich Martin</t>
  </si>
  <si>
    <t>TJ Sokol Černá Hora</t>
  </si>
  <si>
    <t>Rubič Daniel</t>
  </si>
  <si>
    <t>New Balance Team Brno</t>
  </si>
  <si>
    <t>Růžička Bohuslav</t>
  </si>
  <si>
    <t>Nizner Boris</t>
  </si>
  <si>
    <t>Skoták Hynek</t>
  </si>
  <si>
    <t>Extreme Life</t>
  </si>
  <si>
    <t>Skoták Jiří</t>
  </si>
  <si>
    <t>Skyba Martin</t>
  </si>
  <si>
    <t>Dino Sport Ivančice</t>
  </si>
  <si>
    <t>Slavíček Petr</t>
  </si>
  <si>
    <t>Slavík Šimon</t>
  </si>
  <si>
    <t>Smetana Josef</t>
  </si>
  <si>
    <t>Smutný Zdeněk</t>
  </si>
  <si>
    <t>AK Drnovice</t>
  </si>
  <si>
    <t>Sotolář Stanislav</t>
  </si>
  <si>
    <t>Veselice</t>
  </si>
  <si>
    <t>Spáčil Leopold</t>
  </si>
  <si>
    <t>Staněk Michal</t>
  </si>
  <si>
    <t>Alf Servis Blansko</t>
  </si>
  <si>
    <t>Stloukal Jaroslav</t>
  </si>
  <si>
    <t>ART Adamov</t>
  </si>
  <si>
    <t>Stloukal Richard</t>
  </si>
  <si>
    <t>ACT Tiro Blansko</t>
  </si>
  <si>
    <t>Stloukal Štěpán</t>
  </si>
  <si>
    <t>Stráník Aleš</t>
  </si>
  <si>
    <t>Strnad Filip</t>
  </si>
  <si>
    <t>Suchý Libor</t>
  </si>
  <si>
    <t>Svoboda Leoš</t>
  </si>
  <si>
    <t>Osten Blansko</t>
  </si>
  <si>
    <t>Svoboda Pavel</t>
  </si>
  <si>
    <t>TJ Sloup</t>
  </si>
  <si>
    <t>Šafář Milan</t>
  </si>
  <si>
    <t>Šamonil Robert</t>
  </si>
  <si>
    <t xml:space="preserve">Horizont Kola Novák Blansko </t>
  </si>
  <si>
    <t>Šebánek Petr</t>
  </si>
  <si>
    <t>Šebela Václav</t>
  </si>
  <si>
    <t>Šebesta Andrej</t>
  </si>
  <si>
    <t>Rozseč</t>
  </si>
  <si>
    <t>Šenkýř Jiří</t>
  </si>
  <si>
    <t>Šesták Jakub</t>
  </si>
  <si>
    <t>Ševčík Petr</t>
  </si>
  <si>
    <t>Šindelka Antonín</t>
  </si>
  <si>
    <t>Radio Klub Blansko</t>
  </si>
  <si>
    <t>Šmatera Petr</t>
  </si>
  <si>
    <t>Šolc Jiří</t>
  </si>
  <si>
    <t>SKI Žabiny</t>
  </si>
  <si>
    <t>Šperka Oldřich</t>
  </si>
  <si>
    <t>Štěrbák Eda</t>
  </si>
  <si>
    <t>Štrajt Jiří</t>
  </si>
  <si>
    <t>Štyndl Miroslav</t>
  </si>
  <si>
    <t>Atletika Polička</t>
  </si>
  <si>
    <t>Tajovský Jan</t>
  </si>
  <si>
    <t>Tichý Pavel</t>
  </si>
  <si>
    <t>Trubák Michal</t>
  </si>
  <si>
    <t>Doubravice</t>
  </si>
  <si>
    <t>Uhlíř Dalibor</t>
  </si>
  <si>
    <t>Válek Jaroslav</t>
  </si>
  <si>
    <t>Sychotín</t>
  </si>
  <si>
    <t>Večeřa Roman</t>
  </si>
  <si>
    <t>Večeřa Tomáš</t>
  </si>
  <si>
    <t>BCK Relax Olešnice</t>
  </si>
  <si>
    <t>Vemola Jiří</t>
  </si>
  <si>
    <t>Bukovice</t>
  </si>
  <si>
    <t>Veselý Jan</t>
  </si>
  <si>
    <t>Veselý Prokop</t>
  </si>
  <si>
    <t>Komkom</t>
  </si>
  <si>
    <t>Vévoda Ondřej</t>
  </si>
  <si>
    <t>Videman Jan</t>
  </si>
  <si>
    <t>Videman Tomáš</t>
  </si>
  <si>
    <t>Vrtílka Jiří</t>
  </si>
  <si>
    <t>Vybíhal Jan</t>
  </si>
  <si>
    <t>Protivanov</t>
  </si>
  <si>
    <t>Vymazal Jiří</t>
  </si>
  <si>
    <t>Rájec - Jestřebí</t>
  </si>
  <si>
    <t>Weis Josef</t>
  </si>
  <si>
    <t>SK Kněževes 2006</t>
  </si>
  <si>
    <t>Zamazal Michal</t>
  </si>
  <si>
    <t>AK Blansko Dvorská</t>
  </si>
  <si>
    <t>Zbořil Martin</t>
  </si>
  <si>
    <t>Zoubek Karel</t>
  </si>
  <si>
    <t>Vanovice</t>
  </si>
  <si>
    <t>Žďánský Zbyněk</t>
  </si>
  <si>
    <t>Koudelka Lukáš</t>
  </si>
  <si>
    <t>Grim Petr</t>
  </si>
  <si>
    <t>Rájec-Jestřebí</t>
  </si>
  <si>
    <t>Strachoň Milan</t>
  </si>
  <si>
    <t>Slavkov u Brna</t>
  </si>
  <si>
    <t>Široký Stanislav</t>
  </si>
  <si>
    <t>Buš Ondřej</t>
  </si>
  <si>
    <t>Opletal Jan</t>
  </si>
  <si>
    <t>Dvořáček Roman</t>
  </si>
  <si>
    <t>Hlavička Lukáš</t>
  </si>
  <si>
    <t>Černá Hora</t>
  </si>
  <si>
    <t>Komárek Tomáš</t>
  </si>
  <si>
    <t>Gruber Miloš</t>
  </si>
  <si>
    <t>Blansko, nám. Republiky 8</t>
  </si>
  <si>
    <t>Berka Pavel</t>
  </si>
  <si>
    <t>Klepačov</t>
  </si>
  <si>
    <t>Huťka Jiří</t>
  </si>
  <si>
    <t>Bořitov Brno</t>
  </si>
  <si>
    <t>Zeman Zdeněk</t>
  </si>
  <si>
    <t>Freitinger Pavel</t>
  </si>
  <si>
    <t>Bejček Patrik</t>
  </si>
  <si>
    <t>Ostrov u Macochy</t>
  </si>
  <si>
    <t>Krška Michal</t>
  </si>
  <si>
    <t>Aquaskiper Olešnice</t>
  </si>
  <si>
    <t>Škvařil Jan</t>
  </si>
  <si>
    <t>Gilk Erik</t>
  </si>
  <si>
    <t>Žila Miloš</t>
  </si>
  <si>
    <t>Elit sport Boskovice</t>
  </si>
  <si>
    <t>Žila Daniel</t>
  </si>
  <si>
    <t>Pernica Josef</t>
  </si>
  <si>
    <t>SDH Kotvrdovice</t>
  </si>
  <si>
    <t>Vít Vojtěch</t>
  </si>
  <si>
    <t>Březa Miroslav</t>
  </si>
  <si>
    <t>Ramša Aleš</t>
  </si>
  <si>
    <t>Hostěnice</t>
  </si>
  <si>
    <t>Hegr Jiří</t>
  </si>
  <si>
    <t>Přibil Tomáš</t>
  </si>
  <si>
    <t>Bachratý Pavel</t>
  </si>
  <si>
    <t>Uličný Tomáčš</t>
  </si>
  <si>
    <t>Kinc Pavel</t>
  </si>
  <si>
    <t>VF Černá Hora</t>
  </si>
  <si>
    <t>Přichystal Śtěpán</t>
  </si>
  <si>
    <t>Bouchal Petr</t>
  </si>
  <si>
    <t>Svinošice</t>
  </si>
  <si>
    <t>Klinkovský Jiří</t>
  </si>
  <si>
    <t>Rudice</t>
  </si>
  <si>
    <t>Buš Jiří</t>
  </si>
  <si>
    <t>Kolář Vít</t>
  </si>
  <si>
    <t>Barešová Milada</t>
  </si>
  <si>
    <t>Berková Pavlína</t>
  </si>
  <si>
    <t>Boehne Christina</t>
  </si>
  <si>
    <t>Broschová Lucie</t>
  </si>
  <si>
    <t>Burdová Renata</t>
  </si>
  <si>
    <t>4 ever cyklo Bulis</t>
  </si>
  <si>
    <t>Csakvaryová Lenka</t>
  </si>
  <si>
    <t>Čechová Milena</t>
  </si>
  <si>
    <t>Čermáková Barbora</t>
  </si>
  <si>
    <t>Čížková Markéta</t>
  </si>
  <si>
    <t>Čížková Petra</t>
  </si>
  <si>
    <t>Omice</t>
  </si>
  <si>
    <t>Dočekalová Katka</t>
  </si>
  <si>
    <t>Drgová Gabriela</t>
  </si>
  <si>
    <t>Lysice</t>
  </si>
  <si>
    <t>Drozdová Dorota</t>
  </si>
  <si>
    <t>Ďurdiaková Tereza</t>
  </si>
  <si>
    <t>AC Olymp Brno</t>
  </si>
  <si>
    <t>Dvořáková Eva</t>
  </si>
  <si>
    <t>Prostějov</t>
  </si>
  <si>
    <t>Fialová Kateřina</t>
  </si>
  <si>
    <t>Filipiová Andrea</t>
  </si>
  <si>
    <t>Auto RZ Boskovice</t>
  </si>
  <si>
    <t>Grünová Ivana</t>
  </si>
  <si>
    <t>Haasová Radka</t>
  </si>
  <si>
    <t>Hájková Veronika</t>
  </si>
  <si>
    <t>Hajzlerová Magda</t>
  </si>
  <si>
    <t>Hellerová Romana</t>
  </si>
  <si>
    <t>Hlaváčová Jaromíra</t>
  </si>
  <si>
    <t>Hlubinková Nikola</t>
  </si>
  <si>
    <t>Moravec Benešov</t>
  </si>
  <si>
    <t>Horáčková Pavla</t>
  </si>
  <si>
    <t>Horňová Adriana</t>
  </si>
  <si>
    <t>Hrabovská Lenka</t>
  </si>
  <si>
    <t>Hubáčková Denisa</t>
  </si>
  <si>
    <t>Jančaříková Lenka</t>
  </si>
  <si>
    <t>Jančevová Anna</t>
  </si>
  <si>
    <t>Karásková Iva</t>
  </si>
  <si>
    <t>Kassaiová Martina</t>
  </si>
  <si>
    <t>Kejíková Romana</t>
  </si>
  <si>
    <t>Klepalová Kamila</t>
  </si>
  <si>
    <t>Klimešová Daniela</t>
  </si>
  <si>
    <t>Skalice nad Svitavou</t>
  </si>
  <si>
    <t>Klimešová Inka</t>
  </si>
  <si>
    <t>Komárková Zdenka</t>
  </si>
  <si>
    <t>Konečná Vlasta</t>
  </si>
  <si>
    <t>Kopecká Michaela</t>
  </si>
  <si>
    <t>Kopecká Naďa</t>
  </si>
  <si>
    <t>Kopecká Radka</t>
  </si>
  <si>
    <t>Kožiaková Beáta</t>
  </si>
  <si>
    <t>Zbraslavec</t>
  </si>
  <si>
    <t>Krainerová Marcela</t>
  </si>
  <si>
    <t xml:space="preserve">OÚ Jedovnice </t>
  </si>
  <si>
    <t>Králová Olga</t>
  </si>
  <si>
    <t>Krátká Anna</t>
  </si>
  <si>
    <t>TJ Svitavy</t>
  </si>
  <si>
    <t>Krejčiříková Kateřina</t>
  </si>
  <si>
    <t>Svatá Kateřina</t>
  </si>
  <si>
    <t>Krejčová Magda</t>
  </si>
  <si>
    <t>Krejsová Petra</t>
  </si>
  <si>
    <t>Krchová Jana</t>
  </si>
  <si>
    <t>Kubová Monika</t>
  </si>
  <si>
    <t>Láníková Ivana</t>
  </si>
  <si>
    <t>Liberová Barbora</t>
  </si>
  <si>
    <t>Ludvíková Eva</t>
  </si>
  <si>
    <t>Machačová Romana</t>
  </si>
  <si>
    <t>Matěnová Věra</t>
  </si>
  <si>
    <t>Medlová Simona</t>
  </si>
  <si>
    <t>Bukovina</t>
  </si>
  <si>
    <t>Medlová Soňa</t>
  </si>
  <si>
    <t>Nedomová Lucie</t>
  </si>
  <si>
    <t>Němcová Martina</t>
  </si>
  <si>
    <t>Němcová Petra</t>
  </si>
  <si>
    <t>Niznerová Jitka</t>
  </si>
  <si>
    <t>Odehnalová Dagmar</t>
  </si>
  <si>
    <t>Paráková Iva</t>
  </si>
  <si>
    <t>Parolková Monika</t>
  </si>
  <si>
    <t>GYMBOS</t>
  </si>
  <si>
    <t>Petečelová Lucie</t>
  </si>
  <si>
    <t>Petrželová Lucie</t>
  </si>
  <si>
    <t>Pluháčková Eva</t>
  </si>
  <si>
    <t>Pospíchalová Lenka</t>
  </si>
  <si>
    <t>Pouličková Andrea</t>
  </si>
  <si>
    <t>Procházková Lucie</t>
  </si>
  <si>
    <t>Prudková Ivana</t>
  </si>
  <si>
    <t>Rocher Adriana</t>
  </si>
  <si>
    <t>Roučková Martina</t>
  </si>
  <si>
    <t>Rýdlová Ilona</t>
  </si>
  <si>
    <t>Řičánková Blanka</t>
  </si>
  <si>
    <t>Sedláčková Alžběta</t>
  </si>
  <si>
    <t>Skybová Lucie</t>
  </si>
  <si>
    <t>AK Olymp Brno</t>
  </si>
  <si>
    <t>Slabáková Lenka</t>
  </si>
  <si>
    <t>Suchá Lenka</t>
  </si>
  <si>
    <t>Suráková Lenka</t>
  </si>
  <si>
    <t>Svobodová Kamila</t>
  </si>
  <si>
    <t>Šafářová Markéta</t>
  </si>
  <si>
    <t>Škrabalová Alena</t>
  </si>
  <si>
    <t>Šolcová Eva</t>
  </si>
  <si>
    <t>Táborová Radka</t>
  </si>
  <si>
    <t>Tesařová Jitka</t>
  </si>
  <si>
    <t>Tesařová Markéta</t>
  </si>
  <si>
    <t>Tlamková Tereza</t>
  </si>
  <si>
    <t>Tomancová Denisa</t>
  </si>
  <si>
    <t>Cetkovice</t>
  </si>
  <si>
    <t>Tomancová Soňa</t>
  </si>
  <si>
    <t>Nýrov</t>
  </si>
  <si>
    <t>Tomanová Petra</t>
  </si>
  <si>
    <t>Tužilová Magdaléna</t>
  </si>
  <si>
    <t>RBK</t>
  </si>
  <si>
    <t>Učňová Michaela</t>
  </si>
  <si>
    <t>Valnohová Věra</t>
  </si>
  <si>
    <t>Stopa Skalice</t>
  </si>
  <si>
    <t>Vitouchová Iveta</t>
  </si>
  <si>
    <t>Vondráčková Eliška</t>
  </si>
  <si>
    <t>Všetečková Pavla</t>
  </si>
  <si>
    <t>Motor Journal</t>
  </si>
  <si>
    <t>Vykoukalová Kateřina</t>
  </si>
  <si>
    <t>Vymazalová Lenka</t>
  </si>
  <si>
    <t>Závodná Marcela</t>
  </si>
  <si>
    <t>Niva</t>
  </si>
  <si>
    <t>Zemánková Naďa</t>
  </si>
  <si>
    <t>Žákovská Alena</t>
  </si>
  <si>
    <t>Hynštová Marie</t>
  </si>
  <si>
    <t>Vymazalová Soňa</t>
  </si>
  <si>
    <t>Gottwaldová Kateřina</t>
  </si>
  <si>
    <t>Spešov 76</t>
  </si>
  <si>
    <t>Ondroušková Ivana</t>
  </si>
  <si>
    <t>Blansko, Krajní 5</t>
  </si>
  <si>
    <t>Anderlová Dorota</t>
  </si>
  <si>
    <t>Hromádková Petra</t>
  </si>
  <si>
    <t>Janková Magda</t>
  </si>
  <si>
    <t>Parská Michaela</t>
  </si>
  <si>
    <t>Elite sport Boskovice</t>
  </si>
  <si>
    <t>Jalová Margita</t>
  </si>
  <si>
    <t>Ochotná Blanka</t>
  </si>
  <si>
    <t>Biatlon Blansko</t>
  </si>
  <si>
    <t>Nevřivová Lucie</t>
  </si>
  <si>
    <t>Odehnalová Ludmila</t>
  </si>
  <si>
    <t>Weisová Barkora</t>
  </si>
  <si>
    <t>Pořadí v kategorii</t>
  </si>
  <si>
    <t>Absolutní pořadí</t>
  </si>
  <si>
    <t>Rok
narození</t>
  </si>
  <si>
    <t>Klub</t>
  </si>
  <si>
    <t>Startovní
číslo</t>
  </si>
  <si>
    <t>Výsledný
čas</t>
  </si>
  <si>
    <t>Minuty</t>
  </si>
  <si>
    <t>Sekundy</t>
  </si>
  <si>
    <t>Počet</t>
  </si>
  <si>
    <t>Čas</t>
  </si>
  <si>
    <t>Absolutně</t>
  </si>
  <si>
    <t>Spešovská jedle 19.6.2015 – 8.500 m</t>
  </si>
  <si>
    <t>Absolutní</t>
  </si>
  <si>
    <t>Výsledný</t>
  </si>
  <si>
    <t>Pořadí v</t>
  </si>
  <si>
    <t>Rok</t>
  </si>
  <si>
    <t>Startovní</t>
  </si>
  <si>
    <t>pořadí</t>
  </si>
  <si>
    <t>čas</t>
  </si>
  <si>
    <t>kategorii</t>
  </si>
  <si>
    <t>narození</t>
  </si>
  <si>
    <t>číslo</t>
  </si>
  <si>
    <t>20:36 prémie</t>
  </si>
  <si>
    <t>AK Drnovice/AC Okrouhlá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</si>
</sst>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Řs&quot;ˇc &quot;yyyy"/>
    <numFmt numFmtId="165" formatCode="[hh]:mm:ss"/>
    <numFmt numFmtId="166" formatCode="hh:mm:ss"/>
    <numFmt numFmtId="167" formatCode="[h]:mm:ss;@"/>
  </numFmts>
  <fonts count="47">
    <font>
      <sz val="10"/>
      <name val="Arial CE"/>
      <family val="2"/>
    </font>
    <font>
      <sz val="10"/>
      <name val="Arial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0" fontId="2" fillId="0" borderId="0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 locked="0"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6" fillId="0" borderId="0" xfId="51" applyFont="1" applyBorder="1" applyAlignment="1">
      <alignment horizontal="center" wrapText="1"/>
      <protection/>
    </xf>
    <xf numFmtId="0" fontId="6" fillId="0" borderId="0" xfId="51" applyFont="1" applyBorder="1" applyAlignment="1">
      <alignment horizontal="center" vertical="center"/>
      <protection/>
    </xf>
    <xf numFmtId="1" fontId="4" fillId="0" borderId="0" xfId="51" applyNumberFormat="1" applyFont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51" applyFont="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4" fillId="0" borderId="10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/>
      <protection/>
    </xf>
    <xf numFmtId="0" fontId="4" fillId="0" borderId="15" xfId="51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4" fillId="0" borderId="18" xfId="51" applyFont="1" applyBorder="1" applyAlignment="1">
      <alignment horizontal="center"/>
      <protection/>
    </xf>
    <xf numFmtId="0" fontId="4" fillId="0" borderId="19" xfId="51" applyFont="1" applyBorder="1" applyAlignment="1">
      <alignment horizontal="center"/>
      <protection/>
    </xf>
    <xf numFmtId="0" fontId="4" fillId="0" borderId="20" xfId="51" applyFont="1" applyBorder="1" applyAlignment="1">
      <alignment horizontal="center"/>
      <protection/>
    </xf>
    <xf numFmtId="0" fontId="4" fillId="0" borderId="21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/>
      <protection/>
    </xf>
    <xf numFmtId="0" fontId="4" fillId="0" borderId="23" xfId="51" applyFont="1" applyBorder="1" applyAlignment="1">
      <alignment horizontal="center"/>
      <protection/>
    </xf>
    <xf numFmtId="0" fontId="4" fillId="0" borderId="24" xfId="5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5" xfId="51" applyFont="1" applyBorder="1" applyAlignment="1">
      <alignment horizontal="center"/>
      <protection/>
    </xf>
    <xf numFmtId="0" fontId="4" fillId="0" borderId="26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4" fillId="0" borderId="28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30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 horizontal="center"/>
      <protection/>
    </xf>
    <xf numFmtId="0" fontId="4" fillId="0" borderId="33" xfId="51" applyFont="1" applyBorder="1" applyAlignment="1">
      <alignment horizontal="center"/>
      <protection/>
    </xf>
    <xf numFmtId="0" fontId="4" fillId="0" borderId="34" xfId="51" applyFont="1" applyBorder="1" applyAlignment="1">
      <alignment horizontal="center"/>
      <protection/>
    </xf>
    <xf numFmtId="0" fontId="4" fillId="0" borderId="35" xfId="51" applyFont="1" applyBorder="1" applyAlignment="1">
      <alignment horizontal="center"/>
      <protection/>
    </xf>
    <xf numFmtId="0" fontId="4" fillId="0" borderId="36" xfId="51" applyFont="1" applyBorder="1" applyAlignment="1">
      <alignment horizontal="center"/>
      <protection/>
    </xf>
    <xf numFmtId="49" fontId="4" fillId="0" borderId="0" xfId="51" applyNumberFormat="1" applyFont="1" applyBorder="1" applyAlignment="1">
      <alignment horizontal="right"/>
      <protection/>
    </xf>
    <xf numFmtId="49" fontId="4" fillId="0" borderId="0" xfId="51" applyNumberFormat="1" applyFont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49" fontId="4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51" applyFont="1" applyFill="1" applyBorder="1" applyAlignment="1">
      <alignment vertical="center"/>
      <protection/>
    </xf>
    <xf numFmtId="0" fontId="10" fillId="0" borderId="37" xfId="51" applyFont="1" applyFill="1" applyBorder="1" applyAlignment="1">
      <alignment horizontal="center" vertical="center"/>
      <protection/>
    </xf>
    <xf numFmtId="0" fontId="10" fillId="0" borderId="38" xfId="51" applyFont="1" applyFill="1" applyBorder="1" applyAlignment="1">
      <alignment horizontal="center" vertical="center" wrapText="1"/>
      <protection/>
    </xf>
    <xf numFmtId="0" fontId="10" fillId="0" borderId="38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7" fontId="7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67" fontId="7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167" fontId="7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 inden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41" xfId="51" applyFont="1" applyBorder="1" applyAlignment="1">
      <alignment horizontal="center" wrapText="1"/>
      <protection/>
    </xf>
    <xf numFmtId="0" fontId="6" fillId="0" borderId="41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5" fillId="35" borderId="42" xfId="51" applyFont="1" applyFill="1" applyBorder="1" applyAlignment="1">
      <alignment horizontal="center" vertical="center"/>
      <protection/>
    </xf>
    <xf numFmtId="49" fontId="10" fillId="0" borderId="43" xfId="0" applyNumberFormat="1" applyFont="1" applyFill="1" applyBorder="1" applyAlignment="1">
      <alignment horizontal="center" vertical="center" wrapText="1"/>
    </xf>
  </cellXfs>
  <cellStyles count="54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Chybně" xfId="38"/>
    <cellStyle name="Kontrolní buňka" xfId="39"/>
    <cellStyle name="M·n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1 1" xfId="47"/>
    <cellStyle name="Nadpis2" xfId="48"/>
    <cellStyle name="Název" xfId="49"/>
    <cellStyle name="Neutrální" xfId="50"/>
    <cellStyle name="normální_vys14" xfId="51"/>
    <cellStyle name="Pevní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6"/>
  <sheetViews>
    <sheetView zoomScale="115" zoomScaleNormal="115" zoomScalePageLayoutView="0" workbookViewId="0" topLeftCell="A1">
      <pane ySplit="2" topLeftCell="A209" activePane="bottomLeft" state="frozen"/>
      <selection pane="topLeft" activeCell="A1" sqref="A1"/>
      <selection pane="bottomLeft" activeCell="E208" sqref="E208"/>
    </sheetView>
  </sheetViews>
  <sheetFormatPr defaultColWidth="50.50390625" defaultRowHeight="12.75"/>
  <cols>
    <col min="1" max="1" width="5.625" style="1" customWidth="1"/>
    <col min="2" max="2" width="27.375" style="2" customWidth="1"/>
    <col min="3" max="3" width="9.00390625" style="1" customWidth="1"/>
    <col min="4" max="4" width="14.50390625" style="2" customWidth="1"/>
    <col min="5" max="5" width="30.50390625" style="2" customWidth="1"/>
    <col min="6" max="6" width="16.625" style="2" customWidth="1"/>
    <col min="7" max="7" width="3.875" style="2" customWidth="1"/>
    <col min="8" max="8" width="5.125" style="2" customWidth="1"/>
    <col min="9" max="16384" width="50.50390625" style="2" customWidth="1"/>
  </cols>
  <sheetData>
    <row r="1" spans="1:5" ht="17.25">
      <c r="A1" s="100" t="s">
        <v>0</v>
      </c>
      <c r="B1" s="100"/>
      <c r="C1" s="100"/>
      <c r="D1" s="100"/>
      <c r="E1" s="100"/>
    </row>
    <row r="2" spans="1:5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">
      <c r="A3" s="5"/>
      <c r="B3" s="6" t="s">
        <v>6</v>
      </c>
      <c r="C3" s="7">
        <v>1969</v>
      </c>
      <c r="D3" s="8" t="str">
        <f aca="true" t="shared" si="0" ref="D3:D66">IF((RIGHT($A$1,4)-C3)&gt;$H$19,IF((RIGHT($A$1,4)-C3)&gt;$H$20,IF((RIGHT($A$1,4)-C3)&gt;$H$21,IF((RIGHT($A$1,4)-C3)&gt;$H$22,IF((RIGHT($A$1,4)-C3)&gt;$H$23,IF((RIGHT($A$1,4)-C3)&gt;$H$24,$F$25,$F$24),$F$23),$F$22),$F$21),$F$20),$F$19)</f>
        <v>MV40</v>
      </c>
      <c r="E3" s="6" t="s">
        <v>7</v>
      </c>
    </row>
    <row r="4" spans="1:5" ht="15">
      <c r="A4" s="5"/>
      <c r="B4" s="6" t="s">
        <v>8</v>
      </c>
      <c r="C4" s="7">
        <v>1987</v>
      </c>
      <c r="D4" s="8" t="str">
        <f t="shared" si="0"/>
        <v>M</v>
      </c>
      <c r="E4" s="6" t="s">
        <v>9</v>
      </c>
    </row>
    <row r="5" spans="1:5" ht="15">
      <c r="A5" s="5"/>
      <c r="B5" s="6" t="s">
        <v>10</v>
      </c>
      <c r="C5" s="7">
        <v>1967</v>
      </c>
      <c r="D5" s="8" t="str">
        <f t="shared" si="0"/>
        <v>MV40</v>
      </c>
      <c r="E5" s="6" t="s">
        <v>9</v>
      </c>
    </row>
    <row r="6" spans="1:5" ht="15">
      <c r="A6" s="5"/>
      <c r="B6" s="6" t="s">
        <v>11</v>
      </c>
      <c r="C6" s="7">
        <v>1986</v>
      </c>
      <c r="D6" s="8" t="str">
        <f t="shared" si="0"/>
        <v>M</v>
      </c>
      <c r="E6" s="6" t="s">
        <v>12</v>
      </c>
    </row>
    <row r="7" spans="1:6" ht="15">
      <c r="A7" s="5"/>
      <c r="B7" s="6" t="s">
        <v>13</v>
      </c>
      <c r="C7" s="7">
        <v>1965</v>
      </c>
      <c r="D7" s="8" t="str">
        <f t="shared" si="0"/>
        <v>MV50</v>
      </c>
      <c r="E7" s="6" t="s">
        <v>14</v>
      </c>
      <c r="F7" s="9"/>
    </row>
    <row r="8" spans="1:6" ht="15">
      <c r="A8" s="5"/>
      <c r="B8" s="6" t="s">
        <v>15</v>
      </c>
      <c r="C8" s="7">
        <v>1984</v>
      </c>
      <c r="D8" s="8" t="str">
        <f t="shared" si="0"/>
        <v>M</v>
      </c>
      <c r="E8" s="6" t="s">
        <v>16</v>
      </c>
      <c r="F8" s="9"/>
    </row>
    <row r="9" spans="1:6" ht="15">
      <c r="A9" s="5"/>
      <c r="B9" s="6" t="s">
        <v>17</v>
      </c>
      <c r="C9" s="7">
        <v>1947</v>
      </c>
      <c r="D9" s="8" t="str">
        <f t="shared" si="0"/>
        <v>MV60</v>
      </c>
      <c r="E9" s="6" t="s">
        <v>18</v>
      </c>
      <c r="F9" s="10" t="s">
        <v>19</v>
      </c>
    </row>
    <row r="10" spans="1:6" ht="15">
      <c r="A10" s="5"/>
      <c r="B10" s="6" t="s">
        <v>20</v>
      </c>
      <c r="C10" s="7">
        <v>1973</v>
      </c>
      <c r="D10" s="8" t="str">
        <f t="shared" si="0"/>
        <v>MV40</v>
      </c>
      <c r="E10" s="6" t="s">
        <v>21</v>
      </c>
      <c r="F10" s="9">
        <f>COUNTIF(A3:A9679,"&lt;&gt;")</f>
        <v>55</v>
      </c>
    </row>
    <row r="11" spans="1:5" ht="15">
      <c r="A11" s="5"/>
      <c r="B11" s="6" t="s">
        <v>22</v>
      </c>
      <c r="C11" s="7">
        <v>1991</v>
      </c>
      <c r="D11" s="8" t="str">
        <f t="shared" si="0"/>
        <v>M</v>
      </c>
      <c r="E11" s="6" t="s">
        <v>23</v>
      </c>
    </row>
    <row r="12" spans="1:6" ht="15">
      <c r="A12" s="5"/>
      <c r="B12" s="6" t="s">
        <v>22</v>
      </c>
      <c r="C12" s="7">
        <v>1987</v>
      </c>
      <c r="D12" s="8" t="str">
        <f t="shared" si="0"/>
        <v>M</v>
      </c>
      <c r="E12" s="6" t="s">
        <v>23</v>
      </c>
      <c r="F12" s="9"/>
    </row>
    <row r="13" spans="1:6" ht="15">
      <c r="A13" s="5"/>
      <c r="B13" s="6" t="s">
        <v>24</v>
      </c>
      <c r="C13" s="7">
        <v>1978</v>
      </c>
      <c r="D13" s="8" t="str">
        <f t="shared" si="0"/>
        <v>M</v>
      </c>
      <c r="E13" s="6" t="s">
        <v>25</v>
      </c>
      <c r="F13" s="9"/>
    </row>
    <row r="14" spans="1:6" ht="15">
      <c r="A14" s="5">
        <v>26</v>
      </c>
      <c r="B14" s="6" t="s">
        <v>26</v>
      </c>
      <c r="C14" s="7">
        <v>1990</v>
      </c>
      <c r="D14" s="8" t="str">
        <f t="shared" si="0"/>
        <v>M</v>
      </c>
      <c r="E14" s="6" t="s">
        <v>27</v>
      </c>
      <c r="F14" s="9"/>
    </row>
    <row r="15" spans="1:5" ht="15">
      <c r="A15" s="5"/>
      <c r="B15" s="6" t="s">
        <v>28</v>
      </c>
      <c r="C15" s="7">
        <v>1962</v>
      </c>
      <c r="D15" s="8" t="str">
        <f t="shared" si="0"/>
        <v>MV50</v>
      </c>
      <c r="E15" s="6" t="s">
        <v>29</v>
      </c>
    </row>
    <row r="16" spans="1:5" ht="15">
      <c r="A16" s="5"/>
      <c r="B16" s="6" t="s">
        <v>30</v>
      </c>
      <c r="C16" s="7">
        <v>1998</v>
      </c>
      <c r="D16" s="8" t="str">
        <f t="shared" si="0"/>
        <v>JUNIOŘI</v>
      </c>
      <c r="E16" s="6" t="s">
        <v>31</v>
      </c>
    </row>
    <row r="17" spans="1:5" ht="15">
      <c r="A17" s="5"/>
      <c r="B17" s="6" t="s">
        <v>32</v>
      </c>
      <c r="C17" s="7">
        <v>1954</v>
      </c>
      <c r="D17" s="8" t="str">
        <f t="shared" si="0"/>
        <v>MV60</v>
      </c>
      <c r="E17" s="6" t="s">
        <v>33</v>
      </c>
    </row>
    <row r="18" spans="1:8" ht="15">
      <c r="A18" s="5"/>
      <c r="B18" s="6" t="s">
        <v>34</v>
      </c>
      <c r="C18" s="7">
        <v>1974</v>
      </c>
      <c r="D18" s="8" t="str">
        <f t="shared" si="0"/>
        <v>MV40</v>
      </c>
      <c r="E18" s="6" t="s">
        <v>35</v>
      </c>
      <c r="F18" s="9" t="s">
        <v>4</v>
      </c>
      <c r="G18" s="101" t="s">
        <v>36</v>
      </c>
      <c r="H18" s="101"/>
    </row>
    <row r="19" spans="1:9" ht="15">
      <c r="A19" s="5"/>
      <c r="B19" s="6" t="s">
        <v>37</v>
      </c>
      <c r="C19" s="7">
        <v>1971</v>
      </c>
      <c r="D19" s="8" t="str">
        <f t="shared" si="0"/>
        <v>MV40</v>
      </c>
      <c r="E19" s="6" t="s">
        <v>12</v>
      </c>
      <c r="F19" s="11"/>
      <c r="G19" s="12"/>
      <c r="H19" s="13"/>
      <c r="I19" s="2" t="s">
        <v>38</v>
      </c>
    </row>
    <row r="20" spans="1:8" ht="15">
      <c r="A20" s="5"/>
      <c r="B20" s="6" t="s">
        <v>39</v>
      </c>
      <c r="C20" s="7">
        <v>1952</v>
      </c>
      <c r="D20" s="8" t="str">
        <f t="shared" si="0"/>
        <v>MV60</v>
      </c>
      <c r="E20" s="6" t="s">
        <v>40</v>
      </c>
      <c r="F20" s="14" t="s">
        <v>41</v>
      </c>
      <c r="G20" s="15">
        <v>0</v>
      </c>
      <c r="H20" s="16">
        <v>19</v>
      </c>
    </row>
    <row r="21" spans="1:8" ht="15">
      <c r="A21" s="5"/>
      <c r="B21" s="6" t="s">
        <v>42</v>
      </c>
      <c r="C21" s="7">
        <v>1969</v>
      </c>
      <c r="D21" s="8" t="str">
        <f t="shared" si="0"/>
        <v>MV40</v>
      </c>
      <c r="E21" s="6" t="s">
        <v>43</v>
      </c>
      <c r="F21" s="14" t="s">
        <v>44</v>
      </c>
      <c r="G21" s="15">
        <v>20</v>
      </c>
      <c r="H21" s="16">
        <v>39</v>
      </c>
    </row>
    <row r="22" spans="1:8" ht="15">
      <c r="A22" s="5"/>
      <c r="B22" s="6" t="s">
        <v>45</v>
      </c>
      <c r="C22" s="7">
        <v>1985</v>
      </c>
      <c r="D22" s="8" t="str">
        <f t="shared" si="0"/>
        <v>M</v>
      </c>
      <c r="E22" s="6" t="s">
        <v>46</v>
      </c>
      <c r="F22" s="14" t="s">
        <v>47</v>
      </c>
      <c r="G22" s="15">
        <v>40</v>
      </c>
      <c r="H22" s="16">
        <v>49</v>
      </c>
    </row>
    <row r="23" spans="1:8" ht="15">
      <c r="A23" s="5"/>
      <c r="B23" s="6" t="s">
        <v>48</v>
      </c>
      <c r="C23" s="7">
        <v>1963</v>
      </c>
      <c r="D23" s="8" t="str">
        <f t="shared" si="0"/>
        <v>MV50</v>
      </c>
      <c r="E23" s="6" t="s">
        <v>49</v>
      </c>
      <c r="F23" s="14" t="s">
        <v>50</v>
      </c>
      <c r="G23" s="15">
        <v>50</v>
      </c>
      <c r="H23" s="16">
        <v>59</v>
      </c>
    </row>
    <row r="24" spans="1:8" ht="15">
      <c r="A24" s="5">
        <v>50</v>
      </c>
      <c r="B24" s="6" t="s">
        <v>51</v>
      </c>
      <c r="C24" s="7">
        <v>1965</v>
      </c>
      <c r="D24" s="8" t="str">
        <f t="shared" si="0"/>
        <v>MV50</v>
      </c>
      <c r="E24" s="6" t="s">
        <v>52</v>
      </c>
      <c r="F24" s="14" t="s">
        <v>53</v>
      </c>
      <c r="G24" s="15">
        <v>60</v>
      </c>
      <c r="H24" s="16">
        <v>99</v>
      </c>
    </row>
    <row r="25" spans="1:8" ht="15">
      <c r="A25" s="5"/>
      <c r="B25" s="6" t="s">
        <v>54</v>
      </c>
      <c r="C25" s="7">
        <v>1978</v>
      </c>
      <c r="D25" s="8" t="str">
        <f t="shared" si="0"/>
        <v>M</v>
      </c>
      <c r="E25" s="6" t="s">
        <v>55</v>
      </c>
      <c r="F25" s="14"/>
      <c r="G25" s="15"/>
      <c r="H25" s="16"/>
    </row>
    <row r="26" spans="1:8" ht="15">
      <c r="A26" s="5"/>
      <c r="B26" s="6" t="s">
        <v>56</v>
      </c>
      <c r="C26" s="7">
        <v>1945</v>
      </c>
      <c r="D26" s="8" t="str">
        <f t="shared" si="0"/>
        <v>MV60</v>
      </c>
      <c r="E26" s="6" t="s">
        <v>57</v>
      </c>
      <c r="F26" s="17"/>
      <c r="G26" s="18"/>
      <c r="H26" s="19"/>
    </row>
    <row r="27" spans="1:8" ht="15">
      <c r="A27" s="5"/>
      <c r="B27" s="6" t="s">
        <v>58</v>
      </c>
      <c r="C27" s="7">
        <v>1978</v>
      </c>
      <c r="D27" s="8" t="str">
        <f t="shared" si="0"/>
        <v>M</v>
      </c>
      <c r="E27" s="6" t="s">
        <v>59</v>
      </c>
      <c r="F27" s="20"/>
      <c r="G27" s="21"/>
      <c r="H27" s="22"/>
    </row>
    <row r="28" spans="1:5" ht="15">
      <c r="A28" s="5"/>
      <c r="B28" s="6" t="s">
        <v>60</v>
      </c>
      <c r="C28" s="7">
        <v>1976</v>
      </c>
      <c r="D28" s="8" t="str">
        <f t="shared" si="0"/>
        <v>MV40</v>
      </c>
      <c r="E28" s="6" t="s">
        <v>35</v>
      </c>
    </row>
    <row r="29" spans="1:8" ht="15.75" customHeight="1">
      <c r="A29" s="5"/>
      <c r="B29" s="6" t="s">
        <v>61</v>
      </c>
      <c r="C29" s="7">
        <v>1962</v>
      </c>
      <c r="D29" s="8" t="str">
        <f t="shared" si="0"/>
        <v>MV50</v>
      </c>
      <c r="E29" s="6" t="s">
        <v>62</v>
      </c>
      <c r="F29" s="23"/>
      <c r="G29" s="24"/>
      <c r="H29" s="25"/>
    </row>
    <row r="30" spans="1:8" ht="15">
      <c r="A30" s="5"/>
      <c r="B30" s="26" t="s">
        <v>63</v>
      </c>
      <c r="C30" s="27">
        <v>1979</v>
      </c>
      <c r="D30" s="8" t="str">
        <f t="shared" si="0"/>
        <v>M</v>
      </c>
      <c r="E30" s="26" t="s">
        <v>59</v>
      </c>
      <c r="F30" s="23" t="s">
        <v>64</v>
      </c>
      <c r="G30" s="28">
        <v>0</v>
      </c>
      <c r="H30" s="29">
        <v>16</v>
      </c>
    </row>
    <row r="31" spans="1:8" ht="15">
      <c r="A31" s="5"/>
      <c r="B31" s="26" t="s">
        <v>65</v>
      </c>
      <c r="C31" s="27">
        <v>1972</v>
      </c>
      <c r="D31" s="8" t="str">
        <f t="shared" si="0"/>
        <v>MV40</v>
      </c>
      <c r="E31" s="26" t="s">
        <v>12</v>
      </c>
      <c r="F31" s="30" t="s">
        <v>66</v>
      </c>
      <c r="G31" s="24">
        <v>17</v>
      </c>
      <c r="H31" s="25">
        <v>39</v>
      </c>
    </row>
    <row r="32" spans="1:8" ht="15">
      <c r="A32" s="5"/>
      <c r="B32" s="26" t="s">
        <v>67</v>
      </c>
      <c r="C32" s="27">
        <v>1994</v>
      </c>
      <c r="D32" s="8" t="str">
        <f t="shared" si="0"/>
        <v>M</v>
      </c>
      <c r="E32" s="26" t="s">
        <v>33</v>
      </c>
      <c r="F32" s="31" t="s">
        <v>68</v>
      </c>
      <c r="G32" s="32">
        <v>40</v>
      </c>
      <c r="H32" s="33">
        <v>49</v>
      </c>
    </row>
    <row r="33" spans="1:8" ht="15">
      <c r="A33" s="5"/>
      <c r="B33" s="6" t="s">
        <v>69</v>
      </c>
      <c r="C33" s="7">
        <v>1960</v>
      </c>
      <c r="D33" s="8" t="str">
        <f t="shared" si="0"/>
        <v>MV50</v>
      </c>
      <c r="E33" s="6" t="s">
        <v>70</v>
      </c>
      <c r="F33" s="31" t="s">
        <v>71</v>
      </c>
      <c r="G33" s="32">
        <v>50</v>
      </c>
      <c r="H33" s="33">
        <v>99</v>
      </c>
    </row>
    <row r="34" spans="1:8" ht="15">
      <c r="A34" s="5"/>
      <c r="B34" s="34" t="s">
        <v>72</v>
      </c>
      <c r="C34" s="8">
        <v>1968</v>
      </c>
      <c r="D34" s="8" t="str">
        <f t="shared" si="0"/>
        <v>MV40</v>
      </c>
      <c r="E34" s="34" t="s">
        <v>73</v>
      </c>
      <c r="F34" s="35"/>
      <c r="G34" s="36"/>
      <c r="H34" s="37"/>
    </row>
    <row r="35" spans="1:8" ht="15">
      <c r="A35" s="5"/>
      <c r="B35" s="6" t="s">
        <v>74</v>
      </c>
      <c r="C35" s="7">
        <v>1968</v>
      </c>
      <c r="D35" s="8" t="str">
        <f t="shared" si="0"/>
        <v>MV40</v>
      </c>
      <c r="E35" s="6" t="s">
        <v>16</v>
      </c>
      <c r="F35" s="38"/>
      <c r="G35" s="39"/>
      <c r="H35" s="40"/>
    </row>
    <row r="36" spans="1:8" ht="15">
      <c r="A36" s="5"/>
      <c r="B36" s="6" t="s">
        <v>75</v>
      </c>
      <c r="C36" s="7">
        <v>1968</v>
      </c>
      <c r="D36" s="8" t="str">
        <f t="shared" si="0"/>
        <v>MV40</v>
      </c>
      <c r="E36" s="6" t="s">
        <v>76</v>
      </c>
      <c r="F36" s="8"/>
      <c r="G36" s="8"/>
      <c r="H36" s="8"/>
    </row>
    <row r="37" spans="1:5" ht="15">
      <c r="A37" s="5"/>
      <c r="B37" s="6" t="s">
        <v>77</v>
      </c>
      <c r="C37" s="7">
        <v>1982</v>
      </c>
      <c r="D37" s="8" t="str">
        <f t="shared" si="0"/>
        <v>M</v>
      </c>
      <c r="E37" s="6" t="s">
        <v>78</v>
      </c>
    </row>
    <row r="38" spans="1:5" ht="15">
      <c r="A38" s="5"/>
      <c r="B38" s="6" t="s">
        <v>79</v>
      </c>
      <c r="C38" s="7">
        <v>1986</v>
      </c>
      <c r="D38" s="8" t="str">
        <f t="shared" si="0"/>
        <v>M</v>
      </c>
      <c r="E38" s="6" t="s">
        <v>33</v>
      </c>
    </row>
    <row r="39" spans="1:5" ht="15">
      <c r="A39" s="5"/>
      <c r="B39" s="6" t="s">
        <v>80</v>
      </c>
      <c r="C39" s="7">
        <v>1956</v>
      </c>
      <c r="D39" s="8" t="str">
        <f t="shared" si="0"/>
        <v>MV60</v>
      </c>
      <c r="E39" s="6" t="s">
        <v>81</v>
      </c>
    </row>
    <row r="40" spans="1:5" ht="15">
      <c r="A40" s="5"/>
      <c r="B40" s="6" t="s">
        <v>82</v>
      </c>
      <c r="C40" s="7">
        <v>1982</v>
      </c>
      <c r="D40" s="8" t="str">
        <f t="shared" si="0"/>
        <v>M</v>
      </c>
      <c r="E40" s="6" t="s">
        <v>81</v>
      </c>
    </row>
    <row r="41" spans="1:5" ht="15">
      <c r="A41" s="5"/>
      <c r="B41" s="6" t="s">
        <v>83</v>
      </c>
      <c r="C41" s="7">
        <v>1968</v>
      </c>
      <c r="D41" s="8" t="str">
        <f t="shared" si="0"/>
        <v>MV40</v>
      </c>
      <c r="E41" s="6" t="s">
        <v>84</v>
      </c>
    </row>
    <row r="42" spans="1:5" ht="15">
      <c r="A42" s="5"/>
      <c r="B42" s="26" t="s">
        <v>85</v>
      </c>
      <c r="C42" s="27">
        <v>1992</v>
      </c>
      <c r="D42" s="8" t="str">
        <f t="shared" si="0"/>
        <v>M</v>
      </c>
      <c r="E42" s="26" t="s">
        <v>86</v>
      </c>
    </row>
    <row r="43" spans="1:5" ht="15">
      <c r="A43" s="5"/>
      <c r="B43" s="6" t="s">
        <v>87</v>
      </c>
      <c r="C43" s="7">
        <v>1961</v>
      </c>
      <c r="D43" s="8" t="str">
        <f t="shared" si="0"/>
        <v>MV50</v>
      </c>
      <c r="E43" s="6" t="s">
        <v>88</v>
      </c>
    </row>
    <row r="44" spans="1:5" ht="15">
      <c r="A44" s="5"/>
      <c r="B44" s="6" t="s">
        <v>89</v>
      </c>
      <c r="C44" s="7">
        <v>1961</v>
      </c>
      <c r="D44" s="8" t="str">
        <f t="shared" si="0"/>
        <v>MV50</v>
      </c>
      <c r="E44" s="6" t="s">
        <v>88</v>
      </c>
    </row>
    <row r="45" spans="1:5" ht="15">
      <c r="A45" s="5"/>
      <c r="B45" s="6" t="s">
        <v>90</v>
      </c>
      <c r="C45" s="7">
        <v>1987</v>
      </c>
      <c r="D45" s="8" t="str">
        <f t="shared" si="0"/>
        <v>M</v>
      </c>
      <c r="E45" s="6" t="s">
        <v>91</v>
      </c>
    </row>
    <row r="46" spans="1:5" ht="15">
      <c r="A46" s="5"/>
      <c r="B46" s="6" t="s">
        <v>92</v>
      </c>
      <c r="C46" s="7">
        <v>1986</v>
      </c>
      <c r="D46" s="8" t="str">
        <f t="shared" si="0"/>
        <v>M</v>
      </c>
      <c r="E46" s="6" t="s">
        <v>12</v>
      </c>
    </row>
    <row r="47" spans="1:5" ht="15">
      <c r="A47" s="5"/>
      <c r="B47" s="6" t="s">
        <v>93</v>
      </c>
      <c r="C47" s="7">
        <v>1976</v>
      </c>
      <c r="D47" s="8" t="str">
        <f t="shared" si="0"/>
        <v>MV40</v>
      </c>
      <c r="E47" s="6" t="s">
        <v>94</v>
      </c>
    </row>
    <row r="48" spans="1:5" ht="15">
      <c r="A48" s="5"/>
      <c r="B48" s="6" t="s">
        <v>95</v>
      </c>
      <c r="C48" s="7">
        <v>1986</v>
      </c>
      <c r="D48" s="8" t="str">
        <f t="shared" si="0"/>
        <v>M</v>
      </c>
      <c r="E48" s="6" t="s">
        <v>96</v>
      </c>
    </row>
    <row r="49" spans="1:7" ht="15">
      <c r="A49" s="5"/>
      <c r="B49" s="6" t="s">
        <v>97</v>
      </c>
      <c r="C49" s="7">
        <v>1980</v>
      </c>
      <c r="D49" s="8" t="str">
        <f t="shared" si="0"/>
        <v>M</v>
      </c>
      <c r="E49" s="6" t="s">
        <v>96</v>
      </c>
      <c r="G49" s="41"/>
    </row>
    <row r="50" spans="1:7" ht="15">
      <c r="A50" s="5"/>
      <c r="B50" s="6" t="s">
        <v>98</v>
      </c>
      <c r="C50" s="7">
        <v>1983</v>
      </c>
      <c r="D50" s="8" t="str">
        <f t="shared" si="0"/>
        <v>M</v>
      </c>
      <c r="E50" s="6" t="s">
        <v>99</v>
      </c>
      <c r="G50" s="41"/>
    </row>
    <row r="51" spans="1:7" ht="15">
      <c r="A51" s="5"/>
      <c r="B51" s="6" t="s">
        <v>100</v>
      </c>
      <c r="C51" s="7">
        <v>1983</v>
      </c>
      <c r="D51" s="8" t="str">
        <f t="shared" si="0"/>
        <v>M</v>
      </c>
      <c r="E51" s="6" t="s">
        <v>9</v>
      </c>
      <c r="G51" s="41"/>
    </row>
    <row r="52" spans="1:7" ht="15">
      <c r="A52" s="5"/>
      <c r="B52" s="6" t="s">
        <v>101</v>
      </c>
      <c r="C52" s="7">
        <v>1998</v>
      </c>
      <c r="D52" s="8" t="str">
        <f t="shared" si="0"/>
        <v>JUNIOŘI</v>
      </c>
      <c r="E52" s="6" t="s">
        <v>102</v>
      </c>
      <c r="G52" s="41"/>
    </row>
    <row r="53" spans="1:7" ht="15">
      <c r="A53" s="5"/>
      <c r="B53" s="6" t="s">
        <v>103</v>
      </c>
      <c r="C53" s="7">
        <v>1990</v>
      </c>
      <c r="D53" s="8" t="str">
        <f t="shared" si="0"/>
        <v>M</v>
      </c>
      <c r="E53" s="6" t="s">
        <v>104</v>
      </c>
      <c r="G53" s="41"/>
    </row>
    <row r="54" spans="1:7" ht="15">
      <c r="A54" s="5"/>
      <c r="B54" s="6" t="s">
        <v>105</v>
      </c>
      <c r="C54" s="7">
        <v>1961</v>
      </c>
      <c r="D54" s="8" t="str">
        <f t="shared" si="0"/>
        <v>MV50</v>
      </c>
      <c r="E54" s="6" t="s">
        <v>106</v>
      </c>
      <c r="G54" s="41"/>
    </row>
    <row r="55" spans="1:7" ht="15">
      <c r="A55" s="5"/>
      <c r="B55" s="6" t="s">
        <v>107</v>
      </c>
      <c r="C55" s="7">
        <v>1968</v>
      </c>
      <c r="D55" s="8" t="str">
        <f t="shared" si="0"/>
        <v>MV40</v>
      </c>
      <c r="E55" s="6" t="s">
        <v>108</v>
      </c>
      <c r="G55" s="41"/>
    </row>
    <row r="56" spans="1:7" ht="15">
      <c r="A56" s="5"/>
      <c r="B56" s="6" t="s">
        <v>109</v>
      </c>
      <c r="C56" s="7">
        <v>1981</v>
      </c>
      <c r="D56" s="8" t="str">
        <f t="shared" si="0"/>
        <v>M</v>
      </c>
      <c r="E56" s="6" t="s">
        <v>110</v>
      </c>
      <c r="G56" s="41"/>
    </row>
    <row r="57" spans="1:7" ht="15">
      <c r="A57" s="5"/>
      <c r="B57" s="6" t="s">
        <v>111</v>
      </c>
      <c r="C57" s="7">
        <v>1991</v>
      </c>
      <c r="D57" s="8" t="str">
        <f t="shared" si="0"/>
        <v>M</v>
      </c>
      <c r="E57" s="6" t="s">
        <v>112</v>
      </c>
      <c r="G57" s="42"/>
    </row>
    <row r="58" spans="1:7" ht="15">
      <c r="A58" s="5"/>
      <c r="B58" s="6" t="s">
        <v>113</v>
      </c>
      <c r="C58" s="7">
        <v>1960</v>
      </c>
      <c r="D58" s="8" t="str">
        <f t="shared" si="0"/>
        <v>MV50</v>
      </c>
      <c r="E58" s="6" t="s">
        <v>114</v>
      </c>
      <c r="G58" s="42"/>
    </row>
    <row r="59" spans="1:7" ht="15">
      <c r="A59" s="5"/>
      <c r="B59" s="6" t="s">
        <v>115</v>
      </c>
      <c r="C59" s="7">
        <v>1960</v>
      </c>
      <c r="D59" s="8" t="str">
        <f t="shared" si="0"/>
        <v>MV50</v>
      </c>
      <c r="E59" s="6" t="s">
        <v>114</v>
      </c>
      <c r="G59" s="42"/>
    </row>
    <row r="60" spans="1:5" ht="15">
      <c r="A60" s="5"/>
      <c r="B60" s="6" t="s">
        <v>116</v>
      </c>
      <c r="C60" s="7">
        <v>1938</v>
      </c>
      <c r="D60" s="8" t="str">
        <f t="shared" si="0"/>
        <v>MV60</v>
      </c>
      <c r="E60" s="6" t="s">
        <v>18</v>
      </c>
    </row>
    <row r="61" spans="1:5" ht="15">
      <c r="A61" s="5"/>
      <c r="B61" s="34" t="s">
        <v>117</v>
      </c>
      <c r="C61" s="8">
        <v>1975</v>
      </c>
      <c r="D61" s="8" t="str">
        <f t="shared" si="0"/>
        <v>MV40</v>
      </c>
      <c r="E61" s="34" t="s">
        <v>118</v>
      </c>
    </row>
    <row r="62" spans="1:7" ht="15">
      <c r="A62" s="5"/>
      <c r="B62" s="6" t="s">
        <v>119</v>
      </c>
      <c r="C62" s="7">
        <v>1982</v>
      </c>
      <c r="D62" s="8" t="str">
        <f t="shared" si="0"/>
        <v>M</v>
      </c>
      <c r="E62" s="6" t="s">
        <v>12</v>
      </c>
      <c r="G62" s="42"/>
    </row>
    <row r="63" spans="1:7" ht="15">
      <c r="A63" s="5"/>
      <c r="B63" s="6" t="s">
        <v>120</v>
      </c>
      <c r="C63" s="7">
        <v>1985</v>
      </c>
      <c r="D63" s="8" t="str">
        <f t="shared" si="0"/>
        <v>M</v>
      </c>
      <c r="E63" s="6" t="s">
        <v>18</v>
      </c>
      <c r="G63" s="42"/>
    </row>
    <row r="64" spans="1:7" ht="15">
      <c r="A64" s="5"/>
      <c r="B64" s="6" t="s">
        <v>121</v>
      </c>
      <c r="C64" s="7">
        <v>1968</v>
      </c>
      <c r="D64" s="8" t="str">
        <f t="shared" si="0"/>
        <v>MV40</v>
      </c>
      <c r="E64" s="6" t="s">
        <v>122</v>
      </c>
      <c r="G64" s="42"/>
    </row>
    <row r="65" spans="1:7" ht="15">
      <c r="A65" s="5">
        <v>3</v>
      </c>
      <c r="B65" s="6" t="s">
        <v>123</v>
      </c>
      <c r="C65" s="7">
        <v>1972</v>
      </c>
      <c r="D65" s="8" t="str">
        <f t="shared" si="0"/>
        <v>MV40</v>
      </c>
      <c r="E65" s="6" t="s">
        <v>16</v>
      </c>
      <c r="G65" s="42"/>
    </row>
    <row r="66" spans="1:7" ht="15">
      <c r="A66" s="5"/>
      <c r="B66" s="34" t="s">
        <v>124</v>
      </c>
      <c r="C66" s="8">
        <v>1969</v>
      </c>
      <c r="D66" s="8" t="str">
        <f t="shared" si="0"/>
        <v>MV40</v>
      </c>
      <c r="E66" s="34" t="s">
        <v>33</v>
      </c>
      <c r="G66" s="42"/>
    </row>
    <row r="67" spans="1:7" ht="15">
      <c r="A67" s="5"/>
      <c r="B67" s="6" t="s">
        <v>125</v>
      </c>
      <c r="C67" s="7">
        <v>1974</v>
      </c>
      <c r="D67" s="8" t="str">
        <f aca="true" t="shared" si="1" ref="D67:D130">IF((RIGHT($A$1,4)-C67)&gt;$H$19,IF((RIGHT($A$1,4)-C67)&gt;$H$20,IF((RIGHT($A$1,4)-C67)&gt;$H$21,IF((RIGHT($A$1,4)-C67)&gt;$H$22,IF((RIGHT($A$1,4)-C67)&gt;$H$23,IF((RIGHT($A$1,4)-C67)&gt;$H$24,$F$25,$F$24),$F$23),$F$22),$F$21),$F$20),$F$19)</f>
        <v>MV40</v>
      </c>
      <c r="E67" s="6" t="s">
        <v>126</v>
      </c>
      <c r="G67" s="42"/>
    </row>
    <row r="68" spans="1:7" ht="15">
      <c r="A68" s="5"/>
      <c r="B68" s="6" t="s">
        <v>127</v>
      </c>
      <c r="C68" s="7">
        <v>1971</v>
      </c>
      <c r="D68" s="8" t="str">
        <f t="shared" si="1"/>
        <v>MV40</v>
      </c>
      <c r="E68" s="6" t="s">
        <v>16</v>
      </c>
      <c r="G68" s="42"/>
    </row>
    <row r="69" spans="1:5" ht="15">
      <c r="A69" s="5"/>
      <c r="B69" s="6" t="s">
        <v>128</v>
      </c>
      <c r="C69" s="7">
        <v>1987</v>
      </c>
      <c r="D69" s="8" t="str">
        <f t="shared" si="1"/>
        <v>M</v>
      </c>
      <c r="E69" s="6" t="s">
        <v>129</v>
      </c>
    </row>
    <row r="70" spans="1:5" ht="15">
      <c r="A70" s="5"/>
      <c r="B70" s="6" t="s">
        <v>130</v>
      </c>
      <c r="C70" s="7">
        <v>1985</v>
      </c>
      <c r="D70" s="8" t="str">
        <f t="shared" si="1"/>
        <v>M</v>
      </c>
      <c r="E70" s="6" t="s">
        <v>46</v>
      </c>
    </row>
    <row r="71" spans="1:5" ht="15">
      <c r="A71" s="5"/>
      <c r="B71" s="6" t="s">
        <v>131</v>
      </c>
      <c r="C71" s="7">
        <v>1973</v>
      </c>
      <c r="D71" s="8" t="str">
        <f t="shared" si="1"/>
        <v>MV40</v>
      </c>
      <c r="E71" s="6" t="s">
        <v>132</v>
      </c>
    </row>
    <row r="72" spans="1:5" ht="15">
      <c r="A72" s="5"/>
      <c r="B72" s="6" t="s">
        <v>133</v>
      </c>
      <c r="C72" s="7">
        <v>1991</v>
      </c>
      <c r="D72" s="8" t="str">
        <f t="shared" si="1"/>
        <v>M</v>
      </c>
      <c r="E72" s="6" t="s">
        <v>18</v>
      </c>
    </row>
    <row r="73" spans="1:5" ht="15">
      <c r="A73" s="5"/>
      <c r="B73" s="6" t="s">
        <v>134</v>
      </c>
      <c r="C73" s="7">
        <v>1968</v>
      </c>
      <c r="D73" s="8" t="str">
        <f t="shared" si="1"/>
        <v>MV40</v>
      </c>
      <c r="E73" s="6" t="s">
        <v>76</v>
      </c>
    </row>
    <row r="74" spans="1:5" ht="15">
      <c r="A74" s="5"/>
      <c r="B74" s="6" t="s">
        <v>135</v>
      </c>
      <c r="C74" s="7">
        <v>1966</v>
      </c>
      <c r="D74" s="8" t="str">
        <f t="shared" si="1"/>
        <v>MV50</v>
      </c>
      <c r="E74" s="6" t="s">
        <v>12</v>
      </c>
    </row>
    <row r="75" spans="1:5" ht="15">
      <c r="A75" s="5"/>
      <c r="B75" s="6" t="s">
        <v>136</v>
      </c>
      <c r="C75" s="7">
        <v>1981</v>
      </c>
      <c r="D75" s="8" t="str">
        <f t="shared" si="1"/>
        <v>M</v>
      </c>
      <c r="E75" s="6" t="s">
        <v>137</v>
      </c>
    </row>
    <row r="76" spans="1:5" ht="15">
      <c r="A76" s="5"/>
      <c r="B76" s="6" t="s">
        <v>138</v>
      </c>
      <c r="C76" s="7">
        <v>1985</v>
      </c>
      <c r="D76" s="8" t="str">
        <f t="shared" si="1"/>
        <v>M</v>
      </c>
      <c r="E76" s="6" t="s">
        <v>139</v>
      </c>
    </row>
    <row r="77" spans="1:5" ht="15">
      <c r="A77" s="5"/>
      <c r="B77" s="6" t="s">
        <v>140</v>
      </c>
      <c r="C77" s="7">
        <v>1973</v>
      </c>
      <c r="D77" s="8" t="str">
        <f t="shared" si="1"/>
        <v>MV40</v>
      </c>
      <c r="E77" s="6" t="s">
        <v>49</v>
      </c>
    </row>
    <row r="78" spans="1:5" ht="15">
      <c r="A78" s="5"/>
      <c r="B78" s="6" t="s">
        <v>141</v>
      </c>
      <c r="C78" s="7">
        <v>1961</v>
      </c>
      <c r="D78" s="8" t="str">
        <f t="shared" si="1"/>
        <v>MV50</v>
      </c>
      <c r="E78" s="6" t="s">
        <v>142</v>
      </c>
    </row>
    <row r="79" spans="1:5" ht="15">
      <c r="A79" s="5">
        <v>33</v>
      </c>
      <c r="B79" s="6" t="s">
        <v>143</v>
      </c>
      <c r="C79" s="7">
        <v>1997</v>
      </c>
      <c r="D79" s="8" t="str">
        <f t="shared" si="1"/>
        <v>JUNIOŘI</v>
      </c>
      <c r="E79" s="6" t="s">
        <v>84</v>
      </c>
    </row>
    <row r="80" spans="1:5" ht="15">
      <c r="A80" s="5"/>
      <c r="B80" s="6" t="s">
        <v>144</v>
      </c>
      <c r="C80" s="7">
        <v>1995</v>
      </c>
      <c r="D80" s="8" t="str">
        <f t="shared" si="1"/>
        <v>M</v>
      </c>
      <c r="E80" s="6" t="s">
        <v>84</v>
      </c>
    </row>
    <row r="81" spans="1:5" ht="15">
      <c r="A81" s="5"/>
      <c r="B81" s="6" t="s">
        <v>145</v>
      </c>
      <c r="C81" s="7">
        <v>1986</v>
      </c>
      <c r="D81" s="8" t="str">
        <f t="shared" si="1"/>
        <v>M</v>
      </c>
      <c r="E81" s="6" t="s">
        <v>146</v>
      </c>
    </row>
    <row r="82" spans="1:5" ht="15">
      <c r="A82" s="5"/>
      <c r="B82" s="6" t="s">
        <v>147</v>
      </c>
      <c r="C82" s="7">
        <v>1985</v>
      </c>
      <c r="D82" s="8" t="str">
        <f t="shared" si="1"/>
        <v>M</v>
      </c>
      <c r="E82" s="6" t="s">
        <v>148</v>
      </c>
    </row>
    <row r="83" spans="1:5" ht="15">
      <c r="A83" s="5"/>
      <c r="B83" s="6" t="s">
        <v>149</v>
      </c>
      <c r="C83" s="7">
        <v>1997</v>
      </c>
      <c r="D83" s="8" t="str">
        <f t="shared" si="1"/>
        <v>JUNIOŘI</v>
      </c>
      <c r="E83" s="6" t="s">
        <v>102</v>
      </c>
    </row>
    <row r="84" spans="1:5" ht="15">
      <c r="A84" s="5"/>
      <c r="B84" s="6" t="s">
        <v>150</v>
      </c>
      <c r="C84" s="7">
        <v>1974</v>
      </c>
      <c r="D84" s="8" t="str">
        <f t="shared" si="1"/>
        <v>MV40</v>
      </c>
      <c r="E84" s="6" t="s">
        <v>151</v>
      </c>
    </row>
    <row r="85" spans="1:5" ht="15">
      <c r="A85" s="5"/>
      <c r="B85" s="6" t="s">
        <v>152</v>
      </c>
      <c r="C85" s="7">
        <v>1983</v>
      </c>
      <c r="D85" s="8" t="str">
        <f t="shared" si="1"/>
        <v>M</v>
      </c>
      <c r="E85" s="6" t="s">
        <v>153</v>
      </c>
    </row>
    <row r="86" spans="1:5" ht="15">
      <c r="A86" s="5"/>
      <c r="B86" s="6" t="s">
        <v>154</v>
      </c>
      <c r="C86" s="7">
        <v>1988</v>
      </c>
      <c r="D86" s="8" t="str">
        <f t="shared" si="1"/>
        <v>M</v>
      </c>
      <c r="E86" s="6" t="s">
        <v>155</v>
      </c>
    </row>
    <row r="87" spans="1:5" ht="15">
      <c r="A87" s="5"/>
      <c r="B87" s="6" t="s">
        <v>156</v>
      </c>
      <c r="C87" s="7">
        <v>1977</v>
      </c>
      <c r="D87" s="8" t="str">
        <f t="shared" si="1"/>
        <v>M</v>
      </c>
      <c r="E87" s="6" t="s">
        <v>157</v>
      </c>
    </row>
    <row r="88" spans="1:5" ht="15">
      <c r="A88" s="5"/>
      <c r="B88" s="6" t="s">
        <v>158</v>
      </c>
      <c r="C88" s="7">
        <v>1965</v>
      </c>
      <c r="D88" s="8" t="str">
        <f t="shared" si="1"/>
        <v>MV50</v>
      </c>
      <c r="E88" s="6" t="s">
        <v>159</v>
      </c>
    </row>
    <row r="89" spans="1:5" ht="15">
      <c r="A89" s="5"/>
      <c r="B89" s="6" t="s">
        <v>160</v>
      </c>
      <c r="C89" s="7">
        <v>1979</v>
      </c>
      <c r="D89" s="8" t="str">
        <f t="shared" si="1"/>
        <v>M</v>
      </c>
      <c r="E89" s="6" t="s">
        <v>35</v>
      </c>
    </row>
    <row r="90" spans="1:5" ht="15">
      <c r="A90" s="5"/>
      <c r="B90" s="6" t="s">
        <v>161</v>
      </c>
      <c r="C90" s="7">
        <v>1976</v>
      </c>
      <c r="D90" s="8" t="str">
        <f t="shared" si="1"/>
        <v>MV40</v>
      </c>
      <c r="E90" s="6" t="s">
        <v>31</v>
      </c>
    </row>
    <row r="91" spans="1:5" ht="15">
      <c r="A91" s="5"/>
      <c r="B91" s="6" t="s">
        <v>162</v>
      </c>
      <c r="C91" s="7">
        <v>1984</v>
      </c>
      <c r="D91" s="8" t="str">
        <f t="shared" si="1"/>
        <v>M</v>
      </c>
      <c r="E91" s="6" t="s">
        <v>102</v>
      </c>
    </row>
    <row r="92" spans="1:5" ht="15">
      <c r="A92" s="5"/>
      <c r="B92" s="6" t="s">
        <v>163</v>
      </c>
      <c r="C92" s="7">
        <v>1976</v>
      </c>
      <c r="D92" s="8" t="str">
        <f t="shared" si="1"/>
        <v>MV40</v>
      </c>
      <c r="E92" s="6" t="s">
        <v>16</v>
      </c>
    </row>
    <row r="93" spans="1:5" ht="15">
      <c r="A93" s="5"/>
      <c r="B93" s="6" t="s">
        <v>164</v>
      </c>
      <c r="C93" s="7">
        <v>1982</v>
      </c>
      <c r="D93" s="8" t="str">
        <f t="shared" si="1"/>
        <v>M</v>
      </c>
      <c r="E93" s="6" t="s">
        <v>146</v>
      </c>
    </row>
    <row r="94" spans="1:5" ht="15">
      <c r="A94" s="5"/>
      <c r="B94" s="6" t="s">
        <v>165</v>
      </c>
      <c r="C94" s="7">
        <v>1938</v>
      </c>
      <c r="D94" s="8" t="str">
        <f t="shared" si="1"/>
        <v>MV60</v>
      </c>
      <c r="E94" s="6" t="s">
        <v>166</v>
      </c>
    </row>
    <row r="95" spans="1:5" ht="15">
      <c r="A95" s="5"/>
      <c r="B95" s="6" t="s">
        <v>167</v>
      </c>
      <c r="C95" s="7">
        <v>1950</v>
      </c>
      <c r="D95" s="8" t="str">
        <f t="shared" si="1"/>
        <v>MV60</v>
      </c>
      <c r="E95" s="6" t="s">
        <v>43</v>
      </c>
    </row>
    <row r="96" spans="1:5" ht="15">
      <c r="A96" s="5"/>
      <c r="B96" s="6" t="s">
        <v>168</v>
      </c>
      <c r="C96" s="7">
        <v>1960</v>
      </c>
      <c r="D96" s="8" t="str">
        <f t="shared" si="1"/>
        <v>MV50</v>
      </c>
      <c r="E96" s="6" t="s">
        <v>43</v>
      </c>
    </row>
    <row r="97" spans="1:5" ht="15">
      <c r="A97" s="5"/>
      <c r="B97" s="6" t="s">
        <v>169</v>
      </c>
      <c r="C97" s="7">
        <v>1992</v>
      </c>
      <c r="D97" s="8" t="str">
        <f t="shared" si="1"/>
        <v>M</v>
      </c>
      <c r="E97" s="6" t="s">
        <v>31</v>
      </c>
    </row>
    <row r="98" spans="1:5" ht="15">
      <c r="A98" s="5"/>
      <c r="B98" s="6" t="s">
        <v>170</v>
      </c>
      <c r="C98" s="7">
        <v>1969</v>
      </c>
      <c r="D98" s="8" t="str">
        <f t="shared" si="1"/>
        <v>MV40</v>
      </c>
      <c r="E98" s="6" t="s">
        <v>171</v>
      </c>
    </row>
    <row r="99" spans="1:5" ht="15">
      <c r="A99" s="5"/>
      <c r="B99" s="6" t="s">
        <v>172</v>
      </c>
      <c r="C99" s="7">
        <v>1968</v>
      </c>
      <c r="D99" s="8" t="str">
        <f t="shared" si="1"/>
        <v>MV40</v>
      </c>
      <c r="E99" s="6" t="s">
        <v>16</v>
      </c>
    </row>
    <row r="100" spans="1:5" ht="15.75" customHeight="1">
      <c r="A100" s="5">
        <v>49</v>
      </c>
      <c r="B100" s="6" t="s">
        <v>173</v>
      </c>
      <c r="C100" s="7">
        <v>1972</v>
      </c>
      <c r="D100" s="8" t="str">
        <f t="shared" si="1"/>
        <v>MV40</v>
      </c>
      <c r="E100" s="6" t="s">
        <v>62</v>
      </c>
    </row>
    <row r="101" spans="1:5" ht="15">
      <c r="A101" s="5"/>
      <c r="B101" s="6" t="s">
        <v>174</v>
      </c>
      <c r="C101" s="7">
        <v>1974</v>
      </c>
      <c r="D101" s="8" t="str">
        <f t="shared" si="1"/>
        <v>MV40</v>
      </c>
      <c r="E101" s="6" t="s">
        <v>12</v>
      </c>
    </row>
    <row r="102" spans="1:5" ht="15">
      <c r="A102" s="5"/>
      <c r="B102" s="6" t="s">
        <v>175</v>
      </c>
      <c r="C102" s="7">
        <v>1975</v>
      </c>
      <c r="D102" s="8" t="str">
        <f t="shared" si="1"/>
        <v>MV40</v>
      </c>
      <c r="E102" s="6" t="s">
        <v>16</v>
      </c>
    </row>
    <row r="103" spans="1:5" ht="15">
      <c r="A103" s="5"/>
      <c r="B103" s="6" t="s">
        <v>176</v>
      </c>
      <c r="C103" s="7">
        <v>1993</v>
      </c>
      <c r="D103" s="8" t="str">
        <f t="shared" si="1"/>
        <v>M</v>
      </c>
      <c r="E103" s="6" t="s">
        <v>102</v>
      </c>
    </row>
    <row r="104" spans="1:5" ht="15">
      <c r="A104" s="5"/>
      <c r="B104" s="6" t="s">
        <v>177</v>
      </c>
      <c r="C104" s="7">
        <v>1972</v>
      </c>
      <c r="D104" s="8" t="str">
        <f t="shared" si="1"/>
        <v>MV40</v>
      </c>
      <c r="E104" s="6" t="s">
        <v>178</v>
      </c>
    </row>
    <row r="105" spans="1:5" ht="15">
      <c r="A105" s="5">
        <v>37</v>
      </c>
      <c r="B105" s="6" t="s">
        <v>179</v>
      </c>
      <c r="C105" s="7">
        <v>1959</v>
      </c>
      <c r="D105" s="8" t="str">
        <f t="shared" si="1"/>
        <v>MV50</v>
      </c>
      <c r="E105" s="6" t="s">
        <v>180</v>
      </c>
    </row>
    <row r="106" spans="1:5" ht="15">
      <c r="A106" s="5"/>
      <c r="B106" s="6" t="s">
        <v>181</v>
      </c>
      <c r="C106" s="7">
        <v>1978</v>
      </c>
      <c r="D106" s="8" t="str">
        <f t="shared" si="1"/>
        <v>M</v>
      </c>
      <c r="E106" s="6" t="s">
        <v>182</v>
      </c>
    </row>
    <row r="107" spans="1:5" ht="15">
      <c r="A107" s="5"/>
      <c r="B107" s="6" t="s">
        <v>183</v>
      </c>
      <c r="C107" s="7">
        <v>1982</v>
      </c>
      <c r="D107" s="8" t="str">
        <f t="shared" si="1"/>
        <v>M</v>
      </c>
      <c r="E107" s="6" t="s">
        <v>184</v>
      </c>
    </row>
    <row r="108" spans="1:5" ht="15">
      <c r="A108" s="5"/>
      <c r="B108" s="6" t="s">
        <v>185</v>
      </c>
      <c r="C108" s="7">
        <v>1983</v>
      </c>
      <c r="D108" s="8" t="str">
        <f t="shared" si="1"/>
        <v>M</v>
      </c>
      <c r="E108" s="6" t="s">
        <v>12</v>
      </c>
    </row>
    <row r="109" spans="1:5" ht="15">
      <c r="A109" s="5"/>
      <c r="B109" s="6" t="s">
        <v>186</v>
      </c>
      <c r="C109" s="7">
        <v>1992</v>
      </c>
      <c r="D109" s="8" t="str">
        <f t="shared" si="1"/>
        <v>M</v>
      </c>
      <c r="E109" s="6" t="s">
        <v>110</v>
      </c>
    </row>
    <row r="110" spans="1:5" ht="15">
      <c r="A110" s="5"/>
      <c r="B110" s="6" t="s">
        <v>187</v>
      </c>
      <c r="C110" s="7">
        <v>1962</v>
      </c>
      <c r="D110" s="8" t="str">
        <f t="shared" si="1"/>
        <v>MV50</v>
      </c>
      <c r="E110" s="6" t="s">
        <v>188</v>
      </c>
    </row>
    <row r="111" spans="1:5" ht="15">
      <c r="A111" s="5"/>
      <c r="B111" s="6" t="s">
        <v>189</v>
      </c>
      <c r="C111" s="7">
        <v>1966</v>
      </c>
      <c r="D111" s="8" t="str">
        <f t="shared" si="1"/>
        <v>MV50</v>
      </c>
      <c r="E111" s="6" t="s">
        <v>112</v>
      </c>
    </row>
    <row r="112" spans="1:5" ht="15">
      <c r="A112" s="5"/>
      <c r="B112" s="6" t="s">
        <v>190</v>
      </c>
      <c r="C112" s="7">
        <v>1994</v>
      </c>
      <c r="D112" s="8" t="str">
        <f t="shared" si="1"/>
        <v>M</v>
      </c>
      <c r="E112" s="6" t="s">
        <v>112</v>
      </c>
    </row>
    <row r="113" spans="1:5" ht="15">
      <c r="A113" s="5"/>
      <c r="B113" s="6" t="s">
        <v>191</v>
      </c>
      <c r="C113" s="7">
        <v>1992</v>
      </c>
      <c r="D113" s="8" t="str">
        <f t="shared" si="1"/>
        <v>M</v>
      </c>
      <c r="E113" s="6" t="s">
        <v>112</v>
      </c>
    </row>
    <row r="114" spans="1:5" ht="15.75" customHeight="1">
      <c r="A114" s="5"/>
      <c r="B114" s="6" t="s">
        <v>192</v>
      </c>
      <c r="C114" s="7">
        <v>1977</v>
      </c>
      <c r="D114" s="8" t="str">
        <f t="shared" si="1"/>
        <v>M</v>
      </c>
      <c r="E114" s="6" t="s">
        <v>62</v>
      </c>
    </row>
    <row r="115" spans="1:5" ht="15">
      <c r="A115" s="5"/>
      <c r="B115" s="6" t="s">
        <v>193</v>
      </c>
      <c r="C115" s="7">
        <v>1965</v>
      </c>
      <c r="D115" s="8" t="str">
        <f t="shared" si="1"/>
        <v>MV50</v>
      </c>
      <c r="E115" s="6" t="s">
        <v>194</v>
      </c>
    </row>
    <row r="116" spans="1:5" ht="15">
      <c r="A116" s="5"/>
      <c r="B116" s="6" t="s">
        <v>195</v>
      </c>
      <c r="C116" s="7">
        <v>1966</v>
      </c>
      <c r="D116" s="8" t="str">
        <f t="shared" si="1"/>
        <v>MV50</v>
      </c>
      <c r="E116" s="6" t="s">
        <v>12</v>
      </c>
    </row>
    <row r="117" spans="1:5" ht="15">
      <c r="A117" s="5"/>
      <c r="B117" s="6" t="s">
        <v>196</v>
      </c>
      <c r="C117" s="7">
        <v>1976</v>
      </c>
      <c r="D117" s="8" t="str">
        <f t="shared" si="1"/>
        <v>MV40</v>
      </c>
      <c r="E117" s="6" t="s">
        <v>197</v>
      </c>
    </row>
    <row r="118" spans="1:5" ht="15">
      <c r="A118" s="5"/>
      <c r="B118" s="6" t="s">
        <v>198</v>
      </c>
      <c r="C118" s="7">
        <v>1993</v>
      </c>
      <c r="D118" s="8" t="str">
        <f t="shared" si="1"/>
        <v>M</v>
      </c>
      <c r="E118" s="6" t="s">
        <v>199</v>
      </c>
    </row>
    <row r="119" spans="1:5" ht="15">
      <c r="A119" s="5"/>
      <c r="B119" s="6" t="s">
        <v>200</v>
      </c>
      <c r="C119" s="7">
        <v>1983</v>
      </c>
      <c r="D119" s="8" t="str">
        <f t="shared" si="1"/>
        <v>M</v>
      </c>
      <c r="E119" s="6" t="s">
        <v>12</v>
      </c>
    </row>
    <row r="120" spans="1:5" ht="15">
      <c r="A120" s="5">
        <v>18</v>
      </c>
      <c r="B120" s="6" t="s">
        <v>201</v>
      </c>
      <c r="C120" s="7">
        <v>1969</v>
      </c>
      <c r="D120" s="8" t="str">
        <f t="shared" si="1"/>
        <v>MV40</v>
      </c>
      <c r="E120" s="6" t="s">
        <v>12</v>
      </c>
    </row>
    <row r="121" spans="1:5" ht="15">
      <c r="A121" s="5"/>
      <c r="B121" s="6" t="s">
        <v>202</v>
      </c>
      <c r="C121" s="7">
        <v>1982</v>
      </c>
      <c r="D121" s="8" t="str">
        <f t="shared" si="1"/>
        <v>M</v>
      </c>
      <c r="E121" s="6" t="s">
        <v>91</v>
      </c>
    </row>
    <row r="122" spans="1:5" ht="15">
      <c r="A122" s="5"/>
      <c r="B122" s="6" t="s">
        <v>203</v>
      </c>
      <c r="C122" s="7">
        <v>1961</v>
      </c>
      <c r="D122" s="8" t="str">
        <f t="shared" si="1"/>
        <v>MV50</v>
      </c>
      <c r="E122" s="6" t="s">
        <v>62</v>
      </c>
    </row>
    <row r="123" spans="1:5" ht="15">
      <c r="A123" s="5"/>
      <c r="B123" s="6" t="s">
        <v>204</v>
      </c>
      <c r="C123" s="7">
        <v>1992</v>
      </c>
      <c r="D123" s="8" t="str">
        <f t="shared" si="1"/>
        <v>M</v>
      </c>
      <c r="E123" s="6" t="s">
        <v>110</v>
      </c>
    </row>
    <row r="124" spans="1:5" ht="15">
      <c r="A124" s="5"/>
      <c r="B124" s="6" t="s">
        <v>205</v>
      </c>
      <c r="C124" s="7">
        <v>1973</v>
      </c>
      <c r="D124" s="8" t="str">
        <f t="shared" si="1"/>
        <v>MV40</v>
      </c>
      <c r="E124" s="6" t="s">
        <v>33</v>
      </c>
    </row>
    <row r="125" spans="1:5" ht="15">
      <c r="A125" s="5">
        <v>27</v>
      </c>
      <c r="B125" s="6" t="s">
        <v>206</v>
      </c>
      <c r="C125" s="7">
        <v>1968</v>
      </c>
      <c r="D125" s="8" t="str">
        <f t="shared" si="1"/>
        <v>MV40</v>
      </c>
      <c r="E125" s="6" t="s">
        <v>207</v>
      </c>
    </row>
    <row r="126" spans="1:5" ht="15">
      <c r="A126" s="5"/>
      <c r="B126" s="6" t="s">
        <v>208</v>
      </c>
      <c r="C126" s="7">
        <v>1984</v>
      </c>
      <c r="D126" s="8" t="str">
        <f t="shared" si="1"/>
        <v>M</v>
      </c>
      <c r="E126" s="6" t="s">
        <v>209</v>
      </c>
    </row>
    <row r="127" spans="1:5" ht="15">
      <c r="A127" s="5"/>
      <c r="B127" s="6" t="s">
        <v>210</v>
      </c>
      <c r="C127" s="7">
        <v>1988</v>
      </c>
      <c r="D127" s="8" t="str">
        <f t="shared" si="1"/>
        <v>M</v>
      </c>
      <c r="E127" s="6" t="s">
        <v>139</v>
      </c>
    </row>
    <row r="128" spans="1:5" ht="15">
      <c r="A128" s="5"/>
      <c r="B128" s="6" t="s">
        <v>211</v>
      </c>
      <c r="C128" s="7">
        <v>1977</v>
      </c>
      <c r="D128" s="8" t="str">
        <f t="shared" si="1"/>
        <v>M</v>
      </c>
      <c r="E128" s="6" t="s">
        <v>31</v>
      </c>
    </row>
    <row r="129" spans="1:5" ht="15">
      <c r="A129" s="5"/>
      <c r="B129" s="6" t="s">
        <v>212</v>
      </c>
      <c r="C129" s="7">
        <v>1989</v>
      </c>
      <c r="D129" s="8" t="str">
        <f t="shared" si="1"/>
        <v>M</v>
      </c>
      <c r="E129" s="6" t="s">
        <v>213</v>
      </c>
    </row>
    <row r="130" spans="1:5" ht="15">
      <c r="A130" s="5"/>
      <c r="B130" s="6" t="s">
        <v>214</v>
      </c>
      <c r="C130" s="7">
        <v>1970</v>
      </c>
      <c r="D130" s="8" t="str">
        <f t="shared" si="1"/>
        <v>MV40</v>
      </c>
      <c r="E130" s="6" t="s">
        <v>215</v>
      </c>
    </row>
    <row r="131" spans="1:5" ht="15">
      <c r="A131" s="5">
        <v>45</v>
      </c>
      <c r="B131" s="6" t="s">
        <v>216</v>
      </c>
      <c r="C131" s="7">
        <v>1983</v>
      </c>
      <c r="D131" s="8" t="str">
        <f aca="true" t="shared" si="2" ref="D131:D194">IF((RIGHT($A$1,4)-C131)&gt;$H$19,IF((RIGHT($A$1,4)-C131)&gt;$H$20,IF((RIGHT($A$1,4)-C131)&gt;$H$21,IF((RIGHT($A$1,4)-C131)&gt;$H$22,IF((RIGHT($A$1,4)-C131)&gt;$H$23,IF((RIGHT($A$1,4)-C131)&gt;$H$24,$F$25,$F$24),$F$23),$F$22),$F$21),$F$20),$F$19)</f>
        <v>M</v>
      </c>
      <c r="E131" s="6" t="s">
        <v>217</v>
      </c>
    </row>
    <row r="132" spans="1:5" ht="15">
      <c r="A132" s="5"/>
      <c r="B132" s="6" t="s">
        <v>218</v>
      </c>
      <c r="C132" s="7">
        <v>1967</v>
      </c>
      <c r="D132" s="8" t="str">
        <f t="shared" si="2"/>
        <v>MV40</v>
      </c>
      <c r="E132" s="6" t="s">
        <v>16</v>
      </c>
    </row>
    <row r="133" spans="1:5" ht="15">
      <c r="A133" s="5"/>
      <c r="B133" s="6" t="s">
        <v>219</v>
      </c>
      <c r="C133" s="7">
        <v>1962</v>
      </c>
      <c r="D133" s="8" t="str">
        <f t="shared" si="2"/>
        <v>MV50</v>
      </c>
      <c r="E133" s="6" t="s">
        <v>49</v>
      </c>
    </row>
    <row r="134" spans="1:5" ht="15">
      <c r="A134" s="5"/>
      <c r="B134" s="6" t="s">
        <v>220</v>
      </c>
      <c r="C134" s="7">
        <v>1971</v>
      </c>
      <c r="D134" s="8" t="str">
        <f t="shared" si="2"/>
        <v>MV40</v>
      </c>
      <c r="E134" s="6" t="s">
        <v>16</v>
      </c>
    </row>
    <row r="135" spans="1:5" ht="15">
      <c r="A135" s="5"/>
      <c r="B135" s="6" t="s">
        <v>221</v>
      </c>
      <c r="C135" s="7">
        <v>1980</v>
      </c>
      <c r="D135" s="8" t="str">
        <f t="shared" si="2"/>
        <v>M</v>
      </c>
      <c r="E135" s="6" t="s">
        <v>222</v>
      </c>
    </row>
    <row r="136" spans="1:5" ht="15">
      <c r="A136" s="5"/>
      <c r="B136" s="6" t="s">
        <v>223</v>
      </c>
      <c r="C136" s="7">
        <v>1985</v>
      </c>
      <c r="D136" s="8" t="str">
        <f t="shared" si="2"/>
        <v>M</v>
      </c>
      <c r="E136" s="6" t="s">
        <v>224</v>
      </c>
    </row>
    <row r="137" spans="1:5" ht="15">
      <c r="A137" s="5"/>
      <c r="B137" s="6" t="s">
        <v>225</v>
      </c>
      <c r="C137" s="7">
        <v>1973</v>
      </c>
      <c r="D137" s="8" t="str">
        <f t="shared" si="2"/>
        <v>MV40</v>
      </c>
      <c r="E137" s="6" t="s">
        <v>226</v>
      </c>
    </row>
    <row r="138" spans="1:5" ht="15">
      <c r="A138" s="5"/>
      <c r="B138" s="6" t="s">
        <v>227</v>
      </c>
      <c r="C138" s="7">
        <v>1975</v>
      </c>
      <c r="D138" s="8" t="str">
        <f t="shared" si="2"/>
        <v>MV40</v>
      </c>
      <c r="E138" s="6" t="s">
        <v>12</v>
      </c>
    </row>
    <row r="139" spans="1:5" ht="15">
      <c r="A139" s="5"/>
      <c r="B139" s="6" t="s">
        <v>228</v>
      </c>
      <c r="C139" s="7">
        <v>1952</v>
      </c>
      <c r="D139" s="8" t="str">
        <f t="shared" si="2"/>
        <v>MV60</v>
      </c>
      <c r="E139" s="6" t="s">
        <v>229</v>
      </c>
    </row>
    <row r="140" spans="1:5" ht="15">
      <c r="A140" s="5"/>
      <c r="B140" s="6" t="s">
        <v>230</v>
      </c>
      <c r="C140" s="7">
        <v>1986</v>
      </c>
      <c r="D140" s="8" t="str">
        <f t="shared" si="2"/>
        <v>M</v>
      </c>
      <c r="E140" s="6" t="s">
        <v>229</v>
      </c>
    </row>
    <row r="141" spans="1:5" ht="15">
      <c r="A141" s="5">
        <v>53</v>
      </c>
      <c r="B141" s="6" t="s">
        <v>231</v>
      </c>
      <c r="C141" s="7">
        <v>1979</v>
      </c>
      <c r="D141" s="8" t="str">
        <f t="shared" si="2"/>
        <v>M</v>
      </c>
      <c r="E141" s="6" t="s">
        <v>99</v>
      </c>
    </row>
    <row r="142" spans="1:5" ht="15">
      <c r="A142" s="5"/>
      <c r="B142" s="6" t="s">
        <v>232</v>
      </c>
      <c r="C142" s="7">
        <v>1961</v>
      </c>
      <c r="D142" s="8" t="str">
        <f t="shared" si="2"/>
        <v>MV50</v>
      </c>
      <c r="E142" s="6" t="s">
        <v>233</v>
      </c>
    </row>
    <row r="143" spans="1:5" ht="15">
      <c r="A143" s="5"/>
      <c r="B143" s="6" t="s">
        <v>234</v>
      </c>
      <c r="C143" s="7">
        <v>1966</v>
      </c>
      <c r="D143" s="8" t="str">
        <f t="shared" si="2"/>
        <v>MV50</v>
      </c>
      <c r="E143" s="6" t="s">
        <v>235</v>
      </c>
    </row>
    <row r="144" spans="1:5" ht="15">
      <c r="A144" s="5"/>
      <c r="B144" s="6" t="s">
        <v>236</v>
      </c>
      <c r="C144" s="7">
        <v>1967</v>
      </c>
      <c r="D144" s="8" t="str">
        <f t="shared" si="2"/>
        <v>MV40</v>
      </c>
      <c r="E144" s="6" t="s">
        <v>112</v>
      </c>
    </row>
    <row r="145" spans="1:5" ht="15">
      <c r="A145" s="5"/>
      <c r="B145" s="6" t="s">
        <v>237</v>
      </c>
      <c r="C145" s="7">
        <v>1981</v>
      </c>
      <c r="D145" s="8" t="str">
        <f t="shared" si="2"/>
        <v>M</v>
      </c>
      <c r="E145" s="6" t="s">
        <v>188</v>
      </c>
    </row>
    <row r="146" spans="1:5" ht="15">
      <c r="A146" s="5"/>
      <c r="B146" s="6" t="s">
        <v>238</v>
      </c>
      <c r="C146" s="7">
        <v>1977</v>
      </c>
      <c r="D146" s="8" t="str">
        <f t="shared" si="2"/>
        <v>M</v>
      </c>
      <c r="E146" s="6" t="s">
        <v>239</v>
      </c>
    </row>
    <row r="147" spans="1:5" ht="15">
      <c r="A147" s="5"/>
      <c r="B147" s="6" t="s">
        <v>240</v>
      </c>
      <c r="C147" s="7">
        <v>1985</v>
      </c>
      <c r="D147" s="8" t="str">
        <f t="shared" si="2"/>
        <v>M</v>
      </c>
      <c r="E147" s="6" t="s">
        <v>241</v>
      </c>
    </row>
    <row r="148" spans="1:5" ht="15">
      <c r="A148" s="5">
        <v>41</v>
      </c>
      <c r="B148" s="6" t="s">
        <v>242</v>
      </c>
      <c r="C148" s="7">
        <v>1946</v>
      </c>
      <c r="D148" s="8" t="str">
        <f t="shared" si="2"/>
        <v>MV60</v>
      </c>
      <c r="E148" s="6" t="s">
        <v>178</v>
      </c>
    </row>
    <row r="149" spans="1:5" ht="15">
      <c r="A149" s="5"/>
      <c r="B149" s="6" t="s">
        <v>243</v>
      </c>
      <c r="C149" s="7">
        <v>1975</v>
      </c>
      <c r="D149" s="8" t="str">
        <f t="shared" si="2"/>
        <v>MV40</v>
      </c>
      <c r="E149" s="6" t="s">
        <v>31</v>
      </c>
    </row>
    <row r="150" spans="1:5" ht="15">
      <c r="A150" s="5"/>
      <c r="B150" s="6" t="s">
        <v>244</v>
      </c>
      <c r="C150" s="7">
        <v>1977</v>
      </c>
      <c r="D150" s="8" t="str">
        <f t="shared" si="2"/>
        <v>M</v>
      </c>
      <c r="E150" s="6" t="s">
        <v>245</v>
      </c>
    </row>
    <row r="151" spans="1:7" ht="15">
      <c r="A151" s="5"/>
      <c r="B151" s="6" t="s">
        <v>246</v>
      </c>
      <c r="C151" s="7">
        <v>1964</v>
      </c>
      <c r="D151" s="8" t="str">
        <f t="shared" si="2"/>
        <v>MV50</v>
      </c>
      <c r="E151" s="6" t="s">
        <v>178</v>
      </c>
      <c r="G151" s="42"/>
    </row>
    <row r="152" spans="1:7" ht="15">
      <c r="A152" s="5"/>
      <c r="B152" s="6" t="s">
        <v>247</v>
      </c>
      <c r="C152" s="7">
        <v>1962</v>
      </c>
      <c r="D152" s="8" t="str">
        <f t="shared" si="2"/>
        <v>MV50</v>
      </c>
      <c r="E152" s="6" t="s">
        <v>248</v>
      </c>
      <c r="G152" s="42"/>
    </row>
    <row r="153" spans="1:7" ht="15">
      <c r="A153" s="5"/>
      <c r="B153" s="6" t="s">
        <v>249</v>
      </c>
      <c r="C153" s="7">
        <v>1975</v>
      </c>
      <c r="D153" s="8" t="str">
        <f t="shared" si="2"/>
        <v>MV40</v>
      </c>
      <c r="E153" s="6" t="s">
        <v>31</v>
      </c>
      <c r="G153" s="42"/>
    </row>
    <row r="154" spans="1:7" ht="15">
      <c r="A154" s="5"/>
      <c r="B154" s="6" t="s">
        <v>250</v>
      </c>
      <c r="C154" s="7">
        <v>1996</v>
      </c>
      <c r="D154" s="8" t="str">
        <f t="shared" si="2"/>
        <v>M</v>
      </c>
      <c r="E154" s="6" t="s">
        <v>110</v>
      </c>
      <c r="G154" s="42"/>
    </row>
    <row r="155" spans="1:7" ht="15">
      <c r="A155" s="5"/>
      <c r="B155" s="6" t="s">
        <v>251</v>
      </c>
      <c r="C155" s="7">
        <v>1969</v>
      </c>
      <c r="D155" s="8" t="str">
        <f t="shared" si="2"/>
        <v>MV40</v>
      </c>
      <c r="E155" s="6" t="s">
        <v>35</v>
      </c>
      <c r="G155" s="42"/>
    </row>
    <row r="156" spans="1:7" ht="15">
      <c r="A156" s="5">
        <v>34</v>
      </c>
      <c r="B156" s="6" t="s">
        <v>252</v>
      </c>
      <c r="C156" s="7">
        <v>1957</v>
      </c>
      <c r="D156" s="8" t="str">
        <f t="shared" si="2"/>
        <v>MV50</v>
      </c>
      <c r="E156" s="6" t="s">
        <v>253</v>
      </c>
      <c r="G156" s="42"/>
    </row>
    <row r="157" spans="1:7" ht="15">
      <c r="A157" s="5"/>
      <c r="B157" s="6" t="s">
        <v>254</v>
      </c>
      <c r="C157" s="7">
        <v>1970</v>
      </c>
      <c r="D157" s="8" t="str">
        <f t="shared" si="2"/>
        <v>MV40</v>
      </c>
      <c r="E157" s="6" t="s">
        <v>255</v>
      </c>
      <c r="G157" s="42"/>
    </row>
    <row r="158" spans="1:7" ht="15">
      <c r="A158" s="5"/>
      <c r="B158" s="6" t="s">
        <v>256</v>
      </c>
      <c r="C158" s="7">
        <v>1959</v>
      </c>
      <c r="D158" s="8" t="str">
        <f t="shared" si="2"/>
        <v>MV50</v>
      </c>
      <c r="E158" s="6" t="s">
        <v>233</v>
      </c>
      <c r="G158" s="42"/>
    </row>
    <row r="159" spans="1:7" ht="15">
      <c r="A159" s="5"/>
      <c r="B159" s="6" t="s">
        <v>257</v>
      </c>
      <c r="C159" s="7">
        <v>1981</v>
      </c>
      <c r="D159" s="8" t="str">
        <f t="shared" si="2"/>
        <v>M</v>
      </c>
      <c r="E159" s="6" t="s">
        <v>258</v>
      </c>
      <c r="G159" s="42"/>
    </row>
    <row r="160" spans="1:7" ht="15">
      <c r="A160" s="5"/>
      <c r="B160" s="6" t="s">
        <v>259</v>
      </c>
      <c r="C160" s="7">
        <v>1968</v>
      </c>
      <c r="D160" s="8" t="str">
        <f t="shared" si="2"/>
        <v>MV40</v>
      </c>
      <c r="E160" s="6" t="s">
        <v>260</v>
      </c>
      <c r="G160" s="42"/>
    </row>
    <row r="161" spans="1:7" ht="15">
      <c r="A161" s="5"/>
      <c r="B161" s="6" t="s">
        <v>261</v>
      </c>
      <c r="C161" s="7">
        <v>2002</v>
      </c>
      <c r="D161" s="8" t="str">
        <f t="shared" si="2"/>
        <v>JUNIOŘI</v>
      </c>
      <c r="E161" s="6" t="s">
        <v>262</v>
      </c>
      <c r="G161" s="42"/>
    </row>
    <row r="162" spans="1:7" ht="15">
      <c r="A162" s="5"/>
      <c r="B162" s="6" t="s">
        <v>263</v>
      </c>
      <c r="C162" s="7">
        <v>2000</v>
      </c>
      <c r="D162" s="8" t="str">
        <f t="shared" si="2"/>
        <v>JUNIOŘI</v>
      </c>
      <c r="E162" s="6" t="s">
        <v>262</v>
      </c>
      <c r="G162" s="42"/>
    </row>
    <row r="163" spans="1:7" ht="15">
      <c r="A163" s="5">
        <v>21</v>
      </c>
      <c r="B163" s="6" t="s">
        <v>264</v>
      </c>
      <c r="C163" s="7">
        <v>1950</v>
      </c>
      <c r="D163" s="8" t="str">
        <f t="shared" si="2"/>
        <v>MV60</v>
      </c>
      <c r="E163" s="6" t="s">
        <v>12</v>
      </c>
      <c r="G163" s="42"/>
    </row>
    <row r="164" spans="1:7" ht="15">
      <c r="A164" s="5"/>
      <c r="B164" s="6" t="s">
        <v>265</v>
      </c>
      <c r="C164" s="7">
        <v>1998</v>
      </c>
      <c r="D164" s="8" t="str">
        <f t="shared" si="2"/>
        <v>JUNIOŘI</v>
      </c>
      <c r="E164" s="6" t="s">
        <v>31</v>
      </c>
      <c r="G164" s="42"/>
    </row>
    <row r="165" spans="1:7" ht="15">
      <c r="A165" s="5"/>
      <c r="B165" s="6" t="s">
        <v>266</v>
      </c>
      <c r="C165" s="7">
        <v>1973</v>
      </c>
      <c r="D165" s="8" t="str">
        <f t="shared" si="2"/>
        <v>MV40</v>
      </c>
      <c r="E165" s="6" t="s">
        <v>12</v>
      </c>
      <c r="G165" s="42"/>
    </row>
    <row r="166" spans="1:7" ht="15">
      <c r="A166" s="5"/>
      <c r="B166" s="6" t="s">
        <v>267</v>
      </c>
      <c r="C166" s="7">
        <v>1976</v>
      </c>
      <c r="D166" s="8" t="str">
        <f t="shared" si="2"/>
        <v>MV40</v>
      </c>
      <c r="E166" s="6" t="s">
        <v>268</v>
      </c>
      <c r="G166" s="42"/>
    </row>
    <row r="167" spans="1:7" ht="15">
      <c r="A167" s="5"/>
      <c r="B167" s="6" t="s">
        <v>269</v>
      </c>
      <c r="C167" s="7">
        <v>1955</v>
      </c>
      <c r="D167" s="8" t="str">
        <f t="shared" si="2"/>
        <v>MV60</v>
      </c>
      <c r="E167" s="6" t="s">
        <v>270</v>
      </c>
      <c r="G167" s="42"/>
    </row>
    <row r="168" spans="1:7" ht="15">
      <c r="A168" s="5"/>
      <c r="B168" s="6" t="s">
        <v>271</v>
      </c>
      <c r="C168" s="7">
        <v>1962</v>
      </c>
      <c r="D168" s="8" t="str">
        <f t="shared" si="2"/>
        <v>MV50</v>
      </c>
      <c r="E168" s="6" t="s">
        <v>233</v>
      </c>
      <c r="G168" s="42"/>
    </row>
    <row r="169" spans="1:7" ht="15.75" customHeight="1">
      <c r="A169" s="5"/>
      <c r="B169" s="6" t="s">
        <v>272</v>
      </c>
      <c r="C169" s="7">
        <v>1974</v>
      </c>
      <c r="D169" s="8" t="str">
        <f t="shared" si="2"/>
        <v>MV40</v>
      </c>
      <c r="E169" s="6" t="s">
        <v>273</v>
      </c>
      <c r="G169" s="42"/>
    </row>
    <row r="170" spans="1:7" ht="15">
      <c r="A170" s="5"/>
      <c r="B170" s="6" t="s">
        <v>274</v>
      </c>
      <c r="C170" s="7">
        <v>1976</v>
      </c>
      <c r="D170" s="8" t="str">
        <f t="shared" si="2"/>
        <v>MV40</v>
      </c>
      <c r="E170" s="6" t="s">
        <v>52</v>
      </c>
      <c r="G170" s="42"/>
    </row>
    <row r="171" spans="1:7" ht="15">
      <c r="A171" s="5"/>
      <c r="B171" s="6" t="s">
        <v>275</v>
      </c>
      <c r="C171" s="7">
        <v>1966</v>
      </c>
      <c r="D171" s="8" t="str">
        <f t="shared" si="2"/>
        <v>MV50</v>
      </c>
      <c r="E171" s="6" t="s">
        <v>12</v>
      </c>
      <c r="G171" s="42"/>
    </row>
    <row r="172" spans="1:7" ht="15">
      <c r="A172" s="5"/>
      <c r="B172" s="6" t="s">
        <v>276</v>
      </c>
      <c r="C172" s="7">
        <v>2000</v>
      </c>
      <c r="D172" s="8" t="str">
        <f t="shared" si="2"/>
        <v>JUNIOŘI</v>
      </c>
      <c r="E172" s="6" t="s">
        <v>277</v>
      </c>
      <c r="G172" s="42"/>
    </row>
    <row r="173" spans="1:7" ht="15">
      <c r="A173" s="5"/>
      <c r="B173" s="6" t="s">
        <v>278</v>
      </c>
      <c r="C173" s="7">
        <v>1981</v>
      </c>
      <c r="D173" s="8" t="str">
        <f t="shared" si="2"/>
        <v>M</v>
      </c>
      <c r="E173" s="6" t="s">
        <v>126</v>
      </c>
      <c r="G173" s="42"/>
    </row>
    <row r="174" spans="1:7" ht="15">
      <c r="A174" s="5"/>
      <c r="B174" s="6" t="s">
        <v>279</v>
      </c>
      <c r="C174" s="7">
        <v>1990</v>
      </c>
      <c r="D174" s="8" t="str">
        <f t="shared" si="2"/>
        <v>M</v>
      </c>
      <c r="E174" s="6" t="s">
        <v>12</v>
      </c>
      <c r="G174" s="42"/>
    </row>
    <row r="175" spans="1:7" ht="15">
      <c r="A175" s="5"/>
      <c r="B175" s="34" t="s">
        <v>280</v>
      </c>
      <c r="C175" s="8">
        <v>1989</v>
      </c>
      <c r="D175" s="8" t="str">
        <f t="shared" si="2"/>
        <v>M</v>
      </c>
      <c r="E175" s="34" t="s">
        <v>157</v>
      </c>
      <c r="G175" s="42"/>
    </row>
    <row r="176" spans="1:7" ht="15">
      <c r="A176" s="5"/>
      <c r="B176" s="6" t="s">
        <v>281</v>
      </c>
      <c r="C176" s="7">
        <v>1972</v>
      </c>
      <c r="D176" s="8" t="str">
        <f t="shared" si="2"/>
        <v>MV40</v>
      </c>
      <c r="E176" s="6" t="s">
        <v>282</v>
      </c>
      <c r="G176" s="42"/>
    </row>
    <row r="177" spans="1:7" ht="15">
      <c r="A177" s="5"/>
      <c r="B177" s="6" t="s">
        <v>283</v>
      </c>
      <c r="C177" s="7">
        <v>1961</v>
      </c>
      <c r="D177" s="8" t="str">
        <f t="shared" si="2"/>
        <v>MV50</v>
      </c>
      <c r="E177" s="6" t="s">
        <v>31</v>
      </c>
      <c r="G177" s="42"/>
    </row>
    <row r="178" spans="1:7" ht="15">
      <c r="A178" s="5"/>
      <c r="B178" s="6" t="s">
        <v>284</v>
      </c>
      <c r="C178" s="7">
        <v>1985</v>
      </c>
      <c r="D178" s="8" t="str">
        <f t="shared" si="2"/>
        <v>M</v>
      </c>
      <c r="E178" s="6" t="s">
        <v>285</v>
      </c>
      <c r="G178" s="42"/>
    </row>
    <row r="179" spans="1:7" ht="15">
      <c r="A179" s="5"/>
      <c r="B179" s="6" t="s">
        <v>286</v>
      </c>
      <c r="C179" s="7">
        <v>1956</v>
      </c>
      <c r="D179" s="8" t="str">
        <f t="shared" si="2"/>
        <v>MV60</v>
      </c>
      <c r="E179" s="6" t="s">
        <v>157</v>
      </c>
      <c r="G179" s="42"/>
    </row>
    <row r="180" spans="1:7" ht="15">
      <c r="A180" s="5"/>
      <c r="B180" s="6" t="s">
        <v>287</v>
      </c>
      <c r="C180" s="7">
        <v>1975</v>
      </c>
      <c r="D180" s="8" t="str">
        <f t="shared" si="2"/>
        <v>MV40</v>
      </c>
      <c r="E180" s="6" t="s">
        <v>33</v>
      </c>
      <c r="G180" s="42"/>
    </row>
    <row r="181" spans="1:7" ht="15">
      <c r="A181" s="5"/>
      <c r="B181" s="6" t="s">
        <v>288</v>
      </c>
      <c r="C181" s="7">
        <v>1980</v>
      </c>
      <c r="D181" s="8" t="str">
        <f t="shared" si="2"/>
        <v>M</v>
      </c>
      <c r="E181" s="6" t="s">
        <v>31</v>
      </c>
      <c r="G181" s="42"/>
    </row>
    <row r="182" spans="1:7" ht="15">
      <c r="A182" s="5"/>
      <c r="B182" s="6" t="s">
        <v>289</v>
      </c>
      <c r="C182" s="7">
        <v>1957</v>
      </c>
      <c r="D182" s="8" t="str">
        <f t="shared" si="2"/>
        <v>MV50</v>
      </c>
      <c r="E182" s="6" t="s">
        <v>290</v>
      </c>
      <c r="G182" s="42"/>
    </row>
    <row r="183" spans="1:7" ht="15">
      <c r="A183" s="5"/>
      <c r="B183" s="6" t="s">
        <v>291</v>
      </c>
      <c r="C183" s="7">
        <v>1983</v>
      </c>
      <c r="D183" s="8" t="str">
        <f t="shared" si="2"/>
        <v>M</v>
      </c>
      <c r="E183" s="6" t="s">
        <v>16</v>
      </c>
      <c r="G183" s="42"/>
    </row>
    <row r="184" spans="1:7" ht="15">
      <c r="A184" s="5"/>
      <c r="B184" s="6" t="s">
        <v>292</v>
      </c>
      <c r="C184" s="7">
        <v>1976</v>
      </c>
      <c r="D184" s="8" t="str">
        <f t="shared" si="2"/>
        <v>MV40</v>
      </c>
      <c r="E184" s="6" t="s">
        <v>108</v>
      </c>
      <c r="G184" s="42"/>
    </row>
    <row r="185" spans="1:7" ht="15">
      <c r="A185" s="5"/>
      <c r="B185" s="6" t="s">
        <v>293</v>
      </c>
      <c r="C185" s="7">
        <v>1983</v>
      </c>
      <c r="D185" s="8" t="str">
        <f t="shared" si="2"/>
        <v>M</v>
      </c>
      <c r="E185" s="6" t="s">
        <v>294</v>
      </c>
      <c r="G185" s="42"/>
    </row>
    <row r="186" spans="1:7" ht="15">
      <c r="A186" s="5"/>
      <c r="B186" s="6" t="s">
        <v>295</v>
      </c>
      <c r="C186" s="7">
        <v>1980</v>
      </c>
      <c r="D186" s="8" t="str">
        <f t="shared" si="2"/>
        <v>M</v>
      </c>
      <c r="E186" s="6" t="s">
        <v>33</v>
      </c>
      <c r="G186" s="42"/>
    </row>
    <row r="187" spans="1:7" ht="15">
      <c r="A187" s="5"/>
      <c r="B187" s="6" t="s">
        <v>296</v>
      </c>
      <c r="C187" s="7">
        <v>1997</v>
      </c>
      <c r="D187" s="8" t="str">
        <f t="shared" si="2"/>
        <v>JUNIOŘI</v>
      </c>
      <c r="E187" s="6" t="s">
        <v>297</v>
      </c>
      <c r="G187" s="42"/>
    </row>
    <row r="188" spans="1:7" ht="15">
      <c r="A188" s="5"/>
      <c r="B188" s="6" t="s">
        <v>298</v>
      </c>
      <c r="C188" s="7">
        <v>1980</v>
      </c>
      <c r="D188" s="8" t="str">
        <f t="shared" si="2"/>
        <v>M</v>
      </c>
      <c r="E188" s="6" t="s">
        <v>78</v>
      </c>
      <c r="G188" s="42"/>
    </row>
    <row r="189" spans="1:7" ht="15">
      <c r="A189" s="5"/>
      <c r="B189" s="6" t="s">
        <v>299</v>
      </c>
      <c r="C189" s="7">
        <v>1989</v>
      </c>
      <c r="D189" s="8" t="str">
        <f t="shared" si="2"/>
        <v>M</v>
      </c>
      <c r="E189" s="6" t="s">
        <v>300</v>
      </c>
      <c r="G189" s="42"/>
    </row>
    <row r="190" spans="1:7" ht="15">
      <c r="A190" s="5"/>
      <c r="B190" s="6" t="s">
        <v>299</v>
      </c>
      <c r="C190" s="7">
        <v>1989</v>
      </c>
      <c r="D190" s="8" t="str">
        <f t="shared" si="2"/>
        <v>M</v>
      </c>
      <c r="E190" s="6" t="s">
        <v>300</v>
      </c>
      <c r="G190" s="42"/>
    </row>
    <row r="191" spans="1:7" ht="15">
      <c r="A191" s="5"/>
      <c r="B191" s="6" t="s">
        <v>301</v>
      </c>
      <c r="C191" s="7">
        <v>1977</v>
      </c>
      <c r="D191" s="8" t="str">
        <f t="shared" si="2"/>
        <v>M</v>
      </c>
      <c r="E191" s="6" t="s">
        <v>302</v>
      </c>
      <c r="G191" s="42"/>
    </row>
    <row r="192" spans="1:7" ht="15">
      <c r="A192" s="5"/>
      <c r="B192" s="6" t="s">
        <v>303</v>
      </c>
      <c r="C192" s="7">
        <v>1977</v>
      </c>
      <c r="D192" s="8" t="str">
        <f t="shared" si="2"/>
        <v>M</v>
      </c>
      <c r="E192" s="6" t="s">
        <v>16</v>
      </c>
      <c r="G192" s="42"/>
    </row>
    <row r="193" spans="1:7" ht="15">
      <c r="A193" s="5"/>
      <c r="B193" s="6" t="s">
        <v>304</v>
      </c>
      <c r="C193" s="7">
        <v>1969</v>
      </c>
      <c r="D193" s="8" t="str">
        <f t="shared" si="2"/>
        <v>MV40</v>
      </c>
      <c r="E193" s="6" t="s">
        <v>31</v>
      </c>
      <c r="G193" s="42"/>
    </row>
    <row r="194" spans="1:7" ht="15">
      <c r="A194" s="5"/>
      <c r="B194" s="6" t="s">
        <v>305</v>
      </c>
      <c r="C194" s="7">
        <v>1973</v>
      </c>
      <c r="D194" s="8" t="str">
        <f t="shared" si="2"/>
        <v>MV40</v>
      </c>
      <c r="E194" s="6"/>
      <c r="G194" s="42"/>
    </row>
    <row r="195" spans="1:7" ht="15">
      <c r="A195" s="5"/>
      <c r="B195" s="6" t="s">
        <v>306</v>
      </c>
      <c r="C195" s="7">
        <v>1991</v>
      </c>
      <c r="D195" s="8" t="str">
        <f aca="true" t="shared" si="3" ref="D195:D258">IF((RIGHT($A$1,4)-C195)&gt;$H$19,IF((RIGHT($A$1,4)-C195)&gt;$H$20,IF((RIGHT($A$1,4)-C195)&gt;$H$21,IF((RIGHT($A$1,4)-C195)&gt;$H$22,IF((RIGHT($A$1,4)-C195)&gt;$H$23,IF((RIGHT($A$1,4)-C195)&gt;$H$24,$F$25,$F$24),$F$23),$F$22),$F$21),$F$20),$F$19)</f>
        <v>M</v>
      </c>
      <c r="E195" s="6" t="s">
        <v>55</v>
      </c>
      <c r="G195" s="42"/>
    </row>
    <row r="196" spans="1:7" ht="15">
      <c r="A196" s="5"/>
      <c r="B196" s="6" t="s">
        <v>307</v>
      </c>
      <c r="C196" s="7">
        <v>1999</v>
      </c>
      <c r="D196" s="8" t="str">
        <f t="shared" si="3"/>
        <v>JUNIOŘI</v>
      </c>
      <c r="E196" s="6" t="s">
        <v>31</v>
      </c>
      <c r="G196" s="42"/>
    </row>
    <row r="197" spans="1:7" ht="15">
      <c r="A197" s="5"/>
      <c r="B197" s="6" t="s">
        <v>308</v>
      </c>
      <c r="C197" s="7">
        <v>1970</v>
      </c>
      <c r="D197" s="8" t="str">
        <f t="shared" si="3"/>
        <v>MV40</v>
      </c>
      <c r="E197" s="6" t="s">
        <v>31</v>
      </c>
      <c r="G197" s="42"/>
    </row>
    <row r="198" spans="1:7" ht="15">
      <c r="A198" s="5"/>
      <c r="B198" s="6" t="s">
        <v>308</v>
      </c>
      <c r="C198" s="7">
        <v>1997</v>
      </c>
      <c r="D198" s="8" t="str">
        <f t="shared" si="3"/>
        <v>JUNIOŘI</v>
      </c>
      <c r="E198" s="6" t="s">
        <v>31</v>
      </c>
      <c r="G198" s="42"/>
    </row>
    <row r="199" spans="1:7" ht="15.75" customHeight="1">
      <c r="A199" s="5"/>
      <c r="B199" s="6" t="s">
        <v>309</v>
      </c>
      <c r="C199" s="7">
        <v>1980</v>
      </c>
      <c r="D199" s="8" t="str">
        <f t="shared" si="3"/>
        <v>M</v>
      </c>
      <c r="E199" s="6" t="s">
        <v>62</v>
      </c>
      <c r="G199" s="42"/>
    </row>
    <row r="200" spans="1:7" ht="15">
      <c r="A200" s="5"/>
      <c r="B200" s="6" t="s">
        <v>310</v>
      </c>
      <c r="C200" s="7">
        <v>1997</v>
      </c>
      <c r="D200" s="8" t="str">
        <f t="shared" si="3"/>
        <v>JUNIOŘI</v>
      </c>
      <c r="E200" s="6" t="s">
        <v>311</v>
      </c>
      <c r="G200" s="42"/>
    </row>
    <row r="201" spans="1:7" ht="15">
      <c r="A201" s="5"/>
      <c r="B201" s="6" t="s">
        <v>312</v>
      </c>
      <c r="C201" s="7">
        <v>1974</v>
      </c>
      <c r="D201" s="8" t="str">
        <f t="shared" si="3"/>
        <v>MV40</v>
      </c>
      <c r="E201" s="6" t="s">
        <v>313</v>
      </c>
      <c r="G201" s="42"/>
    </row>
    <row r="202" spans="1:7" ht="15">
      <c r="A202" s="5">
        <v>55</v>
      </c>
      <c r="B202" s="26" t="s">
        <v>314</v>
      </c>
      <c r="C202" s="27">
        <v>1974</v>
      </c>
      <c r="D202" s="8" t="str">
        <f t="shared" si="3"/>
        <v>MV40</v>
      </c>
      <c r="E202" s="26" t="s">
        <v>315</v>
      </c>
      <c r="G202" s="42"/>
    </row>
    <row r="203" spans="1:7" ht="15">
      <c r="A203" s="5"/>
      <c r="B203" s="26" t="s">
        <v>316</v>
      </c>
      <c r="C203" s="27">
        <v>1999</v>
      </c>
      <c r="D203" s="8" t="str">
        <f t="shared" si="3"/>
        <v>JUNIOŘI</v>
      </c>
      <c r="E203" s="26" t="s">
        <v>317</v>
      </c>
      <c r="G203" s="42"/>
    </row>
    <row r="204" spans="1:7" ht="15">
      <c r="A204" s="5"/>
      <c r="B204" s="26" t="s">
        <v>318</v>
      </c>
      <c r="C204" s="27">
        <v>1983</v>
      </c>
      <c r="D204" s="8" t="str">
        <f t="shared" si="3"/>
        <v>M</v>
      </c>
      <c r="E204" s="26" t="s">
        <v>33</v>
      </c>
      <c r="G204" s="42"/>
    </row>
    <row r="205" spans="1:7" ht="15">
      <c r="A205" s="5">
        <v>7</v>
      </c>
      <c r="B205" s="6" t="s">
        <v>319</v>
      </c>
      <c r="C205" s="7">
        <v>1960</v>
      </c>
      <c r="D205" s="8" t="str">
        <f t="shared" si="3"/>
        <v>MV50</v>
      </c>
      <c r="E205" s="6" t="s">
        <v>320</v>
      </c>
      <c r="G205" s="42"/>
    </row>
    <row r="206" spans="1:7" ht="15">
      <c r="A206" s="5"/>
      <c r="B206" s="6" t="s">
        <v>321</v>
      </c>
      <c r="C206" s="7">
        <v>1977</v>
      </c>
      <c r="D206" s="8" t="str">
        <f t="shared" si="3"/>
        <v>M</v>
      </c>
      <c r="E206" s="6" t="s">
        <v>35</v>
      </c>
      <c r="G206" s="42"/>
    </row>
    <row r="207" spans="1:7" ht="15">
      <c r="A207" s="5">
        <v>2</v>
      </c>
      <c r="B207" s="6" t="s">
        <v>322</v>
      </c>
      <c r="C207" s="7">
        <v>1983</v>
      </c>
      <c r="D207" s="8" t="str">
        <f t="shared" si="3"/>
        <v>M</v>
      </c>
      <c r="E207" s="6" t="s">
        <v>84</v>
      </c>
      <c r="G207" s="42"/>
    </row>
    <row r="208" spans="1:7" ht="15">
      <c r="A208" s="5"/>
      <c r="B208" s="6" t="s">
        <v>323</v>
      </c>
      <c r="C208" s="7">
        <v>1971</v>
      </c>
      <c r="D208" s="8" t="str">
        <f t="shared" si="3"/>
        <v>MV40</v>
      </c>
      <c r="E208" s="6" t="s">
        <v>324</v>
      </c>
      <c r="G208" s="42"/>
    </row>
    <row r="209" spans="1:7" ht="15">
      <c r="A209" s="5"/>
      <c r="B209" s="6" t="s">
        <v>325</v>
      </c>
      <c r="C209" s="7">
        <v>1950</v>
      </c>
      <c r="D209" s="8" t="str">
        <f t="shared" si="3"/>
        <v>MV60</v>
      </c>
      <c r="E209" s="6" t="s">
        <v>326</v>
      </c>
      <c r="G209" s="42"/>
    </row>
    <row r="210" spans="1:7" ht="15">
      <c r="A210" s="5"/>
      <c r="B210" s="6" t="s">
        <v>327</v>
      </c>
      <c r="C210" s="7">
        <v>1977</v>
      </c>
      <c r="D210" s="8" t="str">
        <f t="shared" si="3"/>
        <v>M</v>
      </c>
      <c r="E210" s="6" t="s">
        <v>12</v>
      </c>
      <c r="G210" s="42"/>
    </row>
    <row r="211" spans="1:7" ht="15">
      <c r="A211" s="5">
        <v>30</v>
      </c>
      <c r="B211" s="6" t="s">
        <v>328</v>
      </c>
      <c r="C211" s="7">
        <v>1985</v>
      </c>
      <c r="D211" s="8" t="str">
        <f t="shared" si="3"/>
        <v>M</v>
      </c>
      <c r="E211" s="6" t="s">
        <v>99</v>
      </c>
      <c r="G211" s="42"/>
    </row>
    <row r="212" spans="1:7" ht="15">
      <c r="A212" s="5"/>
      <c r="B212" s="6" t="s">
        <v>329</v>
      </c>
      <c r="C212" s="7">
        <v>1994</v>
      </c>
      <c r="D212" s="8" t="str">
        <f t="shared" si="3"/>
        <v>M</v>
      </c>
      <c r="E212" s="6" t="s">
        <v>157</v>
      </c>
      <c r="G212" s="42"/>
    </row>
    <row r="213" spans="1:7" ht="15">
      <c r="A213" s="5"/>
      <c r="B213" s="6" t="s">
        <v>330</v>
      </c>
      <c r="C213" s="7">
        <v>1986</v>
      </c>
      <c r="D213" s="8" t="str">
        <f t="shared" si="3"/>
        <v>M</v>
      </c>
      <c r="E213" s="6" t="s">
        <v>16</v>
      </c>
      <c r="G213" s="42"/>
    </row>
    <row r="214" spans="1:7" ht="15">
      <c r="A214" s="5"/>
      <c r="B214" s="6" t="s">
        <v>331</v>
      </c>
      <c r="C214" s="7">
        <v>1987</v>
      </c>
      <c r="D214" s="8" t="str">
        <f t="shared" si="3"/>
        <v>M</v>
      </c>
      <c r="E214" s="6" t="s">
        <v>332</v>
      </c>
      <c r="G214" s="42"/>
    </row>
    <row r="215" spans="1:7" ht="15">
      <c r="A215" s="5">
        <v>32</v>
      </c>
      <c r="B215" s="6" t="s">
        <v>333</v>
      </c>
      <c r="C215" s="7">
        <v>2004</v>
      </c>
      <c r="D215" s="8" t="str">
        <f t="shared" si="3"/>
        <v>JUNIOŘI</v>
      </c>
      <c r="E215" s="6" t="s">
        <v>21</v>
      </c>
      <c r="G215" s="42"/>
    </row>
    <row r="216" spans="1:7" ht="15">
      <c r="A216" s="5"/>
      <c r="B216" s="6" t="s">
        <v>334</v>
      </c>
      <c r="C216" s="7">
        <v>1984</v>
      </c>
      <c r="D216" s="8" t="str">
        <f t="shared" si="3"/>
        <v>M</v>
      </c>
      <c r="E216" s="6" t="s">
        <v>335</v>
      </c>
      <c r="G216" s="42"/>
    </row>
    <row r="217" spans="1:7" ht="15">
      <c r="A217" s="5">
        <v>25</v>
      </c>
      <c r="B217" s="6" t="s">
        <v>336</v>
      </c>
      <c r="C217" s="7">
        <v>2004</v>
      </c>
      <c r="D217" s="8" t="str">
        <f t="shared" si="3"/>
        <v>JUNIOŘI</v>
      </c>
      <c r="E217" s="6" t="s">
        <v>337</v>
      </c>
      <c r="G217" s="42"/>
    </row>
    <row r="218" spans="1:7" ht="15">
      <c r="A218" s="5">
        <v>4</v>
      </c>
      <c r="B218" s="6" t="s">
        <v>338</v>
      </c>
      <c r="C218" s="7">
        <v>1991</v>
      </c>
      <c r="D218" s="8" t="str">
        <f t="shared" si="3"/>
        <v>M</v>
      </c>
      <c r="E218" s="6" t="s">
        <v>339</v>
      </c>
      <c r="G218" s="42"/>
    </row>
    <row r="219" spans="1:7" ht="15">
      <c r="A219" s="5">
        <v>5</v>
      </c>
      <c r="B219" s="6" t="s">
        <v>340</v>
      </c>
      <c r="C219" s="7">
        <v>1976</v>
      </c>
      <c r="D219" s="8" t="str">
        <f t="shared" si="3"/>
        <v>MV40</v>
      </c>
      <c r="E219" s="6" t="s">
        <v>12</v>
      </c>
      <c r="G219" s="42"/>
    </row>
    <row r="220" spans="1:7" ht="15">
      <c r="A220" s="5">
        <v>6</v>
      </c>
      <c r="B220" s="6" t="s">
        <v>341</v>
      </c>
      <c r="C220" s="7">
        <v>1964</v>
      </c>
      <c r="D220" s="8" t="str">
        <f t="shared" si="3"/>
        <v>MV50</v>
      </c>
      <c r="E220" s="6" t="s">
        <v>320</v>
      </c>
      <c r="G220" s="42"/>
    </row>
    <row r="221" spans="1:7" ht="15">
      <c r="A221" s="5">
        <v>8</v>
      </c>
      <c r="B221" s="6" t="s">
        <v>342</v>
      </c>
      <c r="C221" s="7">
        <v>1994</v>
      </c>
      <c r="D221" s="8" t="str">
        <f t="shared" si="3"/>
        <v>M</v>
      </c>
      <c r="E221" s="6" t="s">
        <v>343</v>
      </c>
      <c r="G221" s="42"/>
    </row>
    <row r="222" spans="1:7" ht="15">
      <c r="A222" s="5">
        <v>11</v>
      </c>
      <c r="B222" s="6" t="s">
        <v>344</v>
      </c>
      <c r="C222" s="7">
        <v>1984</v>
      </c>
      <c r="D222" s="8" t="str">
        <f t="shared" si="3"/>
        <v>M</v>
      </c>
      <c r="E222" s="6" t="s">
        <v>12</v>
      </c>
      <c r="G222" s="42"/>
    </row>
    <row r="223" spans="1:7" ht="15">
      <c r="A223" s="5">
        <v>12</v>
      </c>
      <c r="B223" s="6" t="s">
        <v>125</v>
      </c>
      <c r="C223" s="7">
        <v>1974</v>
      </c>
      <c r="D223" s="8" t="str">
        <f t="shared" si="3"/>
        <v>MV40</v>
      </c>
      <c r="E223" s="6" t="s">
        <v>345</v>
      </c>
      <c r="G223" s="42"/>
    </row>
    <row r="224" spans="1:7" ht="15">
      <c r="A224" s="5">
        <v>14</v>
      </c>
      <c r="B224" s="6" t="s">
        <v>346</v>
      </c>
      <c r="C224" s="7">
        <v>1973</v>
      </c>
      <c r="D224" s="8" t="str">
        <f t="shared" si="3"/>
        <v>MV40</v>
      </c>
      <c r="E224" s="6" t="s">
        <v>12</v>
      </c>
      <c r="G224" s="42"/>
    </row>
    <row r="225" spans="1:7" ht="15">
      <c r="A225" s="5">
        <v>17</v>
      </c>
      <c r="B225" s="6" t="s">
        <v>347</v>
      </c>
      <c r="C225" s="7">
        <v>1973</v>
      </c>
      <c r="D225" s="8" t="str">
        <f t="shared" si="3"/>
        <v>MV40</v>
      </c>
      <c r="E225" s="6" t="s">
        <v>12</v>
      </c>
      <c r="G225" s="42"/>
    </row>
    <row r="226" spans="1:7" ht="15">
      <c r="A226" s="5">
        <v>15</v>
      </c>
      <c r="B226" s="6" t="s">
        <v>348</v>
      </c>
      <c r="C226" s="7">
        <v>1962</v>
      </c>
      <c r="D226" s="8" t="str">
        <f t="shared" si="3"/>
        <v>MV50</v>
      </c>
      <c r="E226" s="6" t="s">
        <v>349</v>
      </c>
      <c r="G226" s="42"/>
    </row>
    <row r="227" spans="1:7" ht="15">
      <c r="A227" s="5">
        <v>16</v>
      </c>
      <c r="B227" s="6" t="s">
        <v>350</v>
      </c>
      <c r="C227" s="7">
        <v>1999</v>
      </c>
      <c r="D227" s="8" t="str">
        <f t="shared" si="3"/>
        <v>JUNIOŘI</v>
      </c>
      <c r="E227" s="6" t="s">
        <v>349</v>
      </c>
      <c r="G227" s="42"/>
    </row>
    <row r="228" spans="1:7" ht="15">
      <c r="A228" s="5">
        <v>20</v>
      </c>
      <c r="B228" s="6" t="s">
        <v>351</v>
      </c>
      <c r="C228" s="7">
        <v>1982</v>
      </c>
      <c r="D228" s="8" t="str">
        <f t="shared" si="3"/>
        <v>M</v>
      </c>
      <c r="E228" s="6" t="s">
        <v>352</v>
      </c>
      <c r="G228" s="42"/>
    </row>
    <row r="229" spans="1:7" ht="15">
      <c r="A229" s="5">
        <v>24</v>
      </c>
      <c r="B229" s="6" t="s">
        <v>353</v>
      </c>
      <c r="C229" s="7">
        <v>1991</v>
      </c>
      <c r="D229" s="8" t="str">
        <f t="shared" si="3"/>
        <v>M</v>
      </c>
      <c r="E229" s="6" t="s">
        <v>84</v>
      </c>
      <c r="G229" s="42"/>
    </row>
    <row r="230" spans="1:7" ht="15">
      <c r="A230" s="5">
        <v>28</v>
      </c>
      <c r="B230" s="6" t="s">
        <v>354</v>
      </c>
      <c r="C230" s="7">
        <v>1959</v>
      </c>
      <c r="D230" s="8" t="str">
        <f t="shared" si="3"/>
        <v>MV50</v>
      </c>
      <c r="E230" s="6" t="s">
        <v>33</v>
      </c>
      <c r="G230" s="42"/>
    </row>
    <row r="231" spans="1:7" ht="15">
      <c r="A231" s="5">
        <v>29</v>
      </c>
      <c r="B231" s="6" t="s">
        <v>355</v>
      </c>
      <c r="C231" s="7">
        <v>1978</v>
      </c>
      <c r="D231" s="8" t="str">
        <f t="shared" si="3"/>
        <v>M</v>
      </c>
      <c r="E231" s="6" t="s">
        <v>356</v>
      </c>
      <c r="G231" s="42"/>
    </row>
    <row r="232" spans="1:7" ht="15">
      <c r="A232" s="5">
        <v>31</v>
      </c>
      <c r="B232" s="6" t="s">
        <v>357</v>
      </c>
      <c r="C232" s="7">
        <v>1977</v>
      </c>
      <c r="D232" s="8" t="str">
        <f t="shared" si="3"/>
        <v>M</v>
      </c>
      <c r="E232" s="6" t="s">
        <v>199</v>
      </c>
      <c r="G232" s="42"/>
    </row>
    <row r="233" spans="1:7" ht="15">
      <c r="A233" s="5">
        <v>38</v>
      </c>
      <c r="B233" s="6" t="s">
        <v>358</v>
      </c>
      <c r="C233" s="7">
        <v>1990</v>
      </c>
      <c r="D233" s="8" t="str">
        <f t="shared" si="3"/>
        <v>M</v>
      </c>
      <c r="E233" s="6" t="s">
        <v>99</v>
      </c>
      <c r="G233" s="42"/>
    </row>
    <row r="234" spans="1:7" ht="15">
      <c r="A234" s="5">
        <v>39</v>
      </c>
      <c r="B234" s="6" t="s">
        <v>359</v>
      </c>
      <c r="C234" s="7">
        <v>1965</v>
      </c>
      <c r="D234" s="8" t="str">
        <f t="shared" si="3"/>
        <v>MV50</v>
      </c>
      <c r="E234" s="6" t="s">
        <v>12</v>
      </c>
      <c r="G234" s="42"/>
    </row>
    <row r="235" spans="1:7" ht="15">
      <c r="A235" s="5">
        <v>40</v>
      </c>
      <c r="B235" s="6" t="s">
        <v>360</v>
      </c>
      <c r="C235" s="7">
        <v>1967</v>
      </c>
      <c r="D235" s="8" t="str">
        <f t="shared" si="3"/>
        <v>MV40</v>
      </c>
      <c r="E235" s="6" t="s">
        <v>12</v>
      </c>
      <c r="G235" s="42"/>
    </row>
    <row r="236" spans="1:7" ht="15">
      <c r="A236" s="5">
        <v>43</v>
      </c>
      <c r="B236" s="6" t="s">
        <v>361</v>
      </c>
      <c r="C236" s="7">
        <v>1974</v>
      </c>
      <c r="D236" s="8" t="str">
        <f t="shared" si="3"/>
        <v>MV40</v>
      </c>
      <c r="E236" s="6" t="s">
        <v>362</v>
      </c>
      <c r="G236" s="42"/>
    </row>
    <row r="237" spans="1:7" ht="15">
      <c r="A237" s="5">
        <v>46</v>
      </c>
      <c r="B237" s="6" t="s">
        <v>363</v>
      </c>
      <c r="C237" s="7">
        <v>1989</v>
      </c>
      <c r="D237" s="8" t="str">
        <f t="shared" si="3"/>
        <v>M</v>
      </c>
      <c r="E237" s="6" t="s">
        <v>320</v>
      </c>
      <c r="G237" s="42"/>
    </row>
    <row r="238" spans="1:7" ht="15">
      <c r="A238" s="5">
        <v>47</v>
      </c>
      <c r="B238" s="6" t="s">
        <v>364</v>
      </c>
      <c r="C238" s="7">
        <v>1954</v>
      </c>
      <c r="D238" s="8" t="str">
        <f t="shared" si="3"/>
        <v>MV60</v>
      </c>
      <c r="E238" s="6" t="s">
        <v>365</v>
      </c>
      <c r="G238" s="42"/>
    </row>
    <row r="239" spans="1:7" ht="15">
      <c r="A239" s="5">
        <v>48</v>
      </c>
      <c r="B239" s="6" t="s">
        <v>366</v>
      </c>
      <c r="C239" s="7">
        <v>1966</v>
      </c>
      <c r="D239" s="8" t="str">
        <f t="shared" si="3"/>
        <v>MV50</v>
      </c>
      <c r="E239" s="6" t="s">
        <v>367</v>
      </c>
      <c r="G239" s="42"/>
    </row>
    <row r="240" spans="1:7" ht="15">
      <c r="A240" s="5">
        <v>51</v>
      </c>
      <c r="B240" s="6" t="s">
        <v>368</v>
      </c>
      <c r="C240" s="7">
        <v>1994</v>
      </c>
      <c r="D240" s="8" t="str">
        <f t="shared" si="3"/>
        <v>M</v>
      </c>
      <c r="E240" s="6" t="s">
        <v>52</v>
      </c>
      <c r="G240" s="42"/>
    </row>
    <row r="241" spans="1:7" ht="15">
      <c r="A241" s="5">
        <v>52</v>
      </c>
      <c r="B241" s="6" t="s">
        <v>369</v>
      </c>
      <c r="C241" s="7">
        <v>1980</v>
      </c>
      <c r="D241" s="8" t="str">
        <f t="shared" si="3"/>
        <v>M</v>
      </c>
      <c r="E241" s="6" t="s">
        <v>12</v>
      </c>
      <c r="G241" s="42"/>
    </row>
    <row r="242" spans="1:7" ht="15">
      <c r="A242" s="5"/>
      <c r="B242" s="6"/>
      <c r="C242" s="7"/>
      <c r="D242" s="8">
        <f t="shared" si="3"/>
        <v>0</v>
      </c>
      <c r="E242" s="6"/>
      <c r="G242" s="42"/>
    </row>
    <row r="243" spans="1:7" ht="15">
      <c r="A243" s="5"/>
      <c r="B243" s="6"/>
      <c r="C243" s="7"/>
      <c r="D243" s="8">
        <f t="shared" si="3"/>
        <v>0</v>
      </c>
      <c r="E243" s="6"/>
      <c r="G243" s="42"/>
    </row>
    <row r="244" spans="1:7" ht="15">
      <c r="A244" s="5"/>
      <c r="B244" s="6"/>
      <c r="C244" s="7"/>
      <c r="D244" s="8">
        <f t="shared" si="3"/>
        <v>0</v>
      </c>
      <c r="E244" s="6"/>
      <c r="G244" s="42"/>
    </row>
    <row r="245" spans="1:7" ht="15">
      <c r="A245" s="5"/>
      <c r="B245" s="6"/>
      <c r="C245" s="7"/>
      <c r="D245" s="8"/>
      <c r="E245" s="6"/>
      <c r="G245" s="42"/>
    </row>
    <row r="246" spans="1:7" ht="15">
      <c r="A246" s="5"/>
      <c r="B246" s="6"/>
      <c r="C246" s="7"/>
      <c r="D246" s="8">
        <f>IF((RIGHT($A$1,4)-C246)&gt;$H$19,IF((RIGHT($A$1,4)-C246)&gt;$H$21,IF((RIGHT($A$1,4)-C246)&gt;$H$22,IF((RIGHT($A$1,4)-C246)&gt;$H$23,IF((RIGHT($A$1,4)-C246)&gt;$H$24,IF((RIGHT($A$1,4)-C246)&gt;$H$25,$F$27,$F$25),$F$24),$F$23),$F$22),$F$21),$F$19)</f>
        <v>0</v>
      </c>
      <c r="E246" s="6"/>
      <c r="G246" s="42"/>
    </row>
    <row r="247" spans="1:7" ht="15">
      <c r="A247" s="3"/>
      <c r="B247" s="4" t="s">
        <v>2</v>
      </c>
      <c r="C247" s="4" t="s">
        <v>3</v>
      </c>
      <c r="D247" s="4" t="s">
        <v>4</v>
      </c>
      <c r="E247" s="4" t="s">
        <v>5</v>
      </c>
      <c r="G247" s="42"/>
    </row>
    <row r="248" spans="2:5" ht="15">
      <c r="B248" s="6" t="s">
        <v>370</v>
      </c>
      <c r="C248" s="7">
        <v>1975</v>
      </c>
      <c r="D248" s="8" t="str">
        <f aca="true" t="shared" si="4" ref="D248:D279">IF((RIGHT($A$1,4)-C248)&gt;$H$29,IF((RIGHT($A$1,4)-C248)&gt;$H$30,IF((RIGHT($A$1,4)-C248)&gt;$H$31,IF((RIGHT($A$1,4)-C248)&gt;$H$32,IF((RIGHT($A$1,4)-C248)&gt;$H$33,$F$35,$F$33),$F$32),$F$31),$F$30),$F$29)</f>
        <v>ŽV40</v>
      </c>
      <c r="E248" s="6" t="s">
        <v>31</v>
      </c>
    </row>
    <row r="249" spans="2:5" ht="15">
      <c r="B249" s="6" t="s">
        <v>371</v>
      </c>
      <c r="C249" s="7">
        <v>1971</v>
      </c>
      <c r="D249" s="8" t="str">
        <f t="shared" si="4"/>
        <v>ŽV40</v>
      </c>
      <c r="E249" s="6" t="s">
        <v>12</v>
      </c>
    </row>
    <row r="250" spans="2:5" ht="15">
      <c r="B250" s="34" t="s">
        <v>372</v>
      </c>
      <c r="C250" s="8">
        <v>1979</v>
      </c>
      <c r="D250" s="8" t="str">
        <f t="shared" si="4"/>
        <v>Ž</v>
      </c>
      <c r="E250" s="34" t="s">
        <v>12</v>
      </c>
    </row>
    <row r="251" spans="2:5" ht="15">
      <c r="B251" s="34" t="s">
        <v>373</v>
      </c>
      <c r="C251" s="8">
        <v>1974</v>
      </c>
      <c r="D251" s="8" t="str">
        <f t="shared" si="4"/>
        <v>ŽV40</v>
      </c>
      <c r="E251" s="34" t="s">
        <v>12</v>
      </c>
    </row>
    <row r="252" spans="2:5" ht="15">
      <c r="B252" s="6" t="s">
        <v>374</v>
      </c>
      <c r="C252" s="7">
        <v>1991</v>
      </c>
      <c r="D252" s="8" t="str">
        <f t="shared" si="4"/>
        <v>Ž</v>
      </c>
      <c r="E252" s="6" t="s">
        <v>375</v>
      </c>
    </row>
    <row r="253" spans="2:5" ht="15">
      <c r="B253" s="34" t="s">
        <v>376</v>
      </c>
      <c r="C253" s="8">
        <v>1983</v>
      </c>
      <c r="D253" s="8" t="str">
        <f t="shared" si="4"/>
        <v>Ž</v>
      </c>
      <c r="E253" s="34" t="s">
        <v>12</v>
      </c>
    </row>
    <row r="254" spans="2:5" ht="15">
      <c r="B254" s="34" t="s">
        <v>377</v>
      </c>
      <c r="C254" s="8">
        <v>1981</v>
      </c>
      <c r="D254" s="8" t="str">
        <f t="shared" si="4"/>
        <v>Ž</v>
      </c>
      <c r="E254" s="34" t="s">
        <v>12</v>
      </c>
    </row>
    <row r="255" spans="2:5" ht="15">
      <c r="B255" s="6" t="s">
        <v>378</v>
      </c>
      <c r="C255" s="7">
        <v>1986</v>
      </c>
      <c r="D255" s="8" t="str">
        <f t="shared" si="4"/>
        <v>Ž</v>
      </c>
      <c r="E255" s="6" t="s">
        <v>12</v>
      </c>
    </row>
    <row r="256" spans="2:5" ht="15">
      <c r="B256" s="43" t="s">
        <v>379</v>
      </c>
      <c r="C256" s="27">
        <v>1996</v>
      </c>
      <c r="D256" s="8" t="str">
        <f t="shared" si="4"/>
        <v>Ž</v>
      </c>
      <c r="E256" s="34" t="s">
        <v>184</v>
      </c>
    </row>
    <row r="257" spans="2:5" ht="15">
      <c r="B257" s="43" t="s">
        <v>380</v>
      </c>
      <c r="C257" s="27">
        <v>1975</v>
      </c>
      <c r="D257" s="8" t="str">
        <f t="shared" si="4"/>
        <v>ŽV40</v>
      </c>
      <c r="E257" s="34" t="s">
        <v>381</v>
      </c>
    </row>
    <row r="258" spans="2:5" ht="15">
      <c r="B258" s="6" t="s">
        <v>382</v>
      </c>
      <c r="C258" s="7">
        <v>1981</v>
      </c>
      <c r="D258" s="8" t="str">
        <f t="shared" si="4"/>
        <v>Ž</v>
      </c>
      <c r="E258" s="6" t="s">
        <v>153</v>
      </c>
    </row>
    <row r="259" spans="2:5" ht="15">
      <c r="B259" s="6" t="s">
        <v>383</v>
      </c>
      <c r="C259" s="7">
        <v>1981</v>
      </c>
      <c r="D259" s="8" t="str">
        <f t="shared" si="4"/>
        <v>Ž</v>
      </c>
      <c r="E259" s="6" t="s">
        <v>384</v>
      </c>
    </row>
    <row r="260" spans="2:5" ht="15">
      <c r="B260" s="6" t="s">
        <v>385</v>
      </c>
      <c r="C260" s="7">
        <v>1978</v>
      </c>
      <c r="D260" s="8" t="str">
        <f t="shared" si="4"/>
        <v>Ž</v>
      </c>
      <c r="E260" s="6" t="s">
        <v>81</v>
      </c>
    </row>
    <row r="261" spans="2:5" ht="15">
      <c r="B261" s="6" t="s">
        <v>386</v>
      </c>
      <c r="C261" s="7">
        <v>1991</v>
      </c>
      <c r="D261" s="8" t="str">
        <f t="shared" si="4"/>
        <v>Ž</v>
      </c>
      <c r="E261" s="6" t="s">
        <v>387</v>
      </c>
    </row>
    <row r="262" spans="2:5" ht="15">
      <c r="B262" s="2" t="s">
        <v>388</v>
      </c>
      <c r="C262" s="1">
        <v>1955</v>
      </c>
      <c r="D262" s="8" t="str">
        <f t="shared" si="4"/>
        <v>ŽV50</v>
      </c>
      <c r="E262" s="2" t="s">
        <v>389</v>
      </c>
    </row>
    <row r="263" spans="2:5" ht="15">
      <c r="B263" s="6" t="s">
        <v>390</v>
      </c>
      <c r="C263" s="7">
        <v>1997</v>
      </c>
      <c r="D263" s="8" t="str">
        <f t="shared" si="4"/>
        <v>Ž</v>
      </c>
      <c r="E263" s="6" t="s">
        <v>317</v>
      </c>
    </row>
    <row r="264" spans="2:5" ht="15">
      <c r="B264" s="6" t="s">
        <v>391</v>
      </c>
      <c r="C264" s="7">
        <v>1981</v>
      </c>
      <c r="D264" s="8" t="str">
        <f t="shared" si="4"/>
        <v>Ž</v>
      </c>
      <c r="E264" s="6" t="s">
        <v>392</v>
      </c>
    </row>
    <row r="265" spans="2:5" ht="15">
      <c r="B265" s="6" t="s">
        <v>393</v>
      </c>
      <c r="C265" s="7">
        <v>1971</v>
      </c>
      <c r="D265" s="8" t="str">
        <f t="shared" si="4"/>
        <v>ŽV40</v>
      </c>
      <c r="E265" s="6" t="s">
        <v>84</v>
      </c>
    </row>
    <row r="266" spans="2:5" ht="15">
      <c r="B266" s="43" t="s">
        <v>394</v>
      </c>
      <c r="C266" s="27">
        <v>1974</v>
      </c>
      <c r="D266" s="8" t="str">
        <f t="shared" si="4"/>
        <v>ŽV40</v>
      </c>
      <c r="E266" s="34" t="s">
        <v>178</v>
      </c>
    </row>
    <row r="267" spans="1:5" ht="15">
      <c r="A267" s="1">
        <v>19</v>
      </c>
      <c r="B267" s="43" t="s">
        <v>395</v>
      </c>
      <c r="C267" s="27">
        <v>1974</v>
      </c>
      <c r="D267" s="8" t="str">
        <f t="shared" si="4"/>
        <v>ŽV40</v>
      </c>
      <c r="E267" s="34" t="s">
        <v>294</v>
      </c>
    </row>
    <row r="268" spans="2:5" ht="15">
      <c r="B268" s="34" t="s">
        <v>396</v>
      </c>
      <c r="C268" s="8">
        <v>1973</v>
      </c>
      <c r="D268" s="8" t="str">
        <f t="shared" si="4"/>
        <v>ŽV40</v>
      </c>
      <c r="E268" s="34" t="s">
        <v>91</v>
      </c>
    </row>
    <row r="269" spans="2:5" ht="15">
      <c r="B269" s="43" t="s">
        <v>397</v>
      </c>
      <c r="C269" s="27">
        <v>1978</v>
      </c>
      <c r="D269" s="8" t="str">
        <f t="shared" si="4"/>
        <v>Ž</v>
      </c>
      <c r="E269" s="34" t="s">
        <v>153</v>
      </c>
    </row>
    <row r="270" spans="2:5" ht="15">
      <c r="B270" s="43" t="s">
        <v>398</v>
      </c>
      <c r="C270" s="27">
        <v>1953</v>
      </c>
      <c r="D270" s="8" t="str">
        <f t="shared" si="4"/>
        <v>ŽV50</v>
      </c>
      <c r="E270" s="34" t="s">
        <v>33</v>
      </c>
    </row>
    <row r="271" spans="2:5" ht="15">
      <c r="B271" s="43" t="s">
        <v>399</v>
      </c>
      <c r="C271" s="27">
        <v>1994</v>
      </c>
      <c r="D271" s="8" t="str">
        <f t="shared" si="4"/>
        <v>Ž</v>
      </c>
      <c r="E271" s="34" t="s">
        <v>400</v>
      </c>
    </row>
    <row r="272" spans="2:5" ht="15">
      <c r="B272" s="6" t="s">
        <v>401</v>
      </c>
      <c r="C272" s="7">
        <v>1977</v>
      </c>
      <c r="D272" s="8" t="str">
        <f t="shared" si="4"/>
        <v>Ž</v>
      </c>
      <c r="E272" s="6" t="s">
        <v>81</v>
      </c>
    </row>
    <row r="273" spans="2:5" ht="15">
      <c r="B273" s="43" t="s">
        <v>402</v>
      </c>
      <c r="C273" s="27">
        <v>2000</v>
      </c>
      <c r="D273" s="8" t="str">
        <f t="shared" si="4"/>
        <v>JUNIORKY</v>
      </c>
      <c r="E273" s="34" t="s">
        <v>108</v>
      </c>
    </row>
    <row r="274" spans="2:5" ht="15">
      <c r="B274" s="2" t="s">
        <v>403</v>
      </c>
      <c r="C274" s="1">
        <v>1983</v>
      </c>
      <c r="D274" s="8" t="str">
        <f t="shared" si="4"/>
        <v>Ž</v>
      </c>
      <c r="E274" s="2" t="s">
        <v>91</v>
      </c>
    </row>
    <row r="275" spans="2:5" ht="15">
      <c r="B275" s="6" t="s">
        <v>404</v>
      </c>
      <c r="C275" s="7">
        <v>1996</v>
      </c>
      <c r="D275" s="8" t="str">
        <f t="shared" si="4"/>
        <v>Ž</v>
      </c>
      <c r="E275" s="6" t="s">
        <v>91</v>
      </c>
    </row>
    <row r="276" spans="2:5" ht="15">
      <c r="B276" s="6" t="s">
        <v>405</v>
      </c>
      <c r="C276" s="7">
        <v>1970</v>
      </c>
      <c r="D276" s="8" t="str">
        <f t="shared" si="4"/>
        <v>ŽV40</v>
      </c>
      <c r="E276" s="6" t="s">
        <v>122</v>
      </c>
    </row>
    <row r="277" spans="2:5" ht="15">
      <c r="B277" s="43" t="s">
        <v>406</v>
      </c>
      <c r="C277" s="27">
        <v>1994</v>
      </c>
      <c r="D277" s="8" t="str">
        <f t="shared" si="4"/>
        <v>Ž</v>
      </c>
      <c r="E277" s="34" t="s">
        <v>12</v>
      </c>
    </row>
    <row r="278" spans="2:5" ht="15">
      <c r="B278" s="43" t="s">
        <v>407</v>
      </c>
      <c r="C278" s="27">
        <v>1992</v>
      </c>
      <c r="D278" s="8" t="str">
        <f t="shared" si="4"/>
        <v>Ž</v>
      </c>
      <c r="E278" s="34" t="s">
        <v>12</v>
      </c>
    </row>
    <row r="279" spans="2:5" ht="15">
      <c r="B279" s="6" t="s">
        <v>408</v>
      </c>
      <c r="C279" s="7">
        <v>1980</v>
      </c>
      <c r="D279" s="8" t="str">
        <f t="shared" si="4"/>
        <v>Ž</v>
      </c>
      <c r="E279" s="6" t="s">
        <v>132</v>
      </c>
    </row>
    <row r="280" spans="2:5" ht="15">
      <c r="B280" s="43" t="s">
        <v>409</v>
      </c>
      <c r="C280" s="27">
        <v>1995</v>
      </c>
      <c r="D280" s="8" t="str">
        <f aca="true" t="shared" si="5" ref="D280:D311">IF((RIGHT($A$1,4)-C280)&gt;$H$29,IF((RIGHT($A$1,4)-C280)&gt;$H$30,IF((RIGHT($A$1,4)-C280)&gt;$H$31,IF((RIGHT($A$1,4)-C280)&gt;$H$32,IF((RIGHT($A$1,4)-C280)&gt;$H$33,$F$35,$F$33),$F$32),$F$31),$F$30),$F$29)</f>
        <v>Ž</v>
      </c>
      <c r="E280" s="34" t="s">
        <v>23</v>
      </c>
    </row>
    <row r="281" spans="2:5" ht="15">
      <c r="B281" s="34" t="s">
        <v>410</v>
      </c>
      <c r="C281" s="8">
        <v>1996</v>
      </c>
      <c r="D281" s="8" t="str">
        <f t="shared" si="5"/>
        <v>Ž</v>
      </c>
      <c r="E281" s="34" t="s">
        <v>12</v>
      </c>
    </row>
    <row r="282" spans="2:5" ht="15">
      <c r="B282" s="34" t="s">
        <v>411</v>
      </c>
      <c r="C282" s="8">
        <v>1973</v>
      </c>
      <c r="D282" s="8" t="str">
        <f t="shared" si="5"/>
        <v>ŽV40</v>
      </c>
      <c r="E282" s="34" t="s">
        <v>412</v>
      </c>
    </row>
    <row r="283" spans="2:5" ht="15">
      <c r="B283" s="2" t="s">
        <v>413</v>
      </c>
      <c r="C283" s="1">
        <v>1979</v>
      </c>
      <c r="D283" s="8" t="str">
        <f t="shared" si="5"/>
        <v>Ž</v>
      </c>
      <c r="E283" s="2" t="s">
        <v>268</v>
      </c>
    </row>
    <row r="284" spans="2:5" ht="15">
      <c r="B284" s="2" t="s">
        <v>414</v>
      </c>
      <c r="C284" s="1">
        <v>1974</v>
      </c>
      <c r="D284" s="8" t="str">
        <f t="shared" si="5"/>
        <v>ŽV40</v>
      </c>
      <c r="E284" s="2" t="s">
        <v>126</v>
      </c>
    </row>
    <row r="285" spans="2:5" ht="15">
      <c r="B285" s="2" t="s">
        <v>415</v>
      </c>
      <c r="C285" s="1">
        <v>1974</v>
      </c>
      <c r="D285" s="8" t="str">
        <f t="shared" si="5"/>
        <v>ŽV40</v>
      </c>
      <c r="E285" s="2" t="s">
        <v>84</v>
      </c>
    </row>
    <row r="286" spans="2:5" ht="15">
      <c r="B286" s="2" t="s">
        <v>416</v>
      </c>
      <c r="C286" s="1">
        <v>1982</v>
      </c>
      <c r="D286" s="8" t="str">
        <f t="shared" si="5"/>
        <v>Ž</v>
      </c>
      <c r="E286" s="2" t="s">
        <v>16</v>
      </c>
    </row>
    <row r="287" spans="2:5" ht="15">
      <c r="B287" s="2" t="s">
        <v>417</v>
      </c>
      <c r="C287" s="1">
        <v>1958</v>
      </c>
      <c r="D287" s="8" t="str">
        <f t="shared" si="5"/>
        <v>ŽV50</v>
      </c>
      <c r="E287" s="2" t="s">
        <v>99</v>
      </c>
    </row>
    <row r="288" spans="2:5" ht="15">
      <c r="B288" s="2" t="s">
        <v>418</v>
      </c>
      <c r="C288" s="1">
        <v>1989</v>
      </c>
      <c r="D288" s="8" t="str">
        <f t="shared" si="5"/>
        <v>Ž</v>
      </c>
      <c r="E288" s="2" t="s">
        <v>233</v>
      </c>
    </row>
    <row r="289" spans="2:5" ht="15">
      <c r="B289" s="2" t="s">
        <v>419</v>
      </c>
      <c r="C289" s="1">
        <v>1984</v>
      </c>
      <c r="D289" s="8" t="str">
        <f t="shared" si="5"/>
        <v>Ž</v>
      </c>
      <c r="E289" s="2" t="s">
        <v>420</v>
      </c>
    </row>
    <row r="290" spans="2:5" ht="15">
      <c r="B290" s="2" t="s">
        <v>421</v>
      </c>
      <c r="C290" s="1">
        <v>1975</v>
      </c>
      <c r="D290" s="8" t="str">
        <f t="shared" si="5"/>
        <v>ŽV40</v>
      </c>
      <c r="E290" s="2" t="s">
        <v>422</v>
      </c>
    </row>
    <row r="291" spans="2:5" ht="15">
      <c r="B291" s="2" t="s">
        <v>423</v>
      </c>
      <c r="C291" s="1">
        <v>1972</v>
      </c>
      <c r="D291" s="8" t="str">
        <f t="shared" si="5"/>
        <v>ŽV40</v>
      </c>
      <c r="E291" s="2" t="s">
        <v>294</v>
      </c>
    </row>
    <row r="292" spans="2:5" ht="15">
      <c r="B292" s="2" t="s">
        <v>424</v>
      </c>
      <c r="C292" s="1">
        <v>1969</v>
      </c>
      <c r="D292" s="8" t="str">
        <f t="shared" si="5"/>
        <v>ŽV40</v>
      </c>
      <c r="E292" s="2" t="s">
        <v>425</v>
      </c>
    </row>
    <row r="293" spans="2:5" ht="15">
      <c r="B293" s="2" t="s">
        <v>426</v>
      </c>
      <c r="C293" s="1">
        <v>1972</v>
      </c>
      <c r="D293" s="8" t="str">
        <f t="shared" si="5"/>
        <v>ŽV40</v>
      </c>
      <c r="E293" s="2" t="s">
        <v>427</v>
      </c>
    </row>
    <row r="294" spans="2:5" ht="15">
      <c r="B294" s="2" t="s">
        <v>428</v>
      </c>
      <c r="C294" s="1">
        <v>1980</v>
      </c>
      <c r="D294" s="8" t="str">
        <f t="shared" si="5"/>
        <v>Ž</v>
      </c>
      <c r="E294" s="2" t="s">
        <v>33</v>
      </c>
    </row>
    <row r="295" spans="2:5" ht="15">
      <c r="B295" s="2" t="s">
        <v>429</v>
      </c>
      <c r="C295" s="1">
        <v>1979</v>
      </c>
      <c r="D295" s="8" t="str">
        <f t="shared" si="5"/>
        <v>Ž</v>
      </c>
      <c r="E295" s="2" t="s">
        <v>392</v>
      </c>
    </row>
    <row r="296" spans="2:5" ht="15">
      <c r="B296" s="2" t="s">
        <v>430</v>
      </c>
      <c r="C296" s="1">
        <v>1980</v>
      </c>
      <c r="D296" s="8" t="str">
        <f t="shared" si="5"/>
        <v>Ž</v>
      </c>
      <c r="E296" s="2" t="s">
        <v>31</v>
      </c>
    </row>
    <row r="297" spans="2:5" ht="15">
      <c r="B297" s="2" t="s">
        <v>431</v>
      </c>
      <c r="C297" s="1">
        <v>1962</v>
      </c>
      <c r="D297" s="8" t="str">
        <f t="shared" si="5"/>
        <v>ŽV50</v>
      </c>
      <c r="E297" s="2" t="s">
        <v>294</v>
      </c>
    </row>
    <row r="298" spans="2:5" ht="15">
      <c r="B298" s="2" t="s">
        <v>431</v>
      </c>
      <c r="C298" s="1">
        <v>1971</v>
      </c>
      <c r="D298" s="8" t="str">
        <f t="shared" si="5"/>
        <v>ŽV40</v>
      </c>
      <c r="E298" s="2" t="s">
        <v>294</v>
      </c>
    </row>
    <row r="299" spans="2:5" ht="15">
      <c r="B299" s="2" t="s">
        <v>432</v>
      </c>
      <c r="C299" s="1">
        <v>1973</v>
      </c>
      <c r="D299" s="8" t="str">
        <f t="shared" si="5"/>
        <v>ŽV40</v>
      </c>
      <c r="E299" s="2" t="s">
        <v>16</v>
      </c>
    </row>
    <row r="300" spans="2:5" ht="15">
      <c r="B300" s="2" t="s">
        <v>433</v>
      </c>
      <c r="C300" s="1">
        <v>1972</v>
      </c>
      <c r="D300" s="8" t="str">
        <f t="shared" si="5"/>
        <v>ŽV40</v>
      </c>
      <c r="E300" s="2" t="s">
        <v>16</v>
      </c>
    </row>
    <row r="301" spans="2:5" ht="15">
      <c r="B301" s="2" t="s">
        <v>434</v>
      </c>
      <c r="C301" s="1">
        <v>1979</v>
      </c>
      <c r="D301" s="8" t="str">
        <f t="shared" si="5"/>
        <v>Ž</v>
      </c>
      <c r="E301" s="2" t="s">
        <v>62</v>
      </c>
    </row>
    <row r="302" spans="2:5" ht="15">
      <c r="B302" s="2" t="s">
        <v>435</v>
      </c>
      <c r="C302" s="1">
        <v>1969</v>
      </c>
      <c r="D302" s="8" t="str">
        <f t="shared" si="5"/>
        <v>ŽV40</v>
      </c>
      <c r="E302" s="2" t="s">
        <v>16</v>
      </c>
    </row>
    <row r="303" spans="2:5" ht="15">
      <c r="B303" s="2" t="s">
        <v>436</v>
      </c>
      <c r="C303" s="1">
        <v>1958</v>
      </c>
      <c r="D303" s="8" t="str">
        <f t="shared" si="5"/>
        <v>ŽV50</v>
      </c>
      <c r="E303" s="2" t="s">
        <v>180</v>
      </c>
    </row>
    <row r="304" spans="2:5" ht="15">
      <c r="B304" s="2" t="s">
        <v>437</v>
      </c>
      <c r="C304" s="1">
        <v>1992</v>
      </c>
      <c r="D304" s="8" t="str">
        <f t="shared" si="5"/>
        <v>Ž</v>
      </c>
      <c r="E304" s="2" t="s">
        <v>438</v>
      </c>
    </row>
    <row r="305" spans="2:5" ht="15">
      <c r="B305" s="2" t="s">
        <v>439</v>
      </c>
      <c r="C305" s="1">
        <v>1992</v>
      </c>
      <c r="D305" s="8" t="str">
        <f t="shared" si="5"/>
        <v>Ž</v>
      </c>
      <c r="E305" s="2" t="s">
        <v>438</v>
      </c>
    </row>
    <row r="306" spans="2:5" ht="15">
      <c r="B306" s="2" t="s">
        <v>440</v>
      </c>
      <c r="C306" s="1">
        <v>1985</v>
      </c>
      <c r="D306" s="8" t="str">
        <f t="shared" si="5"/>
        <v>Ž</v>
      </c>
      <c r="E306" s="2" t="s">
        <v>384</v>
      </c>
    </row>
    <row r="307" spans="2:5" ht="15">
      <c r="B307" s="2" t="s">
        <v>441</v>
      </c>
      <c r="C307" s="1">
        <v>1982</v>
      </c>
      <c r="D307" s="8" t="str">
        <f t="shared" si="5"/>
        <v>Ž</v>
      </c>
      <c r="E307" s="2" t="s">
        <v>12</v>
      </c>
    </row>
    <row r="308" spans="2:5" ht="15">
      <c r="B308" s="2" t="s">
        <v>442</v>
      </c>
      <c r="C308" s="1">
        <v>1979</v>
      </c>
      <c r="D308" s="8" t="str">
        <f t="shared" si="5"/>
        <v>Ž</v>
      </c>
      <c r="E308" s="2" t="s">
        <v>16</v>
      </c>
    </row>
    <row r="309" spans="2:5" ht="15">
      <c r="B309" s="6" t="s">
        <v>443</v>
      </c>
      <c r="C309" s="7">
        <v>1981</v>
      </c>
      <c r="D309" s="8" t="str">
        <f t="shared" si="5"/>
        <v>Ž</v>
      </c>
      <c r="E309" s="6" t="s">
        <v>148</v>
      </c>
    </row>
    <row r="310" spans="2:5" ht="15">
      <c r="B310" s="2" t="s">
        <v>444</v>
      </c>
      <c r="C310" s="1">
        <v>1970</v>
      </c>
      <c r="D310" s="8" t="str">
        <f t="shared" si="5"/>
        <v>ŽV40</v>
      </c>
      <c r="E310" s="2" t="s">
        <v>207</v>
      </c>
    </row>
    <row r="311" spans="2:5" ht="15">
      <c r="B311" s="2" t="s">
        <v>445</v>
      </c>
      <c r="C311" s="1">
        <v>1995</v>
      </c>
      <c r="D311" s="8" t="str">
        <f t="shared" si="5"/>
        <v>Ž</v>
      </c>
      <c r="E311" s="2" t="s">
        <v>16</v>
      </c>
    </row>
    <row r="312" spans="2:5" ht="15">
      <c r="B312" s="2" t="s">
        <v>446</v>
      </c>
      <c r="C312" s="1">
        <v>1992</v>
      </c>
      <c r="D312" s="8" t="str">
        <f aca="true" t="shared" si="6" ref="D312:D343">IF((RIGHT($A$1,4)-C312)&gt;$H$29,IF((RIGHT($A$1,4)-C312)&gt;$H$30,IF((RIGHT($A$1,4)-C312)&gt;$H$31,IF((RIGHT($A$1,4)-C312)&gt;$H$32,IF((RIGHT($A$1,4)-C312)&gt;$H$33,$F$35,$F$33),$F$32),$F$31),$F$30),$F$29)</f>
        <v>Ž</v>
      </c>
      <c r="E312" s="2" t="s">
        <v>447</v>
      </c>
    </row>
    <row r="313" spans="2:5" ht="15">
      <c r="B313" s="2" t="s">
        <v>448</v>
      </c>
      <c r="C313" s="1">
        <v>1981</v>
      </c>
      <c r="D313" s="8" t="str">
        <f t="shared" si="6"/>
        <v>Ž</v>
      </c>
      <c r="E313" s="2" t="s">
        <v>294</v>
      </c>
    </row>
    <row r="314" spans="2:5" ht="15">
      <c r="B314" s="2" t="s">
        <v>449</v>
      </c>
      <c r="C314" s="1">
        <v>1996</v>
      </c>
      <c r="D314" s="8" t="str">
        <f t="shared" si="6"/>
        <v>Ž</v>
      </c>
      <c r="E314" s="2" t="s">
        <v>18</v>
      </c>
    </row>
    <row r="315" spans="2:5" ht="15">
      <c r="B315" s="2" t="s">
        <v>450</v>
      </c>
      <c r="C315" s="1">
        <v>1987</v>
      </c>
      <c r="D315" s="8" t="str">
        <f t="shared" si="6"/>
        <v>Ž</v>
      </c>
      <c r="E315" s="2" t="s">
        <v>224</v>
      </c>
    </row>
    <row r="316" spans="2:5" ht="15">
      <c r="B316" s="2" t="s">
        <v>451</v>
      </c>
      <c r="C316" s="1">
        <v>1957</v>
      </c>
      <c r="D316" s="8" t="str">
        <f t="shared" si="6"/>
        <v>ŽV50</v>
      </c>
      <c r="E316" s="2" t="s">
        <v>33</v>
      </c>
    </row>
    <row r="317" spans="2:5" ht="15">
      <c r="B317" s="2" t="s">
        <v>452</v>
      </c>
      <c r="C317" s="1">
        <v>1988</v>
      </c>
      <c r="D317" s="8" t="str">
        <f t="shared" si="6"/>
        <v>Ž</v>
      </c>
      <c r="E317" s="2" t="s">
        <v>16</v>
      </c>
    </row>
    <row r="318" spans="2:5" ht="15">
      <c r="B318" s="2" t="s">
        <v>453</v>
      </c>
      <c r="C318" s="1">
        <v>1988</v>
      </c>
      <c r="D318" s="8" t="str">
        <f t="shared" si="6"/>
        <v>Ž</v>
      </c>
      <c r="E318" s="2" t="s">
        <v>184</v>
      </c>
    </row>
    <row r="319" spans="2:5" ht="15">
      <c r="B319" s="2" t="s">
        <v>454</v>
      </c>
      <c r="C319" s="1">
        <v>1971</v>
      </c>
      <c r="D319" s="8" t="str">
        <f t="shared" si="6"/>
        <v>ŽV40</v>
      </c>
      <c r="E319" s="2" t="s">
        <v>233</v>
      </c>
    </row>
    <row r="320" spans="2:5" ht="15">
      <c r="B320" s="2" t="s">
        <v>455</v>
      </c>
      <c r="C320" s="1">
        <v>1979</v>
      </c>
      <c r="D320" s="8" t="str">
        <f t="shared" si="6"/>
        <v>Ž</v>
      </c>
      <c r="E320" s="2" t="s">
        <v>332</v>
      </c>
    </row>
    <row r="321" spans="2:5" ht="15">
      <c r="B321" s="2" t="s">
        <v>456</v>
      </c>
      <c r="C321" s="1">
        <v>1975</v>
      </c>
      <c r="D321" s="8" t="str">
        <f t="shared" si="6"/>
        <v>ŽV40</v>
      </c>
      <c r="E321" s="2" t="s">
        <v>49</v>
      </c>
    </row>
    <row r="322" spans="2:5" ht="15">
      <c r="B322" s="2" t="s">
        <v>457</v>
      </c>
      <c r="C322" s="1">
        <v>1967</v>
      </c>
      <c r="D322" s="8" t="str">
        <f t="shared" si="6"/>
        <v>ŽV40</v>
      </c>
      <c r="E322" s="2" t="s">
        <v>153</v>
      </c>
    </row>
    <row r="323" spans="2:5" ht="15">
      <c r="B323" s="2" t="s">
        <v>458</v>
      </c>
      <c r="C323" s="1">
        <v>1982</v>
      </c>
      <c r="D323" s="8" t="str">
        <f t="shared" si="6"/>
        <v>Ž</v>
      </c>
      <c r="E323" s="2" t="s">
        <v>12</v>
      </c>
    </row>
    <row r="324" spans="2:5" ht="15">
      <c r="B324" s="2" t="s">
        <v>459</v>
      </c>
      <c r="C324" s="1">
        <v>1978</v>
      </c>
      <c r="D324" s="8" t="str">
        <f t="shared" si="6"/>
        <v>Ž</v>
      </c>
      <c r="E324" s="2" t="s">
        <v>33</v>
      </c>
    </row>
    <row r="325" spans="2:5" ht="15">
      <c r="B325" s="2" t="s">
        <v>460</v>
      </c>
      <c r="C325" s="1">
        <v>1987</v>
      </c>
      <c r="D325" s="8" t="str">
        <f t="shared" si="6"/>
        <v>Ž</v>
      </c>
      <c r="E325" s="2" t="s">
        <v>461</v>
      </c>
    </row>
    <row r="326" spans="2:5" ht="15">
      <c r="B326" s="2" t="s">
        <v>462</v>
      </c>
      <c r="C326" s="1">
        <v>1966</v>
      </c>
      <c r="D326" s="8" t="str">
        <f t="shared" si="6"/>
        <v>ŽV50</v>
      </c>
      <c r="E326" s="2" t="s">
        <v>461</v>
      </c>
    </row>
    <row r="327" spans="2:5" ht="15">
      <c r="B327" s="2" t="s">
        <v>463</v>
      </c>
      <c r="C327" s="1">
        <v>1974</v>
      </c>
      <c r="D327" s="8" t="str">
        <f t="shared" si="6"/>
        <v>ŽV40</v>
      </c>
      <c r="E327" s="2" t="s">
        <v>12</v>
      </c>
    </row>
    <row r="328" spans="2:5" ht="15">
      <c r="B328" s="2" t="s">
        <v>464</v>
      </c>
      <c r="C328" s="1">
        <v>1990</v>
      </c>
      <c r="D328" s="8" t="str">
        <f t="shared" si="6"/>
        <v>Ž</v>
      </c>
      <c r="E328" s="2" t="s">
        <v>91</v>
      </c>
    </row>
    <row r="329" spans="2:5" ht="15">
      <c r="B329" s="2" t="s">
        <v>465</v>
      </c>
      <c r="C329" s="1">
        <v>1971</v>
      </c>
      <c r="D329" s="8" t="str">
        <f t="shared" si="6"/>
        <v>ŽV40</v>
      </c>
      <c r="E329" s="2" t="s">
        <v>12</v>
      </c>
    </row>
    <row r="330" spans="2:5" ht="15">
      <c r="B330" s="2" t="s">
        <v>466</v>
      </c>
      <c r="C330" s="1">
        <v>1973</v>
      </c>
      <c r="D330" s="8" t="str">
        <f t="shared" si="6"/>
        <v>ŽV40</v>
      </c>
      <c r="E330" s="2" t="s">
        <v>400</v>
      </c>
    </row>
    <row r="331" spans="2:5" ht="15">
      <c r="B331" s="2" t="s">
        <v>467</v>
      </c>
      <c r="C331" s="1">
        <v>1984</v>
      </c>
      <c r="D331" s="8" t="str">
        <f t="shared" si="6"/>
        <v>Ž</v>
      </c>
      <c r="E331" s="2" t="s">
        <v>12</v>
      </c>
    </row>
    <row r="332" spans="2:5" ht="15">
      <c r="B332" s="6" t="s">
        <v>468</v>
      </c>
      <c r="C332" s="7">
        <v>1984</v>
      </c>
      <c r="D332" s="8" t="str">
        <f t="shared" si="6"/>
        <v>Ž</v>
      </c>
      <c r="E332" s="6" t="s">
        <v>285</v>
      </c>
    </row>
    <row r="333" spans="2:5" ht="15">
      <c r="B333" s="2" t="s">
        <v>469</v>
      </c>
      <c r="C333" s="1">
        <v>1981</v>
      </c>
      <c r="D333" s="8" t="str">
        <f t="shared" si="6"/>
        <v>Ž</v>
      </c>
      <c r="E333" s="2" t="s">
        <v>12</v>
      </c>
    </row>
    <row r="334" spans="2:5" ht="15">
      <c r="B334" s="2" t="s">
        <v>470</v>
      </c>
      <c r="C334" s="1">
        <v>1964</v>
      </c>
      <c r="D334" s="8" t="str">
        <f t="shared" si="6"/>
        <v>ŽV50</v>
      </c>
      <c r="E334" s="2" t="s">
        <v>96</v>
      </c>
    </row>
    <row r="335" spans="2:5" ht="15">
      <c r="B335" s="2" t="s">
        <v>471</v>
      </c>
      <c r="C335" s="1">
        <v>1994</v>
      </c>
      <c r="D335" s="8" t="str">
        <f t="shared" si="6"/>
        <v>Ž</v>
      </c>
      <c r="E335" s="2" t="s">
        <v>447</v>
      </c>
    </row>
    <row r="336" spans="2:5" ht="15">
      <c r="B336" s="2" t="s">
        <v>472</v>
      </c>
      <c r="C336" s="1">
        <v>1993</v>
      </c>
      <c r="D336" s="8" t="str">
        <f t="shared" si="6"/>
        <v>Ž</v>
      </c>
      <c r="E336" s="2" t="s">
        <v>400</v>
      </c>
    </row>
    <row r="337" spans="2:5" ht="15">
      <c r="B337" s="34" t="s">
        <v>473</v>
      </c>
      <c r="C337" s="8">
        <v>1995</v>
      </c>
      <c r="D337" s="8" t="str">
        <f t="shared" si="6"/>
        <v>Ž</v>
      </c>
      <c r="E337" s="34" t="s">
        <v>474</v>
      </c>
    </row>
    <row r="338" spans="2:5" ht="15">
      <c r="B338" s="34" t="s">
        <v>475</v>
      </c>
      <c r="C338" s="8">
        <v>1986</v>
      </c>
      <c r="D338" s="8" t="str">
        <f t="shared" si="6"/>
        <v>Ž</v>
      </c>
      <c r="E338" s="34" t="s">
        <v>476</v>
      </c>
    </row>
    <row r="339" spans="2:5" ht="15">
      <c r="B339" s="2" t="s">
        <v>477</v>
      </c>
      <c r="C339" s="1">
        <v>1982</v>
      </c>
      <c r="D339" s="8" t="str">
        <f t="shared" si="6"/>
        <v>Ž</v>
      </c>
      <c r="E339" s="2" t="s">
        <v>31</v>
      </c>
    </row>
    <row r="340" spans="2:5" ht="15">
      <c r="B340" s="2" t="s">
        <v>478</v>
      </c>
      <c r="C340" s="1">
        <v>1994</v>
      </c>
      <c r="D340" s="8" t="str">
        <f t="shared" si="6"/>
        <v>Ž</v>
      </c>
      <c r="E340" s="2" t="s">
        <v>479</v>
      </c>
    </row>
    <row r="341" spans="2:5" ht="15">
      <c r="B341" s="2" t="s">
        <v>480</v>
      </c>
      <c r="C341" s="1">
        <v>1990</v>
      </c>
      <c r="D341" s="8" t="str">
        <f t="shared" si="6"/>
        <v>Ž</v>
      </c>
      <c r="E341" s="2" t="s">
        <v>16</v>
      </c>
    </row>
    <row r="342" spans="2:5" ht="15">
      <c r="B342" s="2" t="s">
        <v>481</v>
      </c>
      <c r="C342" s="1">
        <v>1971</v>
      </c>
      <c r="D342" s="8" t="str">
        <f t="shared" si="6"/>
        <v>ŽV40</v>
      </c>
      <c r="E342" s="2" t="s">
        <v>482</v>
      </c>
    </row>
    <row r="343" spans="2:5" ht="15">
      <c r="B343" s="2" t="s">
        <v>483</v>
      </c>
      <c r="C343" s="1">
        <v>1991</v>
      </c>
      <c r="D343" s="8" t="str">
        <f t="shared" si="6"/>
        <v>Ž</v>
      </c>
      <c r="E343" s="2" t="s">
        <v>12</v>
      </c>
    </row>
    <row r="344" spans="2:5" ht="15">
      <c r="B344" s="2" t="s">
        <v>484</v>
      </c>
      <c r="C344" s="1">
        <v>1987</v>
      </c>
      <c r="D344" s="8" t="str">
        <f aca="true" t="shared" si="7" ref="D344:D375">IF((RIGHT($A$1,4)-C344)&gt;$H$29,IF((RIGHT($A$1,4)-C344)&gt;$H$30,IF((RIGHT($A$1,4)-C344)&gt;$H$31,IF((RIGHT($A$1,4)-C344)&gt;$H$32,IF((RIGHT($A$1,4)-C344)&gt;$H$33,$F$35,$F$33),$F$32),$F$31),$F$30),$F$29)</f>
        <v>Ž</v>
      </c>
      <c r="E344" s="2" t="s">
        <v>12</v>
      </c>
    </row>
    <row r="345" spans="2:5" ht="15">
      <c r="B345" s="2" t="s">
        <v>485</v>
      </c>
      <c r="C345" s="1">
        <v>1975</v>
      </c>
      <c r="D345" s="8" t="str">
        <f t="shared" si="7"/>
        <v>ŽV40</v>
      </c>
      <c r="E345" s="2" t="s">
        <v>486</v>
      </c>
    </row>
    <row r="346" spans="2:5" ht="15">
      <c r="B346" s="2" t="s">
        <v>487</v>
      </c>
      <c r="C346" s="1">
        <v>1985</v>
      </c>
      <c r="D346" s="8" t="str">
        <f t="shared" si="7"/>
        <v>Ž</v>
      </c>
      <c r="E346" s="2" t="s">
        <v>12</v>
      </c>
    </row>
    <row r="347" spans="2:5" ht="15">
      <c r="B347" s="2" t="s">
        <v>488</v>
      </c>
      <c r="C347" s="1">
        <v>1975</v>
      </c>
      <c r="D347" s="8" t="str">
        <f t="shared" si="7"/>
        <v>ŽV40</v>
      </c>
      <c r="E347" s="2" t="s">
        <v>52</v>
      </c>
    </row>
    <row r="348" spans="2:5" ht="15">
      <c r="B348" s="2" t="s">
        <v>489</v>
      </c>
      <c r="C348" s="1">
        <v>1977</v>
      </c>
      <c r="D348" s="8" t="str">
        <f t="shared" si="7"/>
        <v>Ž</v>
      </c>
      <c r="E348" s="2" t="s">
        <v>490</v>
      </c>
    </row>
    <row r="349" spans="2:5" ht="15">
      <c r="B349" s="2" t="s">
        <v>491</v>
      </c>
      <c r="C349" s="1">
        <v>1973</v>
      </c>
      <c r="D349" s="8" t="str">
        <f t="shared" si="7"/>
        <v>ŽV40</v>
      </c>
      <c r="E349" s="2" t="s">
        <v>16</v>
      </c>
    </row>
    <row r="350" spans="2:5" ht="15">
      <c r="B350" s="2" t="s">
        <v>492</v>
      </c>
      <c r="C350" s="1">
        <v>1962</v>
      </c>
      <c r="D350" s="8" t="str">
        <f t="shared" si="7"/>
        <v>ŽV50</v>
      </c>
      <c r="E350" s="2" t="s">
        <v>62</v>
      </c>
    </row>
    <row r="351" spans="1:5" ht="15">
      <c r="A351" s="1">
        <v>1</v>
      </c>
      <c r="B351" s="2" t="s">
        <v>493</v>
      </c>
      <c r="C351" s="1">
        <v>1957</v>
      </c>
      <c r="D351" s="2" t="str">
        <f t="shared" si="7"/>
        <v>ŽV50</v>
      </c>
      <c r="E351" s="2" t="s">
        <v>253</v>
      </c>
    </row>
    <row r="352" spans="2:5" ht="15">
      <c r="B352" s="2" t="s">
        <v>494</v>
      </c>
      <c r="C352" s="1">
        <v>1988</v>
      </c>
      <c r="D352" s="2" t="str">
        <f t="shared" si="7"/>
        <v>Ž</v>
      </c>
      <c r="E352" s="2" t="s">
        <v>157</v>
      </c>
    </row>
    <row r="353" spans="2:5" ht="15">
      <c r="B353" s="2" t="s">
        <v>495</v>
      </c>
      <c r="C353" s="1">
        <v>1979</v>
      </c>
      <c r="D353" s="2" t="str">
        <f t="shared" si="7"/>
        <v>Ž</v>
      </c>
      <c r="E353" s="2" t="s">
        <v>496</v>
      </c>
    </row>
    <row r="354" spans="1:5" ht="15">
      <c r="A354" s="1">
        <v>13</v>
      </c>
      <c r="B354" s="2" t="s">
        <v>497</v>
      </c>
      <c r="C354" s="1">
        <v>1970</v>
      </c>
      <c r="D354" s="2" t="str">
        <f t="shared" si="7"/>
        <v>ŽV40</v>
      </c>
      <c r="E354" s="2" t="s">
        <v>498</v>
      </c>
    </row>
    <row r="355" spans="1:5" ht="15">
      <c r="A355" s="1">
        <v>9</v>
      </c>
      <c r="B355" s="2" t="s">
        <v>499</v>
      </c>
      <c r="C355" s="1">
        <v>1978</v>
      </c>
      <c r="D355" s="2" t="str">
        <f t="shared" si="7"/>
        <v>Ž</v>
      </c>
      <c r="E355" s="2" t="s">
        <v>33</v>
      </c>
    </row>
    <row r="356" spans="1:5" ht="15">
      <c r="A356" s="1">
        <v>10</v>
      </c>
      <c r="B356" s="2" t="s">
        <v>500</v>
      </c>
      <c r="C356" s="1">
        <v>1982</v>
      </c>
      <c r="D356" s="2" t="str">
        <f t="shared" si="7"/>
        <v>Ž</v>
      </c>
      <c r="E356" s="2" t="s">
        <v>12</v>
      </c>
    </row>
    <row r="357" spans="1:5" ht="15">
      <c r="A357" s="1">
        <v>22</v>
      </c>
      <c r="B357" s="2" t="s">
        <v>501</v>
      </c>
      <c r="C357" s="1">
        <v>1980</v>
      </c>
      <c r="D357" s="2" t="str">
        <f t="shared" si="7"/>
        <v>Ž</v>
      </c>
      <c r="E357" s="2" t="s">
        <v>33</v>
      </c>
    </row>
    <row r="358" spans="1:5" ht="15">
      <c r="A358" s="1">
        <v>23</v>
      </c>
      <c r="B358" s="2" t="s">
        <v>502</v>
      </c>
      <c r="C358" s="1">
        <v>1986</v>
      </c>
      <c r="D358" s="2" t="str">
        <f t="shared" si="7"/>
        <v>Ž</v>
      </c>
      <c r="E358" s="2" t="s">
        <v>503</v>
      </c>
    </row>
    <row r="359" spans="1:5" ht="15">
      <c r="A359" s="1">
        <v>35</v>
      </c>
      <c r="B359" s="2" t="s">
        <v>504</v>
      </c>
      <c r="C359" s="1">
        <v>1954</v>
      </c>
      <c r="D359" s="2" t="str">
        <f t="shared" si="7"/>
        <v>ŽV50</v>
      </c>
      <c r="E359" s="2" t="s">
        <v>153</v>
      </c>
    </row>
    <row r="360" spans="1:5" ht="15">
      <c r="A360" s="1">
        <v>36</v>
      </c>
      <c r="B360" s="2" t="s">
        <v>505</v>
      </c>
      <c r="C360" s="1">
        <v>1971</v>
      </c>
      <c r="D360" s="2" t="str">
        <f t="shared" si="7"/>
        <v>ŽV40</v>
      </c>
      <c r="E360" s="2" t="s">
        <v>506</v>
      </c>
    </row>
    <row r="361" spans="1:5" ht="15">
      <c r="A361" s="1">
        <v>42</v>
      </c>
      <c r="B361" s="2" t="s">
        <v>507</v>
      </c>
      <c r="C361" s="1">
        <v>1993</v>
      </c>
      <c r="D361" s="2" t="str">
        <f t="shared" si="7"/>
        <v>Ž</v>
      </c>
      <c r="E361" s="2" t="s">
        <v>12</v>
      </c>
    </row>
    <row r="362" spans="1:5" ht="15">
      <c r="A362" s="1">
        <v>44</v>
      </c>
      <c r="B362" s="2" t="s">
        <v>508</v>
      </c>
      <c r="C362" s="1">
        <v>1986</v>
      </c>
      <c r="D362" s="2" t="str">
        <f t="shared" si="7"/>
        <v>Ž</v>
      </c>
      <c r="E362" s="2" t="s">
        <v>16</v>
      </c>
    </row>
    <row r="363" spans="1:5" ht="15">
      <c r="A363" s="1">
        <v>54</v>
      </c>
      <c r="B363" s="2" t="s">
        <v>509</v>
      </c>
      <c r="C363" s="1">
        <v>1980</v>
      </c>
      <c r="D363" s="2" t="str">
        <f t="shared" si="7"/>
        <v>Ž</v>
      </c>
      <c r="E363" s="2" t="s">
        <v>349</v>
      </c>
    </row>
    <row r="364" ht="15">
      <c r="D364" s="2">
        <f t="shared" si="7"/>
        <v>0</v>
      </c>
    </row>
    <row r="365" ht="15">
      <c r="D365" s="2">
        <f t="shared" si="7"/>
        <v>0</v>
      </c>
    </row>
    <row r="366" ht="15">
      <c r="D366" s="2">
        <f t="shared" si="7"/>
        <v>0</v>
      </c>
    </row>
  </sheetData>
  <sheetProtection selectLockedCells="1" selectUnlockedCells="1"/>
  <mergeCells count="2">
    <mergeCell ref="A1:E1"/>
    <mergeCell ref="G18:H18"/>
  </mergeCells>
  <printOptions/>
  <pageMargins left="0.5118055555555555" right="0.5902777777777778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94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B15" sqref="B15"/>
    </sheetView>
  </sheetViews>
  <sheetFormatPr defaultColWidth="15.375" defaultRowHeight="12.75"/>
  <cols>
    <col min="1" max="1" width="11.375" style="44" customWidth="1"/>
    <col min="2" max="2" width="12.125" style="44" customWidth="1"/>
    <col min="3" max="3" width="20.125" style="45" customWidth="1"/>
    <col min="4" max="4" width="10.875" style="45" customWidth="1"/>
    <col min="5" max="5" width="29.375" style="46" customWidth="1"/>
    <col min="6" max="6" width="12.50390625" style="44" customWidth="1"/>
    <col min="7" max="7" width="12.00390625" style="45" customWidth="1"/>
    <col min="8" max="8" width="11.875" style="47" customWidth="1"/>
    <col min="9" max="9" width="8.50390625" style="48" customWidth="1"/>
    <col min="10" max="10" width="11.50390625" style="48" customWidth="1"/>
    <col min="11" max="11" width="10.625" style="45" customWidth="1"/>
    <col min="12" max="16384" width="15.375" style="45" customWidth="1"/>
  </cols>
  <sheetData>
    <row r="1" spans="1:10" s="54" customFormat="1" ht="30.75">
      <c r="A1" s="49" t="s">
        <v>510</v>
      </c>
      <c r="B1" s="50" t="s">
        <v>511</v>
      </c>
      <c r="C1" s="49" t="s">
        <v>2</v>
      </c>
      <c r="D1" s="49" t="s">
        <v>512</v>
      </c>
      <c r="E1" s="49" t="s">
        <v>513</v>
      </c>
      <c r="F1" s="49" t="s">
        <v>4</v>
      </c>
      <c r="G1" s="51" t="s">
        <v>514</v>
      </c>
      <c r="H1" s="52" t="s">
        <v>515</v>
      </c>
      <c r="I1" s="53" t="s">
        <v>516</v>
      </c>
      <c r="J1" s="53" t="s">
        <v>517</v>
      </c>
    </row>
    <row r="2" spans="1:11" ht="15">
      <c r="A2" s="27" t="str">
        <f>CONCATENATE(VLOOKUP(G2,Startovka!A:E,4,FALSE),"  ",COUNTIF(F$2:F2,F2))</f>
        <v>M  1</v>
      </c>
      <c r="B2" s="27">
        <v>1</v>
      </c>
      <c r="C2" s="26" t="str">
        <f>VLOOKUP(G2,Startovka!A:E,2,FALSE)</f>
        <v>Koudelka Lukáš</v>
      </c>
      <c r="D2" s="27">
        <f>VLOOKUP(G2,Startovka!A:E,3,FALSE)</f>
        <v>1983</v>
      </c>
      <c r="E2" s="43" t="str">
        <f>VLOOKUP(G2,Startovka!A:E,5,FALSE)</f>
        <v>AC Okrouhlá</v>
      </c>
      <c r="F2" s="27" t="str">
        <f>VLOOKUP(G2,Startovka!A:E,4,FALSE)</f>
        <v>M</v>
      </c>
      <c r="G2" s="27">
        <v>2</v>
      </c>
      <c r="H2" s="55">
        <v>1.4090277777777778</v>
      </c>
      <c r="K2" s="55">
        <v>1.4090277777777778</v>
      </c>
    </row>
    <row r="3" spans="1:12" ht="15">
      <c r="A3" s="27" t="str">
        <f>CONCATENATE(VLOOKUP(G3,Startovka!A:E,4,FALSE),"  ",COUNTIF(F$2:F3,F3))</f>
        <v>M  2</v>
      </c>
      <c r="B3" s="27">
        <v>2</v>
      </c>
      <c r="C3" s="26" t="str">
        <f>VLOOKUP(G3,Startovka!A:E,2,FALSE)</f>
        <v>Huťka Jiří</v>
      </c>
      <c r="D3" s="27">
        <f>VLOOKUP(G3,Startovka!A:E,3,FALSE)</f>
        <v>1991</v>
      </c>
      <c r="E3" s="43" t="str">
        <f>VLOOKUP(G3,Startovka!A:E,5,FALSE)</f>
        <v>Bořitov Brno</v>
      </c>
      <c r="F3" s="27" t="str">
        <f>VLOOKUP(G3,Startovka!A:E,4,FALSE)</f>
        <v>M</v>
      </c>
      <c r="G3" s="27">
        <v>4</v>
      </c>
      <c r="H3" s="55">
        <v>1.4631944444444445</v>
      </c>
      <c r="K3" s="55">
        <v>1.4631944444444445</v>
      </c>
      <c r="L3" s="56">
        <f aca="true" t="shared" si="0" ref="L3:L34">K3-K2</f>
        <v>0.054166666666666696</v>
      </c>
    </row>
    <row r="4" spans="1:12" ht="15">
      <c r="A4" s="27" t="str">
        <f>CONCATENATE(VLOOKUP(G4,Startovka!A:E,4,FALSE),"  ",COUNTIF(F$2:F4,F4))</f>
        <v>MV40  1</v>
      </c>
      <c r="B4" s="27">
        <v>3</v>
      </c>
      <c r="C4" s="26" t="str">
        <f>VLOOKUP(G4,Startovka!A:E,2,FALSE)</f>
        <v>Jančík Tomáš</v>
      </c>
      <c r="D4" s="27">
        <f>VLOOKUP(G4,Startovka!A:E,3,FALSE)</f>
        <v>1972</v>
      </c>
      <c r="E4" s="43" t="str">
        <f>VLOOKUP(G4,Startovka!A:E,5,FALSE)</f>
        <v>Boskovice</v>
      </c>
      <c r="F4" s="27" t="str">
        <f>VLOOKUP(G4,Startovka!A:E,4,FALSE)</f>
        <v>MV40</v>
      </c>
      <c r="G4" s="27">
        <v>3</v>
      </c>
      <c r="H4" s="55">
        <v>1.525</v>
      </c>
      <c r="K4" s="55">
        <v>1.525</v>
      </c>
      <c r="L4" s="56">
        <f t="shared" si="0"/>
        <v>0.06180555555555545</v>
      </c>
    </row>
    <row r="5" spans="1:12" ht="15">
      <c r="A5" s="27" t="str">
        <f>CONCATENATE(VLOOKUP(G5,Startovka!A:E,4,FALSE),"  ",COUNTIF(F$2:F5,F5))</f>
        <v>MV50  1</v>
      </c>
      <c r="B5" s="27">
        <v>4</v>
      </c>
      <c r="C5" s="26" t="str">
        <f>VLOOKUP(G5,Startovka!A:E,2,FALSE)</f>
        <v>Žila Miloš</v>
      </c>
      <c r="D5" s="27">
        <f>VLOOKUP(G5,Startovka!A:E,3,FALSE)</f>
        <v>1962</v>
      </c>
      <c r="E5" s="43" t="str">
        <f>VLOOKUP(G5,Startovka!A:E,5,FALSE)</f>
        <v>Elit sport Boskovice</v>
      </c>
      <c r="F5" s="27" t="str">
        <f>VLOOKUP(G5,Startovka!A:E,4,FALSE)</f>
        <v>MV50</v>
      </c>
      <c r="G5" s="27">
        <v>15</v>
      </c>
      <c r="H5" s="55">
        <v>1.5444444444444445</v>
      </c>
      <c r="K5" s="55">
        <v>1.5444444444444445</v>
      </c>
      <c r="L5" s="56">
        <f t="shared" si="0"/>
        <v>0.019444444444444597</v>
      </c>
    </row>
    <row r="6" spans="1:12" ht="15">
      <c r="A6" s="27" t="str">
        <f>CONCATENATE(VLOOKUP(G6,Startovka!A:E,4,FALSE),"  ",COUNTIF(F$2:F6,F6))</f>
        <v>MV40  2</v>
      </c>
      <c r="B6" s="27">
        <v>5</v>
      </c>
      <c r="C6" s="26" t="str">
        <f>VLOOKUP(G6,Startovka!A:E,2,FALSE)</f>
        <v>Macura Jan</v>
      </c>
      <c r="D6" s="27">
        <f>VLOOKUP(G6,Startovka!A:E,3,FALSE)</f>
        <v>1972</v>
      </c>
      <c r="E6" s="43" t="str">
        <f>VLOOKUP(G6,Startovka!A:E,5,FALSE)</f>
        <v>Horizont Kola Novák Blansko</v>
      </c>
      <c r="F6" s="27" t="str">
        <f>VLOOKUP(G6,Startovka!A:E,4,FALSE)</f>
        <v>MV40</v>
      </c>
      <c r="G6" s="27">
        <v>49</v>
      </c>
      <c r="H6" s="55">
        <v>1.5527777777777778</v>
      </c>
      <c r="K6" s="55">
        <v>1.5527777777777778</v>
      </c>
      <c r="L6" s="56">
        <f t="shared" si="0"/>
        <v>0.008333333333333304</v>
      </c>
    </row>
    <row r="7" spans="1:12" ht="15">
      <c r="A7" s="27" t="str">
        <f>CONCATENATE(VLOOKUP(G7,Startovka!A:E,4,FALSE),"  ",COUNTIF(F$2:F7,F7))</f>
        <v>MV40  3</v>
      </c>
      <c r="B7" s="27">
        <v>6</v>
      </c>
      <c r="C7" s="26" t="str">
        <f>VLOOKUP(G7,Startovka!A:E,2,FALSE)</f>
        <v>Weis Josef</v>
      </c>
      <c r="D7" s="27">
        <f>VLOOKUP(G7,Startovka!A:E,3,FALSE)</f>
        <v>1974</v>
      </c>
      <c r="E7" s="43" t="str">
        <f>VLOOKUP(G7,Startovka!A:E,5,FALSE)</f>
        <v>SK Kněževes 2006</v>
      </c>
      <c r="F7" s="27" t="str">
        <f>VLOOKUP(G7,Startovka!A:E,4,FALSE)</f>
        <v>MV40</v>
      </c>
      <c r="G7" s="27">
        <v>55</v>
      </c>
      <c r="H7" s="55">
        <v>1.5708333333333333</v>
      </c>
      <c r="K7" s="55">
        <v>1.5708333333333333</v>
      </c>
      <c r="L7" s="56">
        <f t="shared" si="0"/>
        <v>0.01805555555555549</v>
      </c>
    </row>
    <row r="8" spans="1:12" ht="15">
      <c r="A8" s="27" t="str">
        <f>CONCATENATE(VLOOKUP(G8,Startovka!A:E,4,FALSE),"  ",COUNTIF(F$2:F8,F8))</f>
        <v>M  3</v>
      </c>
      <c r="B8" s="27">
        <v>7</v>
      </c>
      <c r="C8" s="26" t="str">
        <f>VLOOKUP(G8,Startovka!A:E,2,FALSE)</f>
        <v>Buš Ondřej</v>
      </c>
      <c r="D8" s="27">
        <f>VLOOKUP(G8,Startovka!A:E,3,FALSE)</f>
        <v>1985</v>
      </c>
      <c r="E8" s="43" t="str">
        <f>VLOOKUP(G8,Startovka!A:E,5,FALSE)</f>
        <v>Ráječko</v>
      </c>
      <c r="F8" s="27" t="str">
        <f>VLOOKUP(G8,Startovka!A:E,4,FALSE)</f>
        <v>M</v>
      </c>
      <c r="G8" s="27">
        <v>30</v>
      </c>
      <c r="H8" s="55">
        <v>1.5756944444444445</v>
      </c>
      <c r="K8" s="55">
        <v>1.5756944444444445</v>
      </c>
      <c r="L8" s="56">
        <f t="shared" si="0"/>
        <v>0.004861111111111205</v>
      </c>
    </row>
    <row r="9" spans="1:12" ht="15">
      <c r="A9" s="27" t="str">
        <f>CONCATENATE(VLOOKUP(G9,Startovka!A:E,4,FALSE),"  ",COUNTIF(F$2:F9,F9))</f>
        <v>M  4</v>
      </c>
      <c r="B9" s="27">
        <v>8</v>
      </c>
      <c r="C9" s="26" t="str">
        <f>VLOOKUP(G9,Startovka!A:E,2,FALSE)</f>
        <v>Berka Milan</v>
      </c>
      <c r="D9" s="27">
        <f>VLOOKUP(G9,Startovka!A:E,3,FALSE)</f>
        <v>1990</v>
      </c>
      <c r="E9" s="43" t="str">
        <f>VLOOKUP(G9,Startovka!A:E,5,FALSE)</f>
        <v>HC Blansko</v>
      </c>
      <c r="F9" s="27" t="str">
        <f>VLOOKUP(G9,Startovka!A:E,4,FALSE)</f>
        <v>M</v>
      </c>
      <c r="G9" s="27">
        <v>26</v>
      </c>
      <c r="H9" s="55">
        <v>1.5819444444444444</v>
      </c>
      <c r="K9" s="55">
        <v>1.5819444444444444</v>
      </c>
      <c r="L9" s="56">
        <f t="shared" si="0"/>
        <v>0.006249999999999867</v>
      </c>
    </row>
    <row r="10" spans="1:12" ht="15">
      <c r="A10" s="27" t="str">
        <f>CONCATENATE(VLOOKUP(G10,Startovka!A:E,4,FALSE),"  ",COUNTIF(F$2:F10,F10))</f>
        <v>MV40  4</v>
      </c>
      <c r="B10" s="27">
        <v>9</v>
      </c>
      <c r="C10" s="26" t="str">
        <f>VLOOKUP(G10,Startovka!A:E,2,FALSE)</f>
        <v>Jílek Ladislav</v>
      </c>
      <c r="D10" s="27">
        <f>VLOOKUP(G10,Startovka!A:E,3,FALSE)</f>
        <v>1974</v>
      </c>
      <c r="E10" s="43" t="str">
        <f>VLOOKUP(G10,Startovka!A:E,5,FALSE)</f>
        <v>Aquaskiper Olešnice</v>
      </c>
      <c r="F10" s="27" t="str">
        <f>VLOOKUP(G10,Startovka!A:E,4,FALSE)</f>
        <v>MV40</v>
      </c>
      <c r="G10" s="27">
        <v>12</v>
      </c>
      <c r="H10" s="55">
        <v>1.5840277777777778</v>
      </c>
      <c r="K10" s="55">
        <v>1.5840277777777778</v>
      </c>
      <c r="L10" s="56">
        <f t="shared" si="0"/>
        <v>0.002083333333333437</v>
      </c>
    </row>
    <row r="11" spans="1:12" ht="15">
      <c r="A11" s="27" t="str">
        <f>CONCATENATE(VLOOKUP(G11,Startovka!A:E,4,FALSE),"  ",COUNTIF(F$2:F11,F11))</f>
        <v>MV40  5</v>
      </c>
      <c r="B11" s="27">
        <v>10</v>
      </c>
      <c r="C11" s="26" t="str">
        <f>VLOOKUP(G11,Startovka!A:E,2,FALSE)</f>
        <v>Škvařil Jan</v>
      </c>
      <c r="D11" s="27">
        <f>VLOOKUP(G11,Startovka!A:E,3,FALSE)</f>
        <v>1973</v>
      </c>
      <c r="E11" s="43" t="str">
        <f>VLOOKUP(G11,Startovka!A:E,5,FALSE)</f>
        <v>Blansko</v>
      </c>
      <c r="F11" s="27" t="str">
        <f>VLOOKUP(G11,Startovka!A:E,4,FALSE)</f>
        <v>MV40</v>
      </c>
      <c r="G11" s="27">
        <v>14</v>
      </c>
      <c r="H11" s="55">
        <v>1.586111111111111</v>
      </c>
      <c r="K11" s="55">
        <v>1.586111111111111</v>
      </c>
      <c r="L11" s="56">
        <f t="shared" si="0"/>
        <v>0.002083333333333215</v>
      </c>
    </row>
    <row r="12" spans="1:12" ht="15">
      <c r="A12" s="27" t="str">
        <f>CONCATENATE(VLOOKUP(G12,Startovka!A:E,4,FALSE),"  ",COUNTIF(F$2:F12,F12))</f>
        <v>M  5</v>
      </c>
      <c r="B12" s="27">
        <v>11</v>
      </c>
      <c r="C12" s="26" t="str">
        <f>VLOOKUP(G12,Startovka!A:E,2,FALSE)</f>
        <v>Krška Michal</v>
      </c>
      <c r="D12" s="27">
        <f>VLOOKUP(G12,Startovka!A:E,3,FALSE)</f>
        <v>1984</v>
      </c>
      <c r="E12" s="43" t="str">
        <f>VLOOKUP(G12,Startovka!A:E,5,FALSE)</f>
        <v>Blansko</v>
      </c>
      <c r="F12" s="27" t="str">
        <f>VLOOKUP(G12,Startovka!A:E,4,FALSE)</f>
        <v>M</v>
      </c>
      <c r="G12" s="27">
        <v>11</v>
      </c>
      <c r="H12" s="55">
        <v>1.6006944444444444</v>
      </c>
      <c r="K12" s="55">
        <v>1.6006944444444444</v>
      </c>
      <c r="L12" s="56">
        <f t="shared" si="0"/>
        <v>0.014583333333333393</v>
      </c>
    </row>
    <row r="13" spans="1:12" ht="15">
      <c r="A13" s="27" t="str">
        <f>CONCATENATE(VLOOKUP(G13,Startovka!A:E,4,FALSE),"  ",COUNTIF(F$2:F13,F13))</f>
        <v>MV50  2</v>
      </c>
      <c r="B13" s="27">
        <v>12</v>
      </c>
      <c r="C13" s="26" t="str">
        <f>VLOOKUP(G13,Startovka!A:E,2,FALSE)</f>
        <v>Bachratý Pavel</v>
      </c>
      <c r="D13" s="27">
        <f>VLOOKUP(G13,Startovka!A:E,3,FALSE)</f>
        <v>1965</v>
      </c>
      <c r="E13" s="43" t="str">
        <f>VLOOKUP(G13,Startovka!A:E,5,FALSE)</f>
        <v>Blansko</v>
      </c>
      <c r="F13" s="27" t="str">
        <f>VLOOKUP(G13,Startovka!A:E,4,FALSE)</f>
        <v>MV50</v>
      </c>
      <c r="G13" s="27">
        <v>39</v>
      </c>
      <c r="H13" s="55">
        <v>1.6125</v>
      </c>
      <c r="K13" s="55">
        <v>1.6125</v>
      </c>
      <c r="L13" s="56">
        <f t="shared" si="0"/>
        <v>0.011805555555555625</v>
      </c>
    </row>
    <row r="14" spans="1:12" ht="15">
      <c r="A14" s="27" t="str">
        <f>CONCATENATE(VLOOKUP(G14,Startovka!A:E,4,FALSE),"  ",COUNTIF(F$2:F14,F14))</f>
        <v>MV40  6</v>
      </c>
      <c r="B14" s="27">
        <v>13</v>
      </c>
      <c r="C14" s="26" t="str">
        <f>VLOOKUP(G14,Startovka!A:E,2,FALSE)</f>
        <v>Odehnal Tomáš</v>
      </c>
      <c r="D14" s="27">
        <f>VLOOKUP(G14,Startovka!A:E,3,FALSE)</f>
        <v>1968</v>
      </c>
      <c r="E14" s="43" t="str">
        <f>VLOOKUP(G14,Startovka!A:E,5,FALSE)</f>
        <v>Skalice</v>
      </c>
      <c r="F14" s="27" t="str">
        <f>VLOOKUP(G14,Startovka!A:E,4,FALSE)</f>
        <v>MV40</v>
      </c>
      <c r="G14" s="27">
        <v>27</v>
      </c>
      <c r="H14" s="55">
        <v>1.6243055555555554</v>
      </c>
      <c r="K14" s="55">
        <v>1.6243055555555554</v>
      </c>
      <c r="L14" s="56">
        <f t="shared" si="0"/>
        <v>0.011805555555555403</v>
      </c>
    </row>
    <row r="15" spans="1:12" ht="15">
      <c r="A15" s="27" t="str">
        <f>CONCATENATE(VLOOKUP(G15,Startovka!A:E,4,FALSE),"  ",COUNTIF(F$2:F15,F15))</f>
        <v>M  6</v>
      </c>
      <c r="B15" s="27">
        <v>14</v>
      </c>
      <c r="C15" s="26" t="str">
        <f>VLOOKUP(G15,Startovka!A:E,2,FALSE)</f>
        <v>Bejček Patrik</v>
      </c>
      <c r="D15" s="27">
        <f>VLOOKUP(G15,Startovka!A:E,3,FALSE)</f>
        <v>1994</v>
      </c>
      <c r="E15" s="43" t="str">
        <f>VLOOKUP(G15,Startovka!A:E,5,FALSE)</f>
        <v>Ostrov u Macochy</v>
      </c>
      <c r="F15" s="27" t="str">
        <f>VLOOKUP(G15,Startovka!A:E,4,FALSE)</f>
        <v>M</v>
      </c>
      <c r="G15" s="27">
        <v>8</v>
      </c>
      <c r="H15" s="55">
        <v>1.6256944444444446</v>
      </c>
      <c r="K15" s="55">
        <v>1.6256944444444446</v>
      </c>
      <c r="L15" s="56">
        <f t="shared" si="0"/>
        <v>0.001388888888889106</v>
      </c>
    </row>
    <row r="16" spans="1:12" ht="15">
      <c r="A16" s="27" t="str">
        <f>CONCATENATE(VLOOKUP(G16,Startovka!A:E,4,FALSE),"  ",COUNTIF(F$2:F16,F16))</f>
        <v>MV40  7</v>
      </c>
      <c r="B16" s="27">
        <v>15</v>
      </c>
      <c r="C16" s="26" t="str">
        <f>VLOOKUP(G16,Startovka!A:E,2,FALSE)</f>
        <v>Uličný Tomáčš</v>
      </c>
      <c r="D16" s="27">
        <f>VLOOKUP(G16,Startovka!A:E,3,FALSE)</f>
        <v>1967</v>
      </c>
      <c r="E16" s="43" t="str">
        <f>VLOOKUP(G16,Startovka!A:E,5,FALSE)</f>
        <v>Blansko</v>
      </c>
      <c r="F16" s="27" t="str">
        <f>VLOOKUP(G16,Startovka!A:E,4,FALSE)</f>
        <v>MV40</v>
      </c>
      <c r="G16" s="27">
        <v>40</v>
      </c>
      <c r="H16" s="55">
        <v>1.6388888888888888</v>
      </c>
      <c r="K16" s="55">
        <v>1.6388888888888888</v>
      </c>
      <c r="L16" s="56">
        <f t="shared" si="0"/>
        <v>0.013194444444444287</v>
      </c>
    </row>
    <row r="17" spans="1:12" ht="15">
      <c r="A17" s="27" t="str">
        <f>CONCATENATE(VLOOKUP(G17,Startovka!A:E,4,FALSE),"  ",COUNTIF(F$2:F17,F17))</f>
        <v>MV50  3</v>
      </c>
      <c r="B17" s="27">
        <v>16</v>
      </c>
      <c r="C17" s="26" t="str">
        <f>VLOOKUP(G17,Startovka!A:E,2,FALSE)</f>
        <v>Zoubek Karel</v>
      </c>
      <c r="D17" s="27">
        <f>VLOOKUP(G17,Startovka!A:E,3,FALSE)</f>
        <v>1960</v>
      </c>
      <c r="E17" s="43" t="str">
        <f>VLOOKUP(G17,Startovka!A:E,5,FALSE)</f>
        <v>Vanovice</v>
      </c>
      <c r="F17" s="27" t="str">
        <f>VLOOKUP(G17,Startovka!A:E,4,FALSE)</f>
        <v>MV50</v>
      </c>
      <c r="G17" s="27">
        <v>7</v>
      </c>
      <c r="H17" s="55">
        <v>1.6534722222222222</v>
      </c>
      <c r="K17" s="55">
        <v>1.6534722222222222</v>
      </c>
      <c r="L17" s="56">
        <f t="shared" si="0"/>
        <v>0.014583333333333393</v>
      </c>
    </row>
    <row r="18" spans="1:12" ht="15">
      <c r="A18" s="27" t="str">
        <f>CONCATENATE(VLOOKUP(G18,Startovka!A:E,4,FALSE),"  ",COUNTIF(F$2:F18,F18))</f>
        <v>MV40  8</v>
      </c>
      <c r="B18" s="27">
        <v>17</v>
      </c>
      <c r="C18" s="26" t="str">
        <f>VLOOKUP(G18,Startovka!A:E,2,FALSE)</f>
        <v>Zeman Zdeněk</v>
      </c>
      <c r="D18" s="27">
        <f>VLOOKUP(G18,Startovka!A:E,3,FALSE)</f>
        <v>1976</v>
      </c>
      <c r="E18" s="43" t="str">
        <f>VLOOKUP(G18,Startovka!A:E,5,FALSE)</f>
        <v>Blansko</v>
      </c>
      <c r="F18" s="27" t="str">
        <f>VLOOKUP(G18,Startovka!A:E,4,FALSE)</f>
        <v>MV40</v>
      </c>
      <c r="G18" s="57">
        <v>5</v>
      </c>
      <c r="H18" s="55">
        <v>1.6555555555555554</v>
      </c>
      <c r="K18" s="55">
        <v>1.6555555555555554</v>
      </c>
      <c r="L18" s="56">
        <f t="shared" si="0"/>
        <v>0.002083333333333215</v>
      </c>
    </row>
    <row r="19" spans="1:12" ht="15">
      <c r="A19" s="27" t="str">
        <f>CONCATENATE(VLOOKUP(G19,Startovka!A:E,4,FALSE),"  ",COUNTIF(F$2:F19,F19))</f>
        <v>MV40  9</v>
      </c>
      <c r="B19" s="27">
        <v>18</v>
      </c>
      <c r="C19" s="26" t="str">
        <f>VLOOKUP(G19,Startovka!A:E,2,FALSE)</f>
        <v>Kinc Pavel</v>
      </c>
      <c r="D19" s="27">
        <f>VLOOKUP(G19,Startovka!A:E,3,FALSE)</f>
        <v>1974</v>
      </c>
      <c r="E19" s="43" t="str">
        <f>VLOOKUP(G19,Startovka!A:E,5,FALSE)</f>
        <v>VF Černá Hora</v>
      </c>
      <c r="F19" s="27" t="str">
        <f>VLOOKUP(G19,Startovka!A:E,4,FALSE)</f>
        <v>MV40</v>
      </c>
      <c r="G19" s="27">
        <v>43</v>
      </c>
      <c r="H19" s="55">
        <v>1.6576388888888889</v>
      </c>
      <c r="K19" s="55">
        <v>1.6576388888888889</v>
      </c>
      <c r="L19" s="56">
        <f t="shared" si="0"/>
        <v>0.002083333333333437</v>
      </c>
    </row>
    <row r="20" spans="1:12" ht="15">
      <c r="A20" s="27" t="str">
        <f>CONCATENATE(VLOOKUP(G20,Startovka!A:E,4,FALSE),"  ",COUNTIF(F$2:F20,F20))</f>
        <v>MV50  4</v>
      </c>
      <c r="B20" s="27">
        <v>19</v>
      </c>
      <c r="C20" s="26" t="str">
        <f>VLOOKUP(G20,Startovka!A:E,2,FALSE)</f>
        <v>Matěna Vladimír</v>
      </c>
      <c r="D20" s="27">
        <f>VLOOKUP(G20,Startovka!A:E,3,FALSE)</f>
        <v>1959</v>
      </c>
      <c r="E20" s="43" t="str">
        <f>VLOOKUP(G20,Startovka!A:E,5,FALSE)</f>
        <v>VZS Blansko</v>
      </c>
      <c r="F20" s="27" t="str">
        <f>VLOOKUP(G20,Startovka!A:E,4,FALSE)</f>
        <v>MV50</v>
      </c>
      <c r="G20" s="27">
        <v>37</v>
      </c>
      <c r="H20" s="55">
        <v>1.6583333333333334</v>
      </c>
      <c r="K20" s="55">
        <v>1.6583333333333334</v>
      </c>
      <c r="L20" s="56">
        <f t="shared" si="0"/>
        <v>0.000694444444444553</v>
      </c>
    </row>
    <row r="21" spans="1:12" ht="15">
      <c r="A21" s="27" t="str">
        <f>CONCATENATE(VLOOKUP(G21,Startovka!A:E,4,FALSE),"  ",COUNTIF(F$2:F21,F21))</f>
        <v>MV40  10</v>
      </c>
      <c r="B21" s="27">
        <v>20</v>
      </c>
      <c r="C21" s="26" t="str">
        <f>VLOOKUP(G21,Startovka!A:E,2,FALSE)</f>
        <v>Gilk Erik</v>
      </c>
      <c r="D21" s="27">
        <f>VLOOKUP(G21,Startovka!A:E,3,FALSE)</f>
        <v>1973</v>
      </c>
      <c r="E21" s="43" t="str">
        <f>VLOOKUP(G21,Startovka!A:E,5,FALSE)</f>
        <v>Blansko</v>
      </c>
      <c r="F21" s="27" t="str">
        <f>VLOOKUP(G21,Startovka!A:E,4,FALSE)</f>
        <v>MV40</v>
      </c>
      <c r="G21" s="27">
        <v>17</v>
      </c>
      <c r="H21" s="55">
        <v>1.68125</v>
      </c>
      <c r="K21" s="55">
        <v>1.68125</v>
      </c>
      <c r="L21" s="56">
        <f t="shared" si="0"/>
        <v>0.022916666666666474</v>
      </c>
    </row>
    <row r="22" spans="1:12" ht="15">
      <c r="A22" s="27" t="str">
        <f>CONCATENATE(VLOOKUP(G22,Startovka!A:E,4,FALSE),"  ",COUNTIF(F$2:F22,F22))</f>
        <v>M  7</v>
      </c>
      <c r="B22" s="27">
        <v>21</v>
      </c>
      <c r="C22" s="26" t="str">
        <f>VLOOKUP(G22,Startovka!A:E,2,FALSE)</f>
        <v>Hegr Jiří</v>
      </c>
      <c r="D22" s="27">
        <f>VLOOKUP(G22,Startovka!A:E,3,FALSE)</f>
        <v>1977</v>
      </c>
      <c r="E22" s="43" t="str">
        <f>VLOOKUP(G22,Startovka!A:E,5,FALSE)</f>
        <v>Šošůvka</v>
      </c>
      <c r="F22" s="27" t="str">
        <f>VLOOKUP(G22,Startovka!A:E,4,FALSE)</f>
        <v>M</v>
      </c>
      <c r="G22" s="27">
        <v>31</v>
      </c>
      <c r="H22" s="55">
        <v>1.6826388888888888</v>
      </c>
      <c r="K22" s="55">
        <v>1.6826388888888888</v>
      </c>
      <c r="L22" s="56">
        <f t="shared" si="0"/>
        <v>0.001388888888888884</v>
      </c>
    </row>
    <row r="23" spans="1:12" ht="15">
      <c r="A23" s="27" t="str">
        <f>CONCATENATE(VLOOKUP(G23,Startovka!A:E,4,FALSE),"  ",COUNTIF(F$2:F23,F23))</f>
        <v>Ž  1</v>
      </c>
      <c r="B23" s="27">
        <v>22</v>
      </c>
      <c r="C23" s="26" t="str">
        <f>VLOOKUP(G23,Startovka!A:E,2,FALSE)</f>
        <v>Odehnalová Ludmila</v>
      </c>
      <c r="D23" s="27">
        <f>VLOOKUP(G23,Startovka!A:E,3,FALSE)</f>
        <v>1986</v>
      </c>
      <c r="E23" s="43" t="str">
        <f>VLOOKUP(G23,Startovka!A:E,5,FALSE)</f>
        <v>Boskovice</v>
      </c>
      <c r="F23" s="27" t="str">
        <f>VLOOKUP(G23,Startovka!A:E,4,FALSE)</f>
        <v>Ž</v>
      </c>
      <c r="G23" s="27">
        <v>44</v>
      </c>
      <c r="H23" s="55">
        <v>1.695138888888889</v>
      </c>
      <c r="K23" s="55">
        <v>1.695138888888889</v>
      </c>
      <c r="L23" s="56">
        <f t="shared" si="0"/>
        <v>0.012500000000000178</v>
      </c>
    </row>
    <row r="24" spans="1:12" ht="15">
      <c r="A24" s="27" t="str">
        <f>CONCATENATE(VLOOKUP(G24,Startovka!A:E,4,FALSE),"  ",COUNTIF(F$2:F24,F24))</f>
        <v>M  8</v>
      </c>
      <c r="B24" s="27">
        <v>23</v>
      </c>
      <c r="C24" s="26" t="str">
        <f>VLOOKUP(G24,Startovka!A:E,2,FALSE)</f>
        <v>Procházka Jan</v>
      </c>
      <c r="D24" s="27">
        <f>VLOOKUP(G24,Startovka!A:E,3,FALSE)</f>
        <v>1979</v>
      </c>
      <c r="E24" s="43" t="str">
        <f>VLOOKUP(G24,Startovka!A:E,5,FALSE)</f>
        <v>Ráječko</v>
      </c>
      <c r="F24" s="27" t="str">
        <f>VLOOKUP(G24,Startovka!A:E,4,FALSE)</f>
        <v>M</v>
      </c>
      <c r="G24" s="27">
        <v>53</v>
      </c>
      <c r="H24" s="55">
        <v>1.6993055555555556</v>
      </c>
      <c r="K24" s="55">
        <v>1.6993055555555556</v>
      </c>
      <c r="L24" s="56">
        <f t="shared" si="0"/>
        <v>0.004166666666666652</v>
      </c>
    </row>
    <row r="25" spans="1:12" ht="15">
      <c r="A25" s="27" t="str">
        <f>CONCATENATE(VLOOKUP(G25,Startovka!A:E,4,FALSE),"  ",COUNTIF(F$2:F25,F25))</f>
        <v>MV40  11</v>
      </c>
      <c r="B25" s="27">
        <v>24</v>
      </c>
      <c r="C25" s="26" t="str">
        <f>VLOOKUP(G25,Startovka!A:E,2,FALSE)</f>
        <v>Němec Richard</v>
      </c>
      <c r="D25" s="27">
        <f>VLOOKUP(G25,Startovka!A:E,3,FALSE)</f>
        <v>1969</v>
      </c>
      <c r="E25" s="43" t="str">
        <f>VLOOKUP(G25,Startovka!A:E,5,FALSE)</f>
        <v>Blansko</v>
      </c>
      <c r="F25" s="27" t="str">
        <f>VLOOKUP(G25,Startovka!A:E,4,FALSE)</f>
        <v>MV40</v>
      </c>
      <c r="G25" s="27">
        <v>18</v>
      </c>
      <c r="H25" s="55">
        <v>1.7034722222222223</v>
      </c>
      <c r="K25" s="55">
        <v>1.7034722222222223</v>
      </c>
      <c r="L25" s="56">
        <f t="shared" si="0"/>
        <v>0.004166666666666652</v>
      </c>
    </row>
    <row r="26" spans="1:12" ht="15">
      <c r="A26" s="27" t="str">
        <f>CONCATENATE(VLOOKUP(G26,Startovka!A:E,4,FALSE),"  ",COUNTIF(F$2:F26,F26))</f>
        <v>Ž  2</v>
      </c>
      <c r="B26" s="27">
        <v>25</v>
      </c>
      <c r="C26" s="26" t="str">
        <f>VLOOKUP(G26,Startovka!A:E,2,FALSE)</f>
        <v>Anderlová Dorota</v>
      </c>
      <c r="D26" s="27">
        <f>VLOOKUP(G26,Startovka!A:E,3,FALSE)</f>
        <v>1978</v>
      </c>
      <c r="E26" s="43" t="str">
        <f>VLOOKUP(G26,Startovka!A:E,5,FALSE)</f>
        <v>Brno</v>
      </c>
      <c r="F26" s="27" t="str">
        <f>VLOOKUP(G26,Startovka!A:E,4,FALSE)</f>
        <v>Ž</v>
      </c>
      <c r="G26" s="27">
        <v>9</v>
      </c>
      <c r="H26" s="55">
        <v>1.707638888888889</v>
      </c>
      <c r="K26" s="55">
        <v>1.707638888888889</v>
      </c>
      <c r="L26" s="56">
        <f t="shared" si="0"/>
        <v>0.004166666666666652</v>
      </c>
    </row>
    <row r="27" spans="1:12" ht="15">
      <c r="A27" s="27" t="str">
        <f>CONCATENATE(VLOOKUP(G27,Startovka!A:E,4,FALSE),"  ",COUNTIF(F$2:F27,F27))</f>
        <v>MV50  5</v>
      </c>
      <c r="B27" s="27">
        <v>26</v>
      </c>
      <c r="C27" s="26" t="str">
        <f>VLOOKUP(G27,Startovka!A:E,2,FALSE)</f>
        <v>Smutný Zdeněk</v>
      </c>
      <c r="D27" s="27">
        <f>VLOOKUP(G27,Startovka!A:E,3,FALSE)</f>
        <v>1957</v>
      </c>
      <c r="E27" s="43" t="str">
        <f>VLOOKUP(G27,Startovka!A:E,5,FALSE)</f>
        <v>AK Drnovice</v>
      </c>
      <c r="F27" s="27" t="str">
        <f>VLOOKUP(G27,Startovka!A:E,4,FALSE)</f>
        <v>MV50</v>
      </c>
      <c r="G27" s="27">
        <v>34</v>
      </c>
      <c r="H27" s="55">
        <v>1.7208333333333334</v>
      </c>
      <c r="K27" s="55">
        <v>1.7208333333333334</v>
      </c>
      <c r="L27" s="56">
        <f t="shared" si="0"/>
        <v>0.013194444444444509</v>
      </c>
    </row>
    <row r="28" spans="1:12" ht="15">
      <c r="A28" s="27" t="str">
        <f>CONCATENATE(VLOOKUP(G28,Startovka!A:E,4,FALSE),"  ",COUNTIF(F$2:F28,F28))</f>
        <v>M  9</v>
      </c>
      <c r="B28" s="27">
        <v>27</v>
      </c>
      <c r="C28" s="26" t="str">
        <f>VLOOKUP(G28,Startovka!A:E,2,FALSE)</f>
        <v>Přibil Tomáš</v>
      </c>
      <c r="D28" s="27">
        <f>VLOOKUP(G28,Startovka!A:E,3,FALSE)</f>
        <v>1990</v>
      </c>
      <c r="E28" s="43" t="str">
        <f>VLOOKUP(G28,Startovka!A:E,5,FALSE)</f>
        <v>Ráječko</v>
      </c>
      <c r="F28" s="27" t="str">
        <f>VLOOKUP(G28,Startovka!A:E,4,FALSE)</f>
        <v>M</v>
      </c>
      <c r="G28" s="27">
        <v>38</v>
      </c>
      <c r="H28" s="55">
        <v>1.7222222222222223</v>
      </c>
      <c r="K28" s="55">
        <v>1.7222222222222223</v>
      </c>
      <c r="L28" s="56">
        <f t="shared" si="0"/>
        <v>0.001388888888888884</v>
      </c>
    </row>
    <row r="29" spans="1:12" ht="15">
      <c r="A29" s="27" t="str">
        <f>CONCATENATE(VLOOKUP(G29,Startovka!A:E,4,FALSE),"  ",COUNTIF(F$2:F29,F29))</f>
        <v>M  10</v>
      </c>
      <c r="B29" s="27">
        <v>28</v>
      </c>
      <c r="C29" s="26" t="str">
        <f>VLOOKUP(G29,Startovka!A:E,2,FALSE)</f>
        <v>Ramša Aleš</v>
      </c>
      <c r="D29" s="27">
        <f>VLOOKUP(G29,Startovka!A:E,3,FALSE)</f>
        <v>1978</v>
      </c>
      <c r="E29" s="43" t="str">
        <f>VLOOKUP(G29,Startovka!A:E,5,FALSE)</f>
        <v>Hostěnice</v>
      </c>
      <c r="F29" s="27" t="str">
        <f>VLOOKUP(G29,Startovka!A:E,4,FALSE)</f>
        <v>M</v>
      </c>
      <c r="G29" s="27">
        <v>29</v>
      </c>
      <c r="H29" s="55">
        <v>1.7368055555555555</v>
      </c>
      <c r="K29" s="55">
        <v>1.7368055555555555</v>
      </c>
      <c r="L29" s="56">
        <f t="shared" si="0"/>
        <v>0.01458333333333317</v>
      </c>
    </row>
    <row r="30" spans="1:12" ht="15">
      <c r="A30" s="27" t="str">
        <f>CONCATENATE(VLOOKUP(G30,Startovka!A:E,4,FALSE),"  ",COUNTIF(F$2:F30,F30))</f>
        <v>Ž  3</v>
      </c>
      <c r="B30" s="27">
        <v>29</v>
      </c>
      <c r="C30" s="26" t="str">
        <f>VLOOKUP(G30,Startovka!A:E,2,FALSE)</f>
        <v>Janková Magda</v>
      </c>
      <c r="D30" s="27">
        <f>VLOOKUP(G30,Startovka!A:E,3,FALSE)</f>
        <v>1980</v>
      </c>
      <c r="E30" s="43" t="str">
        <f>VLOOKUP(G30,Startovka!A:E,5,FALSE)</f>
        <v>Brno</v>
      </c>
      <c r="F30" s="27" t="str">
        <f>VLOOKUP(G30,Startovka!A:E,4,FALSE)</f>
        <v>Ž</v>
      </c>
      <c r="G30" s="27">
        <v>22</v>
      </c>
      <c r="H30" s="55">
        <v>1.7416666666666667</v>
      </c>
      <c r="K30" s="55">
        <v>1.7416666666666667</v>
      </c>
      <c r="L30" s="56">
        <f t="shared" si="0"/>
        <v>0.004861111111111205</v>
      </c>
    </row>
    <row r="31" spans="1:12" ht="15">
      <c r="A31" s="27" t="str">
        <f>CONCATENATE(VLOOKUP(G31,Startovka!A:E,4,FALSE),"  ",COUNTIF(F$2:F31,F31))</f>
        <v>M  11</v>
      </c>
      <c r="B31" s="27">
        <v>30</v>
      </c>
      <c r="C31" s="26" t="str">
        <f>VLOOKUP(G31,Startovka!A:E,2,FALSE)</f>
        <v>Přichystal Śtěpán</v>
      </c>
      <c r="D31" s="27">
        <f>VLOOKUP(G31,Startovka!A:E,3,FALSE)</f>
        <v>1989</v>
      </c>
      <c r="E31" s="43" t="str">
        <f>VLOOKUP(G31,Startovka!A:E,5,FALSE)</f>
        <v>Vanovice</v>
      </c>
      <c r="F31" s="27" t="str">
        <f>VLOOKUP(G31,Startovka!A:E,4,FALSE)</f>
        <v>M</v>
      </c>
      <c r="G31" s="27">
        <v>46</v>
      </c>
      <c r="H31" s="55">
        <v>1.773611111111111</v>
      </c>
      <c r="K31" s="55">
        <v>1.773611111111111</v>
      </c>
      <c r="L31" s="56">
        <f t="shared" si="0"/>
        <v>0.03194444444444433</v>
      </c>
    </row>
    <row r="32" spans="1:12" ht="15">
      <c r="A32" s="27" t="str">
        <f>CONCATENATE(VLOOKUP(G32,Startovka!A:E,4,FALSE),"  ",COUNTIF(F$2:F32,F32))</f>
        <v>M  12</v>
      </c>
      <c r="B32" s="27">
        <v>31</v>
      </c>
      <c r="C32" s="26" t="str">
        <f>VLOOKUP(G32,Startovka!A:E,2,FALSE)</f>
        <v>Kolář Vít</v>
      </c>
      <c r="D32" s="27">
        <f>VLOOKUP(G32,Startovka!A:E,3,FALSE)</f>
        <v>1980</v>
      </c>
      <c r="E32" s="43" t="str">
        <f>VLOOKUP(G32,Startovka!A:E,5,FALSE)</f>
        <v>Blansko</v>
      </c>
      <c r="F32" s="27" t="str">
        <f>VLOOKUP(G32,Startovka!A:E,4,FALSE)</f>
        <v>M</v>
      </c>
      <c r="G32" s="27">
        <v>52</v>
      </c>
      <c r="H32" s="55">
        <v>1.8118055555555554</v>
      </c>
      <c r="K32" s="55">
        <v>1.8118055555555554</v>
      </c>
      <c r="L32" s="56">
        <f t="shared" si="0"/>
        <v>0.03819444444444442</v>
      </c>
    </row>
    <row r="33" spans="1:12" ht="15">
      <c r="A33" s="27" t="str">
        <f>CONCATENATE(VLOOKUP(G33,Startovka!A:E,4,FALSE),"  ",COUNTIF(F$2:F33,F33))</f>
        <v>ŽV40  1</v>
      </c>
      <c r="B33" s="27">
        <v>32</v>
      </c>
      <c r="C33" s="26" t="str">
        <f>VLOOKUP(G33,Startovka!A:E,2,FALSE)</f>
        <v>Ondroušková Ivana</v>
      </c>
      <c r="D33" s="27">
        <f>VLOOKUP(G33,Startovka!A:E,3,FALSE)</f>
        <v>1970</v>
      </c>
      <c r="E33" s="43" t="str">
        <f>VLOOKUP(G33,Startovka!A:E,5,FALSE)</f>
        <v>Blansko, Krajní 5</v>
      </c>
      <c r="F33" s="27" t="str">
        <f>VLOOKUP(G33,Startovka!A:E,4,FALSE)</f>
        <v>ŽV40</v>
      </c>
      <c r="G33" s="27">
        <v>13</v>
      </c>
      <c r="H33" s="55">
        <v>1.8145833333333334</v>
      </c>
      <c r="K33" s="55">
        <v>1.8145833333333334</v>
      </c>
      <c r="L33" s="56">
        <f t="shared" si="0"/>
        <v>0.00277777777777799</v>
      </c>
    </row>
    <row r="34" spans="1:12" ht="15">
      <c r="A34" s="27" t="str">
        <f>CONCATENATE(VLOOKUP(G34,Startovka!A:E,4,FALSE),"  ",COUNTIF(F$2:F34,F34))</f>
        <v>MV50  6</v>
      </c>
      <c r="B34" s="27">
        <v>33</v>
      </c>
      <c r="C34" s="26" t="str">
        <f>VLOOKUP(G34,Startovka!A:E,2,FALSE)</f>
        <v>Březa Miroslav</v>
      </c>
      <c r="D34" s="27">
        <f>VLOOKUP(G34,Startovka!A:E,3,FALSE)</f>
        <v>1959</v>
      </c>
      <c r="E34" s="43" t="str">
        <f>VLOOKUP(G34,Startovka!A:E,5,FALSE)</f>
        <v>Brno</v>
      </c>
      <c r="F34" s="27" t="str">
        <f>VLOOKUP(G34,Startovka!A:E,4,FALSE)</f>
        <v>MV50</v>
      </c>
      <c r="G34" s="27">
        <v>28</v>
      </c>
      <c r="H34" s="55">
        <v>1.84375</v>
      </c>
      <c r="K34" s="55">
        <v>1.84375</v>
      </c>
      <c r="L34" s="56">
        <f t="shared" si="0"/>
        <v>0.029166666666666563</v>
      </c>
    </row>
    <row r="35" spans="1:12" ht="15">
      <c r="A35" s="27" t="str">
        <f>CONCATENATE(VLOOKUP(G35,Startovka!A:E,4,FALSE),"  ",COUNTIF(F$2:F35,F35))</f>
        <v>Ž  4</v>
      </c>
      <c r="B35" s="27">
        <v>34</v>
      </c>
      <c r="C35" s="26" t="str">
        <f>VLOOKUP(G35,Startovka!A:E,2,FALSE)</f>
        <v>Parská Michaela</v>
      </c>
      <c r="D35" s="27">
        <f>VLOOKUP(G35,Startovka!A:E,3,FALSE)</f>
        <v>1986</v>
      </c>
      <c r="E35" s="43" t="str">
        <f>VLOOKUP(G35,Startovka!A:E,5,FALSE)</f>
        <v>Elite sport Boskovice</v>
      </c>
      <c r="F35" s="27" t="str">
        <f>VLOOKUP(G35,Startovka!A:E,4,FALSE)</f>
        <v>Ž</v>
      </c>
      <c r="G35" s="27">
        <v>23</v>
      </c>
      <c r="H35" s="55">
        <v>1.8520833333333333</v>
      </c>
      <c r="K35" s="55">
        <v>1.8520833333333333</v>
      </c>
      <c r="L35" s="56">
        <f aca="true" t="shared" si="1" ref="L35:L66">K35-K34</f>
        <v>0.008333333333333304</v>
      </c>
    </row>
    <row r="36" spans="1:12" ht="15">
      <c r="A36" s="27" t="str">
        <f>CONCATENATE(VLOOKUP(G36,Startovka!A:E,4,FALSE),"  ",COUNTIF(F$2:F36,F36))</f>
        <v>ŽV50  1</v>
      </c>
      <c r="B36" s="27">
        <v>35</v>
      </c>
      <c r="C36" s="26" t="str">
        <f>VLOOKUP(G36,Startovka!A:E,2,FALSE)</f>
        <v>Hynštová Marie</v>
      </c>
      <c r="D36" s="27">
        <f>VLOOKUP(G36,Startovka!A:E,3,FALSE)</f>
        <v>1957</v>
      </c>
      <c r="E36" s="43" t="str">
        <f>VLOOKUP(G36,Startovka!A:E,5,FALSE)</f>
        <v>AK Drnovice</v>
      </c>
      <c r="F36" s="27" t="str">
        <f>VLOOKUP(G36,Startovka!A:E,4,FALSE)</f>
        <v>ŽV50</v>
      </c>
      <c r="G36" s="27">
        <v>1</v>
      </c>
      <c r="H36" s="55">
        <v>1.8611111111111112</v>
      </c>
      <c r="K36" s="55">
        <v>1.8611111111111112</v>
      </c>
      <c r="L36" s="56">
        <f t="shared" si="1"/>
        <v>0.009027777777777857</v>
      </c>
    </row>
    <row r="37" spans="1:12" ht="15">
      <c r="A37" s="27" t="str">
        <f>CONCATENATE(VLOOKUP(G37,Startovka!A:E,4,FALSE),"  ",COUNTIF(F$2:F37,F37))</f>
        <v>M  13</v>
      </c>
      <c r="B37" s="27">
        <v>36</v>
      </c>
      <c r="C37" s="26" t="str">
        <f>VLOOKUP(G37,Startovka!A:E,2,FALSE)</f>
        <v>Vít Vojtěch</v>
      </c>
      <c r="D37" s="27">
        <f>VLOOKUP(G37,Startovka!A:E,3,FALSE)</f>
        <v>1991</v>
      </c>
      <c r="E37" s="43" t="str">
        <f>VLOOKUP(G37,Startovka!A:E,5,FALSE)</f>
        <v>AC Okrouhlá</v>
      </c>
      <c r="F37" s="27" t="str">
        <f>VLOOKUP(G37,Startovka!A:E,4,FALSE)</f>
        <v>M</v>
      </c>
      <c r="G37" s="27">
        <v>24</v>
      </c>
      <c r="H37" s="55">
        <v>1.8743055555555554</v>
      </c>
      <c r="K37" s="55">
        <v>1.8743055555555554</v>
      </c>
      <c r="L37" s="56">
        <f t="shared" si="1"/>
        <v>0.013194444444444287</v>
      </c>
    </row>
    <row r="38" spans="1:12" ht="15">
      <c r="A38" s="27" t="str">
        <f>CONCATENATE(VLOOKUP(G38,Startovka!A:E,4,FALSE),"  ",COUNTIF(F$2:F38,F38))</f>
        <v>ŽV40  2</v>
      </c>
      <c r="B38" s="27">
        <v>37</v>
      </c>
      <c r="C38" s="26" t="str">
        <f>VLOOKUP(G38,Startovka!A:E,2,FALSE)</f>
        <v>Hájková Veronika</v>
      </c>
      <c r="D38" s="27">
        <f>VLOOKUP(G38,Startovka!A:E,3,FALSE)</f>
        <v>1974</v>
      </c>
      <c r="E38" s="43" t="str">
        <f>VLOOKUP(G38,Startovka!A:E,5,FALSE)</f>
        <v>Doubravice</v>
      </c>
      <c r="F38" s="27" t="str">
        <f>VLOOKUP(G38,Startovka!A:E,4,FALSE)</f>
        <v>ŽV40</v>
      </c>
      <c r="G38" s="27">
        <v>19</v>
      </c>
      <c r="H38" s="55">
        <v>1.8444444444444446</v>
      </c>
      <c r="K38" s="55">
        <v>1.8444444444444446</v>
      </c>
      <c r="L38" s="58">
        <f t="shared" si="1"/>
        <v>-0.029861111111110894</v>
      </c>
    </row>
    <row r="39" spans="1:12" ht="15">
      <c r="A39" s="27" t="str">
        <f>CONCATENATE(VLOOKUP(G39,Startovka!A:E,4,FALSE),"  ",COUNTIF(F$2:F39,F39))</f>
        <v>M  14</v>
      </c>
      <c r="B39" s="27">
        <v>38</v>
      </c>
      <c r="C39" s="26" t="str">
        <f>VLOOKUP(G39,Startovka!A:E,2,FALSE)</f>
        <v>Buš Jiří</v>
      </c>
      <c r="D39" s="27">
        <f>VLOOKUP(G39,Startovka!A:E,3,FALSE)</f>
        <v>1994</v>
      </c>
      <c r="E39" s="43" t="str">
        <f>VLOOKUP(G39,Startovka!A:E,5,FALSE)</f>
        <v>Rájec</v>
      </c>
      <c r="F39" s="27" t="str">
        <f>VLOOKUP(G39,Startovka!A:E,4,FALSE)</f>
        <v>M</v>
      </c>
      <c r="G39" s="27">
        <v>51</v>
      </c>
      <c r="H39" s="55">
        <v>1.8916666666666666</v>
      </c>
      <c r="K39" s="55">
        <v>1.8916666666666666</v>
      </c>
      <c r="L39" s="56">
        <f t="shared" si="1"/>
        <v>0.047222222222222054</v>
      </c>
    </row>
    <row r="40" spans="1:12" ht="15">
      <c r="A40" s="27" t="str">
        <f>CONCATENATE(VLOOKUP(G40,Startovka!A:E,4,FALSE),"  ",COUNTIF(F$2:F40,F40))</f>
        <v>MV50  7</v>
      </c>
      <c r="B40" s="27">
        <v>39</v>
      </c>
      <c r="C40" s="26" t="str">
        <f>VLOOKUP(G40,Startovka!A:E,2,FALSE)</f>
        <v>Buš Roman</v>
      </c>
      <c r="D40" s="27">
        <f>VLOOKUP(G40,Startovka!A:E,3,FALSE)</f>
        <v>1965</v>
      </c>
      <c r="E40" s="43" t="str">
        <f>VLOOKUP(G40,Startovka!A:E,5,FALSE)</f>
        <v>Rájec</v>
      </c>
      <c r="F40" s="27" t="str">
        <f>VLOOKUP(G40,Startovka!A:E,4,FALSE)</f>
        <v>MV50</v>
      </c>
      <c r="G40" s="27">
        <v>50</v>
      </c>
      <c r="H40" s="55">
        <v>1.8979166666666667</v>
      </c>
      <c r="K40" s="55">
        <v>1.8979166666666667</v>
      </c>
      <c r="L40" s="56">
        <f t="shared" si="1"/>
        <v>0.006250000000000089</v>
      </c>
    </row>
    <row r="41" spans="1:12" ht="15">
      <c r="A41" s="27" t="str">
        <f>CONCATENATE(VLOOKUP(G41,Startovka!A:E,4,FALSE),"  ",COUNTIF(F$2:F41,F41))</f>
        <v>M  15</v>
      </c>
      <c r="B41" s="27">
        <v>40</v>
      </c>
      <c r="C41" s="26" t="str">
        <f>VLOOKUP(G41,Startovka!A:E,2,FALSE)</f>
        <v>Palán Petr</v>
      </c>
      <c r="D41" s="27">
        <f>VLOOKUP(G41,Startovka!A:E,3,FALSE)</f>
        <v>1983</v>
      </c>
      <c r="E41" s="43" t="str">
        <f>VLOOKUP(G41,Startovka!A:E,5,FALSE)</f>
        <v>Světlá</v>
      </c>
      <c r="F41" s="27" t="str">
        <f>VLOOKUP(G41,Startovka!A:E,4,FALSE)</f>
        <v>M</v>
      </c>
      <c r="G41" s="27">
        <v>45</v>
      </c>
      <c r="H41" s="55">
        <v>1.90625</v>
      </c>
      <c r="K41" s="55">
        <v>1.90625</v>
      </c>
      <c r="L41" s="56">
        <f t="shared" si="1"/>
        <v>0.008333333333333304</v>
      </c>
    </row>
    <row r="42" spans="1:12" ht="15">
      <c r="A42" s="27" t="str">
        <f>CONCATENATE(VLOOKUP(G42,Startovka!A:E,4,FALSE),"  ",COUNTIF(F$2:F42,F42))</f>
        <v>MV50  8</v>
      </c>
      <c r="B42" s="27">
        <v>41</v>
      </c>
      <c r="C42" s="26" t="str">
        <f>VLOOKUP(G42,Startovka!A:E,2,FALSE)</f>
        <v>Klinkovský Jiří</v>
      </c>
      <c r="D42" s="27">
        <f>VLOOKUP(G42,Startovka!A:E,3,FALSE)</f>
        <v>1966</v>
      </c>
      <c r="E42" s="43" t="str">
        <f>VLOOKUP(G42,Startovka!A:E,5,FALSE)</f>
        <v>Rudice</v>
      </c>
      <c r="F42" s="27" t="str">
        <f>VLOOKUP(G42,Startovka!A:E,4,FALSE)</f>
        <v>MV50</v>
      </c>
      <c r="G42" s="27">
        <v>48</v>
      </c>
      <c r="H42" s="55">
        <v>1.9159722222222222</v>
      </c>
      <c r="K42" s="55">
        <v>1.9159722222222222</v>
      </c>
      <c r="L42" s="56">
        <f t="shared" si="1"/>
        <v>0.009722222222222188</v>
      </c>
    </row>
    <row r="43" spans="1:12" ht="15">
      <c r="A43" s="27" t="str">
        <f>CONCATENATE(VLOOKUP(G43,Startovka!A:E,4,FALSE),"  ",COUNTIF(F$2:F43,F43))</f>
        <v>MV60  1</v>
      </c>
      <c r="B43" s="27">
        <v>42</v>
      </c>
      <c r="C43" s="26" t="str">
        <f>VLOOKUP(G43,Startovka!A:E,2,FALSE)</f>
        <v>Stráník Aleš</v>
      </c>
      <c r="D43" s="27">
        <f>VLOOKUP(G43,Startovka!A:E,3,FALSE)</f>
        <v>1950</v>
      </c>
      <c r="E43" s="43" t="str">
        <f>VLOOKUP(G43,Startovka!A:E,5,FALSE)</f>
        <v>Blansko</v>
      </c>
      <c r="F43" s="27" t="str">
        <f>VLOOKUP(G43,Startovka!A:E,4,FALSE)</f>
        <v>MV60</v>
      </c>
      <c r="G43" s="27">
        <v>21</v>
      </c>
      <c r="H43" s="55">
        <v>1.9527777777777777</v>
      </c>
      <c r="K43" s="55">
        <v>1.9527777777777777</v>
      </c>
      <c r="L43" s="56">
        <f t="shared" si="1"/>
        <v>0.036805555555555536</v>
      </c>
    </row>
    <row r="44" spans="1:12" ht="15">
      <c r="A44" s="27" t="str">
        <f>CONCATENATE(VLOOKUP(G44,Startovka!A:E,4,FALSE),"  ",COUNTIF(F$2:F44,F44))</f>
        <v>MV50  9</v>
      </c>
      <c r="B44" s="27">
        <v>43</v>
      </c>
      <c r="C44" s="26" t="str">
        <f>VLOOKUP(G44,Startovka!A:E,2,FALSE)</f>
        <v>Freitinger Pavel</v>
      </c>
      <c r="D44" s="27">
        <f>VLOOKUP(G44,Startovka!A:E,3,FALSE)</f>
        <v>1964</v>
      </c>
      <c r="E44" s="43" t="str">
        <f>VLOOKUP(G44,Startovka!A:E,5,FALSE)</f>
        <v>Vanovice</v>
      </c>
      <c r="F44" s="27" t="str">
        <f>VLOOKUP(G44,Startovka!A:E,4,FALSE)</f>
        <v>MV50</v>
      </c>
      <c r="G44" s="27">
        <v>6</v>
      </c>
      <c r="H44" s="55">
        <v>1.976388888888889</v>
      </c>
      <c r="K44" s="55">
        <v>1.976388888888889</v>
      </c>
      <c r="L44" s="56">
        <f t="shared" si="1"/>
        <v>0.02361111111111125</v>
      </c>
    </row>
    <row r="45" spans="1:12" ht="15">
      <c r="A45" s="27" t="str">
        <f>CONCATENATE(VLOOKUP(G45,Startovka!A:E,4,FALSE),"  ",COUNTIF(F$2:F45,F45))</f>
        <v>JUNIOŘI  1</v>
      </c>
      <c r="B45" s="27">
        <v>44</v>
      </c>
      <c r="C45" s="26" t="str">
        <f>VLOOKUP(G45,Startovka!A:E,2,FALSE)</f>
        <v>Komárek Tomáš</v>
      </c>
      <c r="D45" s="27">
        <f>VLOOKUP(G45,Startovka!A:E,3,FALSE)</f>
        <v>2004</v>
      </c>
      <c r="E45" s="43" t="str">
        <f>VLOOKUP(G45,Startovka!A:E,5,FALSE)</f>
        <v>Spešov</v>
      </c>
      <c r="F45" s="27" t="str">
        <f>VLOOKUP(G45,Startovka!A:E,4,FALSE)</f>
        <v>JUNIOŘI</v>
      </c>
      <c r="G45" s="27">
        <v>32</v>
      </c>
      <c r="H45" s="55">
        <v>1.9881944444444444</v>
      </c>
      <c r="K45" s="55">
        <v>1.9881944444444444</v>
      </c>
      <c r="L45" s="56">
        <f t="shared" si="1"/>
        <v>0.011805555555555403</v>
      </c>
    </row>
    <row r="46" spans="1:12" ht="15">
      <c r="A46" s="27" t="str">
        <f>CONCATENATE(VLOOKUP(G46,Startovka!A:E,4,FALSE),"  ",COUNTIF(F$2:F46,F46))</f>
        <v>JUNIOŘI  2</v>
      </c>
      <c r="B46" s="27">
        <v>45</v>
      </c>
      <c r="C46" s="26" t="str">
        <f>VLOOKUP(G46,Startovka!A:E,2,FALSE)</f>
        <v>Berka Pavel</v>
      </c>
      <c r="D46" s="27">
        <f>VLOOKUP(G46,Startovka!A:E,3,FALSE)</f>
        <v>2004</v>
      </c>
      <c r="E46" s="43" t="str">
        <f>VLOOKUP(G46,Startovka!A:E,5,FALSE)</f>
        <v>Klepačov</v>
      </c>
      <c r="F46" s="27" t="str">
        <f>VLOOKUP(G46,Startovka!A:E,4,FALSE)</f>
        <v>JUNIOŘI</v>
      </c>
      <c r="G46" s="27">
        <v>25</v>
      </c>
      <c r="H46" s="55">
        <v>1.9881944444444444</v>
      </c>
      <c r="K46" s="55">
        <v>1.9881944444444444</v>
      </c>
      <c r="L46" s="56">
        <f t="shared" si="1"/>
        <v>0</v>
      </c>
    </row>
    <row r="47" spans="1:12" ht="15">
      <c r="A47" s="27" t="str">
        <f>CONCATENATE(VLOOKUP(G47,Startovka!A:E,4,FALSE),"  ",COUNTIF(F$2:F47,F47))</f>
        <v>ŽV40  3</v>
      </c>
      <c r="B47" s="27">
        <v>46</v>
      </c>
      <c r="C47" s="26" t="str">
        <f>VLOOKUP(G47,Startovka!A:E,2,FALSE)</f>
        <v>Ochotná Blanka</v>
      </c>
      <c r="D47" s="27">
        <f>VLOOKUP(G47,Startovka!A:E,3,FALSE)</f>
        <v>1971</v>
      </c>
      <c r="E47" s="43" t="str">
        <f>VLOOKUP(G47,Startovka!A:E,5,FALSE)</f>
        <v>Biatlon Blansko</v>
      </c>
      <c r="F47" s="27" t="str">
        <f>VLOOKUP(G47,Startovka!A:E,4,FALSE)</f>
        <v>ŽV40</v>
      </c>
      <c r="G47" s="27">
        <v>36</v>
      </c>
      <c r="H47" s="55">
        <v>2.0125</v>
      </c>
      <c r="K47" s="55">
        <v>2.0125</v>
      </c>
      <c r="L47" s="56">
        <f t="shared" si="1"/>
        <v>0.024305555555555802</v>
      </c>
    </row>
    <row r="48" spans="1:12" ht="15">
      <c r="A48" s="27" t="str">
        <f>CONCATENATE(VLOOKUP(G48,Startovka!A:E,4,FALSE),"  ",COUNTIF(F$2:F48,F48))</f>
        <v>JUNIOŘI  3</v>
      </c>
      <c r="B48" s="27">
        <v>47</v>
      </c>
      <c r="C48" s="26" t="str">
        <f>VLOOKUP(G48,Startovka!A:E,2,FALSE)</f>
        <v>Žila Daniel</v>
      </c>
      <c r="D48" s="27">
        <f>VLOOKUP(G48,Startovka!A:E,3,FALSE)</f>
        <v>1999</v>
      </c>
      <c r="E48" s="43" t="str">
        <f>VLOOKUP(G48,Startovka!A:E,5,FALSE)</f>
        <v>Elit sport Boskovice</v>
      </c>
      <c r="F48" s="27" t="str">
        <f>VLOOKUP(G48,Startovka!A:E,4,FALSE)</f>
        <v>JUNIOŘI</v>
      </c>
      <c r="G48" s="27">
        <v>16</v>
      </c>
      <c r="H48" s="55">
        <v>2.115972222222222</v>
      </c>
      <c r="K48" s="55">
        <v>2.115972222222222</v>
      </c>
      <c r="L48" s="56">
        <f t="shared" si="1"/>
        <v>0.10347222222222197</v>
      </c>
    </row>
    <row r="49" spans="1:12" ht="15">
      <c r="A49" s="27" t="str">
        <f>CONCATENATE(VLOOKUP(G49,Startovka!A:E,4,FALSE),"  ",COUNTIF(F$2:F49,F49))</f>
        <v>Ž  5</v>
      </c>
      <c r="B49" s="27">
        <v>48</v>
      </c>
      <c r="C49" s="26" t="str">
        <f>VLOOKUP(G49,Startovka!A:E,2,FALSE)</f>
        <v>Hromádková Petra</v>
      </c>
      <c r="D49" s="27">
        <f>VLOOKUP(G49,Startovka!A:E,3,FALSE)</f>
        <v>1982</v>
      </c>
      <c r="E49" s="43" t="str">
        <f>VLOOKUP(G49,Startovka!A:E,5,FALSE)</f>
        <v>Blansko</v>
      </c>
      <c r="F49" s="27" t="str">
        <f>VLOOKUP(G49,Startovka!A:E,4,FALSE)</f>
        <v>Ž</v>
      </c>
      <c r="G49" s="27">
        <v>10</v>
      </c>
      <c r="H49" s="55">
        <v>2.140277777777778</v>
      </c>
      <c r="K49" s="55">
        <v>2.140277777777778</v>
      </c>
      <c r="L49" s="56">
        <f t="shared" si="1"/>
        <v>0.024305555555555802</v>
      </c>
    </row>
    <row r="50" spans="1:12" ht="15">
      <c r="A50" s="27" t="str">
        <f>CONCATENATE(VLOOKUP(G50,Startovka!A:E,4,FALSE),"  ",COUNTIF(F$2:F50,F50))</f>
        <v>MV60  2</v>
      </c>
      <c r="B50" s="27">
        <v>49</v>
      </c>
      <c r="C50" s="26" t="str">
        <f>VLOOKUP(G50,Startovka!A:E,2,FALSE)</f>
        <v>Bouchal Petr</v>
      </c>
      <c r="D50" s="27">
        <f>VLOOKUP(G50,Startovka!A:E,3,FALSE)</f>
        <v>1954</v>
      </c>
      <c r="E50" s="43" t="str">
        <f>VLOOKUP(G50,Startovka!A:E,5,FALSE)</f>
        <v>Svinošice</v>
      </c>
      <c r="F50" s="27" t="str">
        <f>VLOOKUP(G50,Startovka!A:E,4,FALSE)</f>
        <v>MV60</v>
      </c>
      <c r="G50" s="27">
        <v>47</v>
      </c>
      <c r="H50" s="55">
        <v>2.1458333333333335</v>
      </c>
      <c r="K50" s="55">
        <v>2.1458333333333335</v>
      </c>
      <c r="L50" s="56">
        <f t="shared" si="1"/>
        <v>0.005555555555555536</v>
      </c>
    </row>
    <row r="51" spans="1:12" ht="15">
      <c r="A51" s="27" t="str">
        <f>CONCATENATE(VLOOKUP(G51,Startovka!A:E,4,FALSE),"  ",COUNTIF(F$2:F51,F51))</f>
        <v>ŽV50  2</v>
      </c>
      <c r="B51" s="27">
        <v>50</v>
      </c>
      <c r="C51" s="26" t="str">
        <f>VLOOKUP(G51,Startovka!A:E,2,FALSE)</f>
        <v>Jalová Margita</v>
      </c>
      <c r="D51" s="27">
        <f>VLOOKUP(G51,Startovka!A:E,3,FALSE)</f>
        <v>1954</v>
      </c>
      <c r="E51" s="43" t="str">
        <f>VLOOKUP(G51,Startovka!A:E,5,FALSE)</f>
        <v>Letovice</v>
      </c>
      <c r="F51" s="27" t="str">
        <f>VLOOKUP(G51,Startovka!A:E,4,FALSE)</f>
        <v>ŽV50</v>
      </c>
      <c r="G51" s="27">
        <v>35</v>
      </c>
      <c r="H51" s="55">
        <v>2.2069444444444444</v>
      </c>
      <c r="K51" s="55">
        <v>2.2069444444444444</v>
      </c>
      <c r="L51" s="56">
        <f t="shared" si="1"/>
        <v>0.061111111111110894</v>
      </c>
    </row>
    <row r="52" spans="1:12" ht="15">
      <c r="A52" s="27" t="str">
        <f>CONCATENATE(VLOOKUP(G52,Startovka!A:E,4,FALSE),"  ",COUNTIF(F$2:F52,F52))</f>
        <v>Ž  6</v>
      </c>
      <c r="B52" s="27">
        <v>51</v>
      </c>
      <c r="C52" s="26" t="str">
        <f>VLOOKUP(G52,Startovka!A:E,2,FALSE)</f>
        <v>Nevřivová Lucie</v>
      </c>
      <c r="D52" s="27">
        <f>VLOOKUP(G52,Startovka!A:E,3,FALSE)</f>
        <v>1993</v>
      </c>
      <c r="E52" s="43" t="str">
        <f>VLOOKUP(G52,Startovka!A:E,5,FALSE)</f>
        <v>Blansko</v>
      </c>
      <c r="F52" s="27" t="str">
        <f>VLOOKUP(G52,Startovka!A:E,4,FALSE)</f>
        <v>Ž</v>
      </c>
      <c r="G52" s="27">
        <v>42</v>
      </c>
      <c r="H52" s="55">
        <v>2.2256944444444446</v>
      </c>
      <c r="K52" s="55">
        <v>2.2256944444444446</v>
      </c>
      <c r="L52" s="56">
        <f t="shared" si="1"/>
        <v>0.018750000000000266</v>
      </c>
    </row>
    <row r="53" spans="1:12" ht="15">
      <c r="A53" s="27" t="str">
        <f>CONCATENATE(VLOOKUP(G53,Startovka!A:E,4,FALSE),"  ",COUNTIF(F$2:F53,F53))</f>
        <v>Ž  7</v>
      </c>
      <c r="B53" s="27">
        <v>52</v>
      </c>
      <c r="C53" s="26" t="str">
        <f>VLOOKUP(G53,Startovka!A:E,2,FALSE)</f>
        <v>Weisová Barkora</v>
      </c>
      <c r="D53" s="27">
        <f>VLOOKUP(G53,Startovka!A:E,3,FALSE)</f>
        <v>1980</v>
      </c>
      <c r="E53" s="43" t="str">
        <f>VLOOKUP(G53,Startovka!A:E,5,FALSE)</f>
        <v>Elit sport Boskovice</v>
      </c>
      <c r="F53" s="27" t="str">
        <f>VLOOKUP(G53,Startovka!A:E,4,FALSE)</f>
        <v>Ž</v>
      </c>
      <c r="G53" s="27">
        <v>54</v>
      </c>
      <c r="H53" s="55">
        <v>2.2916666666666665</v>
      </c>
      <c r="K53" s="55">
        <v>2.2916666666666665</v>
      </c>
      <c r="L53" s="56">
        <f t="shared" si="1"/>
        <v>0.06597222222222188</v>
      </c>
    </row>
    <row r="54" spans="1:12" ht="15">
      <c r="A54" s="27" t="str">
        <f>CONCATENATE(VLOOKUP(G54,Startovka!A:E,4,FALSE),"  ",COUNTIF(F$2:F54,F54))</f>
        <v>JUNIOŘI  4</v>
      </c>
      <c r="B54" s="27">
        <v>53</v>
      </c>
      <c r="C54" s="26" t="str">
        <f>VLOOKUP(G54,Startovka!A:E,2,FALSE)</f>
        <v>Konečný Jan</v>
      </c>
      <c r="D54" s="27">
        <f>VLOOKUP(G54,Startovka!A:E,3,FALSE)</f>
        <v>1997</v>
      </c>
      <c r="E54" s="43" t="str">
        <f>VLOOKUP(G54,Startovka!A:E,5,FALSE)</f>
        <v>AC Okrouhlá</v>
      </c>
      <c r="F54" s="27" t="str">
        <f>VLOOKUP(G54,Startovka!A:E,4,FALSE)</f>
        <v>JUNIOŘI</v>
      </c>
      <c r="G54" s="27">
        <v>33</v>
      </c>
      <c r="H54" s="55">
        <v>2.35</v>
      </c>
      <c r="K54" s="55">
        <v>2.35</v>
      </c>
      <c r="L54" s="56">
        <f t="shared" si="1"/>
        <v>0.05833333333333357</v>
      </c>
    </row>
    <row r="55" spans="1:12" ht="15">
      <c r="A55" s="27" t="str">
        <f>CONCATENATE(VLOOKUP(G55,Startovka!A:E,4,FALSE),"  ",COUNTIF(F$2:F55,F55))</f>
        <v>M  16</v>
      </c>
      <c r="B55" s="27">
        <v>54</v>
      </c>
      <c r="C55" s="26" t="str">
        <f>VLOOKUP(G55,Startovka!A:E,2,FALSE)</f>
        <v>Pernica Josef</v>
      </c>
      <c r="D55" s="27">
        <f>VLOOKUP(G55,Startovka!A:E,3,FALSE)</f>
        <v>1982</v>
      </c>
      <c r="E55" s="43" t="str">
        <f>VLOOKUP(G55,Startovka!A:E,5,FALSE)</f>
        <v>SDH Kotvrdovice</v>
      </c>
      <c r="F55" s="27" t="str">
        <f>VLOOKUP(G55,Startovka!A:E,4,FALSE)</f>
        <v>M</v>
      </c>
      <c r="G55" s="27">
        <v>20</v>
      </c>
      <c r="H55" s="55">
        <v>2.3625</v>
      </c>
      <c r="K55" s="55">
        <v>2.3625</v>
      </c>
      <c r="L55" s="56">
        <f t="shared" si="1"/>
        <v>0.012499999999999734</v>
      </c>
    </row>
    <row r="56" spans="1:12" ht="15">
      <c r="A56" s="27" t="str">
        <f>CONCATENATE(VLOOKUP(G56,Startovka!A:E,4,FALSE),"  ",COUNTIF(F$2:F56,F56))</f>
        <v>MV60  3</v>
      </c>
      <c r="B56" s="27">
        <v>55</v>
      </c>
      <c r="C56" s="26" t="str">
        <f>VLOOKUP(G56,Startovka!A:E,2,FALSE)</f>
        <v>Růžička Bohuslav</v>
      </c>
      <c r="D56" s="27">
        <f>VLOOKUP(G56,Startovka!A:E,3,FALSE)</f>
        <v>1946</v>
      </c>
      <c r="E56" s="43" t="str">
        <f>VLOOKUP(G56,Startovka!A:E,5,FALSE)</f>
        <v>SC Ráječko</v>
      </c>
      <c r="F56" s="27" t="str">
        <f>VLOOKUP(G56,Startovka!A:E,4,FALSE)</f>
        <v>MV60</v>
      </c>
      <c r="G56" s="27">
        <v>41</v>
      </c>
      <c r="H56" s="55">
        <v>2.44375</v>
      </c>
      <c r="L56" s="58">
        <f t="shared" si="1"/>
        <v>-2.3625</v>
      </c>
    </row>
    <row r="57" spans="1:8" ht="15">
      <c r="A57" s="27" t="e">
        <f>CONCATENATE(VLOOKUP(G57,Startovka!A:E,4,FALSE),"  ",COUNTIF(F$2:F57,F57))</f>
        <v>#N/A</v>
      </c>
      <c r="B57" s="27">
        <v>56</v>
      </c>
      <c r="C57" s="26" t="e">
        <f>VLOOKUP(G57,Startovka!A:E,2,FALSE)</f>
        <v>#N/A</v>
      </c>
      <c r="D57" s="27" t="e">
        <f>VLOOKUP(G57,Startovka!A:E,3,FALSE)</f>
        <v>#N/A</v>
      </c>
      <c r="E57" s="43" t="e">
        <f>VLOOKUP(G57,Startovka!A:E,5,FALSE)</f>
        <v>#N/A</v>
      </c>
      <c r="F57" s="27" t="e">
        <f>VLOOKUP(G57,Startovka!A:E,4,FALSE)</f>
        <v>#N/A</v>
      </c>
      <c r="G57" s="27"/>
      <c r="H57" s="59" t="str">
        <f aca="true" t="shared" si="2" ref="H57:H94">I57&amp;":"&amp;J57</f>
        <v>:</v>
      </c>
    </row>
    <row r="58" spans="1:8" ht="15">
      <c r="A58" s="27" t="e">
        <f>CONCATENATE(VLOOKUP(G58,Startovka!A:E,4,FALSE),"  ",COUNTIF(F$2:F58,F58))</f>
        <v>#N/A</v>
      </c>
      <c r="B58" s="27">
        <v>57</v>
      </c>
      <c r="C58" s="26" t="e">
        <f>VLOOKUP(G58,Startovka!A:E,2,FALSE)</f>
        <v>#N/A</v>
      </c>
      <c r="D58" s="27" t="e">
        <f>VLOOKUP(G58,Startovka!A:E,3,FALSE)</f>
        <v>#N/A</v>
      </c>
      <c r="E58" s="43" t="e">
        <f>VLOOKUP(G58,Startovka!A:E,5,FALSE)</f>
        <v>#N/A</v>
      </c>
      <c r="F58" s="27" t="e">
        <f>VLOOKUP(G58,Startovka!A:E,4,FALSE)</f>
        <v>#N/A</v>
      </c>
      <c r="G58" s="27"/>
      <c r="H58" s="59" t="str">
        <f t="shared" si="2"/>
        <v>:</v>
      </c>
    </row>
    <row r="59" spans="1:8" ht="15">
      <c r="A59" s="27" t="e">
        <f>CONCATENATE(VLOOKUP(G59,Startovka!A:E,4,FALSE),"  ",COUNTIF(F$2:F59,F59))</f>
        <v>#N/A</v>
      </c>
      <c r="B59" s="27">
        <v>58</v>
      </c>
      <c r="C59" s="26" t="e">
        <f>VLOOKUP(G59,Startovka!A:E,2,FALSE)</f>
        <v>#N/A</v>
      </c>
      <c r="D59" s="27" t="e">
        <f>VLOOKUP(G59,Startovka!A:E,3,FALSE)</f>
        <v>#N/A</v>
      </c>
      <c r="E59" s="43" t="e">
        <f>VLOOKUP(G59,Startovka!A:E,5,FALSE)</f>
        <v>#N/A</v>
      </c>
      <c r="F59" s="27" t="e">
        <f>VLOOKUP(G59,Startovka!A:E,4,FALSE)</f>
        <v>#N/A</v>
      </c>
      <c r="G59" s="27"/>
      <c r="H59" s="59" t="str">
        <f t="shared" si="2"/>
        <v>:</v>
      </c>
    </row>
    <row r="60" spans="1:8" ht="15">
      <c r="A60" s="27" t="e">
        <f>CONCATENATE(VLOOKUP(G60,Startovka!A:E,4,FALSE),"  ",COUNTIF(F$2:F60,F60))</f>
        <v>#N/A</v>
      </c>
      <c r="B60" s="27">
        <v>59</v>
      </c>
      <c r="C60" s="26" t="e">
        <f>VLOOKUP(G60,Startovka!A:E,2,FALSE)</f>
        <v>#N/A</v>
      </c>
      <c r="D60" s="27" t="e">
        <f>VLOOKUP(G60,Startovka!A:E,3,FALSE)</f>
        <v>#N/A</v>
      </c>
      <c r="E60" s="43" t="e">
        <f>VLOOKUP(G60,Startovka!A:E,5,FALSE)</f>
        <v>#N/A</v>
      </c>
      <c r="F60" s="27" t="e">
        <f>VLOOKUP(G60,Startovka!A:E,4,FALSE)</f>
        <v>#N/A</v>
      </c>
      <c r="G60" s="27"/>
      <c r="H60" s="59" t="str">
        <f t="shared" si="2"/>
        <v>:</v>
      </c>
    </row>
    <row r="61" spans="1:8" ht="15">
      <c r="A61" s="27" t="e">
        <f>CONCATENATE(VLOOKUP(G61,Startovka!A:E,4,FALSE),"  ",COUNTIF(F$2:F61,F61))</f>
        <v>#N/A</v>
      </c>
      <c r="B61" s="27">
        <v>60</v>
      </c>
      <c r="C61" s="26" t="e">
        <f>VLOOKUP(G61,Startovka!A:E,2,FALSE)</f>
        <v>#N/A</v>
      </c>
      <c r="D61" s="27" t="e">
        <f>VLOOKUP(G61,Startovka!A:E,3,FALSE)</f>
        <v>#N/A</v>
      </c>
      <c r="E61" s="43" t="e">
        <f>VLOOKUP(G61,Startovka!A:E,5,FALSE)</f>
        <v>#N/A</v>
      </c>
      <c r="F61" s="27" t="e">
        <f>VLOOKUP(G61,Startovka!A:E,4,FALSE)</f>
        <v>#N/A</v>
      </c>
      <c r="G61" s="27"/>
      <c r="H61" s="59" t="str">
        <f t="shared" si="2"/>
        <v>:</v>
      </c>
    </row>
    <row r="62" spans="1:8" ht="15">
      <c r="A62" s="27" t="e">
        <f>CONCATENATE(VLOOKUP(G62,Startovka!A:E,4,FALSE),"  ",COUNTIF(F$2:F62,F62))</f>
        <v>#N/A</v>
      </c>
      <c r="B62" s="27">
        <v>61</v>
      </c>
      <c r="C62" s="26" t="e">
        <f>VLOOKUP(G62,Startovka!A:E,2,FALSE)</f>
        <v>#N/A</v>
      </c>
      <c r="D62" s="27" t="e">
        <f>VLOOKUP(G62,Startovka!A:E,3,FALSE)</f>
        <v>#N/A</v>
      </c>
      <c r="E62" s="43" t="e">
        <f>VLOOKUP(G62,Startovka!A:E,5,FALSE)</f>
        <v>#N/A</v>
      </c>
      <c r="F62" s="27" t="e">
        <f>VLOOKUP(G62,Startovka!A:E,4,FALSE)</f>
        <v>#N/A</v>
      </c>
      <c r="G62" s="27"/>
      <c r="H62" s="59" t="str">
        <f t="shared" si="2"/>
        <v>:</v>
      </c>
    </row>
    <row r="63" spans="1:8" ht="15">
      <c r="A63" s="27" t="e">
        <f>CONCATENATE(VLOOKUP(G63,Startovka!A:E,4,FALSE),"  ",COUNTIF(F$2:F63,F63))</f>
        <v>#N/A</v>
      </c>
      <c r="B63" s="27">
        <v>62</v>
      </c>
      <c r="C63" s="26" t="e">
        <f>VLOOKUP(G63,Startovka!A:E,2,FALSE)</f>
        <v>#N/A</v>
      </c>
      <c r="D63" s="27" t="e">
        <f>VLOOKUP(G63,Startovka!A:E,3,FALSE)</f>
        <v>#N/A</v>
      </c>
      <c r="E63" s="43" t="e">
        <f>VLOOKUP(G63,Startovka!A:E,5,FALSE)</f>
        <v>#N/A</v>
      </c>
      <c r="F63" s="27" t="e">
        <f>VLOOKUP(G63,Startovka!A:E,4,FALSE)</f>
        <v>#N/A</v>
      </c>
      <c r="G63" s="27"/>
      <c r="H63" s="59" t="str">
        <f t="shared" si="2"/>
        <v>:</v>
      </c>
    </row>
    <row r="64" spans="1:8" ht="15">
      <c r="A64" s="27" t="e">
        <f>CONCATENATE(VLOOKUP(G64,Startovka!A:E,4,FALSE),"  ",COUNTIF(F$2:F64,F64))</f>
        <v>#N/A</v>
      </c>
      <c r="B64" s="27">
        <v>63</v>
      </c>
      <c r="C64" s="26" t="e">
        <f>VLOOKUP(G64,Startovka!A:E,2,FALSE)</f>
        <v>#N/A</v>
      </c>
      <c r="D64" s="27" t="e">
        <f>VLOOKUP(G64,Startovka!A:E,3,FALSE)</f>
        <v>#N/A</v>
      </c>
      <c r="E64" s="43" t="e">
        <f>VLOOKUP(G64,Startovka!A:E,5,FALSE)</f>
        <v>#N/A</v>
      </c>
      <c r="F64" s="27" t="e">
        <f>VLOOKUP(G64,Startovka!A:E,4,FALSE)</f>
        <v>#N/A</v>
      </c>
      <c r="G64" s="27"/>
      <c r="H64" s="59" t="str">
        <f t="shared" si="2"/>
        <v>:</v>
      </c>
    </row>
    <row r="65" spans="1:8" ht="15">
      <c r="A65" s="27" t="e">
        <f>CONCATENATE(VLOOKUP(G65,Startovka!A:E,4,FALSE),"  ",COUNTIF(F$2:F65,F65))</f>
        <v>#N/A</v>
      </c>
      <c r="B65" s="27">
        <v>64</v>
      </c>
      <c r="C65" s="26" t="e">
        <f>VLOOKUP(G65,Startovka!A:E,2,FALSE)</f>
        <v>#N/A</v>
      </c>
      <c r="D65" s="27" t="e">
        <f>VLOOKUP(G65,Startovka!A:E,3,FALSE)</f>
        <v>#N/A</v>
      </c>
      <c r="E65" s="43" t="e">
        <f>VLOOKUP(G65,Startovka!A:E,5,FALSE)</f>
        <v>#N/A</v>
      </c>
      <c r="F65" s="27" t="e">
        <f>VLOOKUP(G65,Startovka!A:E,4,FALSE)</f>
        <v>#N/A</v>
      </c>
      <c r="G65" s="27"/>
      <c r="H65" s="59" t="str">
        <f t="shared" si="2"/>
        <v>:</v>
      </c>
    </row>
    <row r="66" spans="1:8" ht="15">
      <c r="A66" s="27" t="e">
        <f>CONCATENATE(VLOOKUP(G66,Startovka!A:E,4,FALSE),"  ",COUNTIF(F$2:F66,F66))</f>
        <v>#N/A</v>
      </c>
      <c r="B66" s="27">
        <v>65</v>
      </c>
      <c r="C66" s="26" t="e">
        <f>VLOOKUP(G66,Startovka!A:E,2,FALSE)</f>
        <v>#N/A</v>
      </c>
      <c r="D66" s="27" t="e">
        <f>VLOOKUP(G66,Startovka!A:E,3,FALSE)</f>
        <v>#N/A</v>
      </c>
      <c r="E66" s="43" t="e">
        <f>VLOOKUP(G66,Startovka!A:E,5,FALSE)</f>
        <v>#N/A</v>
      </c>
      <c r="F66" s="27" t="e">
        <f>VLOOKUP(G66,Startovka!A:E,4,FALSE)</f>
        <v>#N/A</v>
      </c>
      <c r="G66" s="27"/>
      <c r="H66" s="59" t="str">
        <f t="shared" si="2"/>
        <v>:</v>
      </c>
    </row>
    <row r="67" spans="1:8" ht="15">
      <c r="A67" s="27" t="e">
        <f>CONCATENATE(VLOOKUP(G67,Startovka!A:E,4,FALSE),"  ",COUNTIF(F$2:F67,F67))</f>
        <v>#N/A</v>
      </c>
      <c r="B67" s="27">
        <v>66</v>
      </c>
      <c r="C67" s="26" t="e">
        <f>VLOOKUP(G67,Startovka!A:E,2,FALSE)</f>
        <v>#N/A</v>
      </c>
      <c r="D67" s="27" t="e">
        <f>VLOOKUP(G67,Startovka!A:E,3,FALSE)</f>
        <v>#N/A</v>
      </c>
      <c r="E67" s="43" t="e">
        <f>VLOOKUP(G67,Startovka!A:E,5,FALSE)</f>
        <v>#N/A</v>
      </c>
      <c r="F67" s="27" t="e">
        <f>VLOOKUP(G67,Startovka!A:E,4,FALSE)</f>
        <v>#N/A</v>
      </c>
      <c r="G67" s="27"/>
      <c r="H67" s="59" t="str">
        <f t="shared" si="2"/>
        <v>:</v>
      </c>
    </row>
    <row r="68" spans="1:8" ht="15">
      <c r="A68" s="27" t="e">
        <f>CONCATENATE(VLOOKUP(G68,Startovka!A:E,4,FALSE),"  ",COUNTIF(F$2:F68,F68))</f>
        <v>#N/A</v>
      </c>
      <c r="B68" s="27">
        <v>67</v>
      </c>
      <c r="C68" s="26" t="e">
        <f>VLOOKUP(G68,Startovka!A:E,2,FALSE)</f>
        <v>#N/A</v>
      </c>
      <c r="D68" s="27" t="e">
        <f>VLOOKUP(G68,Startovka!A:E,3,FALSE)</f>
        <v>#N/A</v>
      </c>
      <c r="E68" s="43" t="e">
        <f>VLOOKUP(G68,Startovka!A:E,5,FALSE)</f>
        <v>#N/A</v>
      </c>
      <c r="F68" s="27" t="e">
        <f>VLOOKUP(G68,Startovka!A:E,4,FALSE)</f>
        <v>#N/A</v>
      </c>
      <c r="G68" s="27"/>
      <c r="H68" s="59" t="str">
        <f t="shared" si="2"/>
        <v>:</v>
      </c>
    </row>
    <row r="69" spans="1:8" ht="15">
      <c r="A69" s="27" t="e">
        <f>CONCATENATE(VLOOKUP(G69,Startovka!A:E,4,FALSE),"  ",COUNTIF(F$2:F69,F69))</f>
        <v>#N/A</v>
      </c>
      <c r="B69" s="27">
        <v>68</v>
      </c>
      <c r="C69" s="26" t="e">
        <f>VLOOKUP(G69,Startovka!A:E,2,FALSE)</f>
        <v>#N/A</v>
      </c>
      <c r="D69" s="27" t="e">
        <f>VLOOKUP(G69,Startovka!A:E,3,FALSE)</f>
        <v>#N/A</v>
      </c>
      <c r="E69" s="43" t="e">
        <f>VLOOKUP(G69,Startovka!A:E,5,FALSE)</f>
        <v>#N/A</v>
      </c>
      <c r="F69" s="27" t="e">
        <f>VLOOKUP(G69,Startovka!A:E,4,FALSE)</f>
        <v>#N/A</v>
      </c>
      <c r="G69" s="27"/>
      <c r="H69" s="59" t="str">
        <f t="shared" si="2"/>
        <v>:</v>
      </c>
    </row>
    <row r="70" spans="1:8" ht="15">
      <c r="A70" s="27" t="e">
        <f>CONCATENATE(VLOOKUP(G70,Startovka!A:E,4,FALSE),"  ",COUNTIF(F$2:F70,F70))</f>
        <v>#N/A</v>
      </c>
      <c r="B70" s="27">
        <v>69</v>
      </c>
      <c r="C70" s="26" t="e">
        <f>VLOOKUP(G70,Startovka!A:E,2,FALSE)</f>
        <v>#N/A</v>
      </c>
      <c r="D70" s="27" t="e">
        <f>VLOOKUP(G70,Startovka!A:E,3,FALSE)</f>
        <v>#N/A</v>
      </c>
      <c r="E70" s="43" t="e">
        <f>VLOOKUP(G70,Startovka!A:E,5,FALSE)</f>
        <v>#N/A</v>
      </c>
      <c r="F70" s="27" t="e">
        <f>VLOOKUP(G70,Startovka!A:E,4,FALSE)</f>
        <v>#N/A</v>
      </c>
      <c r="G70" s="27"/>
      <c r="H70" s="59" t="str">
        <f t="shared" si="2"/>
        <v>:</v>
      </c>
    </row>
    <row r="71" spans="1:8" ht="15">
      <c r="A71" s="27" t="e">
        <f>CONCATENATE(VLOOKUP(G71,Startovka!A:E,4,FALSE),"  ",COUNTIF(F$2:F71,F71))</f>
        <v>#N/A</v>
      </c>
      <c r="B71" s="27">
        <v>70</v>
      </c>
      <c r="C71" s="26" t="e">
        <f>VLOOKUP(G71,Startovka!A:E,2,FALSE)</f>
        <v>#N/A</v>
      </c>
      <c r="D71" s="27" t="e">
        <f>VLOOKUP(G71,Startovka!A:E,3,FALSE)</f>
        <v>#N/A</v>
      </c>
      <c r="E71" s="43" t="e">
        <f>VLOOKUP(G71,Startovka!A:E,5,FALSE)</f>
        <v>#N/A</v>
      </c>
      <c r="F71" s="27" t="e">
        <f>VLOOKUP(G71,Startovka!A:E,4,FALSE)</f>
        <v>#N/A</v>
      </c>
      <c r="G71" s="27"/>
      <c r="H71" s="59" t="str">
        <f t="shared" si="2"/>
        <v>:</v>
      </c>
    </row>
    <row r="72" spans="1:8" ht="15">
      <c r="A72" s="27" t="e">
        <f>CONCATENATE(VLOOKUP(G72,Startovka!A:E,4,FALSE),"  ",COUNTIF(F$2:F72,F72))</f>
        <v>#N/A</v>
      </c>
      <c r="B72" s="27">
        <v>71</v>
      </c>
      <c r="C72" s="26" t="e">
        <f>VLOOKUP(G72,Startovka!A:E,2,FALSE)</f>
        <v>#N/A</v>
      </c>
      <c r="D72" s="27" t="e">
        <f>VLOOKUP(G72,Startovka!A:E,3,FALSE)</f>
        <v>#N/A</v>
      </c>
      <c r="E72" s="43" t="e">
        <f>VLOOKUP(G72,Startovka!A:E,5,FALSE)</f>
        <v>#N/A</v>
      </c>
      <c r="F72" s="27" t="e">
        <f>VLOOKUP(G72,Startovka!A:E,4,FALSE)</f>
        <v>#N/A</v>
      </c>
      <c r="G72" s="27"/>
      <c r="H72" s="59" t="str">
        <f t="shared" si="2"/>
        <v>:</v>
      </c>
    </row>
    <row r="73" spans="1:8" ht="15">
      <c r="A73" s="27" t="e">
        <f>CONCATENATE(VLOOKUP(G73,Startovka!A:E,4,FALSE),"  ",COUNTIF(F$2:F73,F73))</f>
        <v>#N/A</v>
      </c>
      <c r="B73" s="27">
        <v>72</v>
      </c>
      <c r="C73" s="26" t="e">
        <f>VLOOKUP(G73,Startovka!A:E,2,FALSE)</f>
        <v>#N/A</v>
      </c>
      <c r="D73" s="27" t="e">
        <f>VLOOKUP(G73,Startovka!A:E,3,FALSE)</f>
        <v>#N/A</v>
      </c>
      <c r="E73" s="43" t="e">
        <f>VLOOKUP(G73,Startovka!A:E,5,FALSE)</f>
        <v>#N/A</v>
      </c>
      <c r="F73" s="27" t="e">
        <f>VLOOKUP(G73,Startovka!A:E,4,FALSE)</f>
        <v>#N/A</v>
      </c>
      <c r="G73" s="27"/>
      <c r="H73" s="59" t="str">
        <f t="shared" si="2"/>
        <v>:</v>
      </c>
    </row>
    <row r="74" spans="1:8" ht="15">
      <c r="A74" s="27" t="e">
        <f>CONCATENATE(VLOOKUP(G74,Startovka!A:E,4,FALSE),"  ",COUNTIF(F$2:F74,F74))</f>
        <v>#N/A</v>
      </c>
      <c r="B74" s="27">
        <v>73</v>
      </c>
      <c r="C74" s="26" t="e">
        <f>VLOOKUP(G74,Startovka!A:E,2,FALSE)</f>
        <v>#N/A</v>
      </c>
      <c r="D74" s="27" t="e">
        <f>VLOOKUP(G74,Startovka!A:E,3,FALSE)</f>
        <v>#N/A</v>
      </c>
      <c r="E74" s="43" t="e">
        <f>VLOOKUP(G74,Startovka!A:E,5,FALSE)</f>
        <v>#N/A</v>
      </c>
      <c r="F74" s="27" t="e">
        <f>VLOOKUP(G74,Startovka!A:E,4,FALSE)</f>
        <v>#N/A</v>
      </c>
      <c r="G74" s="27"/>
      <c r="H74" s="59" t="str">
        <f t="shared" si="2"/>
        <v>:</v>
      </c>
    </row>
    <row r="75" spans="1:8" ht="15">
      <c r="A75" s="27" t="e">
        <f>CONCATENATE(VLOOKUP(G75,Startovka!A:E,4,FALSE),"  ",COUNTIF(F$2:F75,F75))</f>
        <v>#N/A</v>
      </c>
      <c r="B75" s="27">
        <v>74</v>
      </c>
      <c r="C75" s="26" t="e">
        <f>VLOOKUP(G75,Startovka!A:E,2,FALSE)</f>
        <v>#N/A</v>
      </c>
      <c r="D75" s="27" t="e">
        <f>VLOOKUP(G75,Startovka!A:E,3,FALSE)</f>
        <v>#N/A</v>
      </c>
      <c r="E75" s="43" t="e">
        <f>VLOOKUP(G75,Startovka!A:E,5,FALSE)</f>
        <v>#N/A</v>
      </c>
      <c r="F75" s="27" t="e">
        <f>VLOOKUP(G75,Startovka!A:E,4,FALSE)</f>
        <v>#N/A</v>
      </c>
      <c r="G75" s="27"/>
      <c r="H75" s="59" t="str">
        <f t="shared" si="2"/>
        <v>:</v>
      </c>
    </row>
    <row r="76" spans="1:8" ht="15">
      <c r="A76" s="27" t="e">
        <f>CONCATENATE(VLOOKUP(G76,Startovka!A:E,4,FALSE),"  ",COUNTIF(F$2:F76,F76))</f>
        <v>#N/A</v>
      </c>
      <c r="B76" s="27">
        <v>75</v>
      </c>
      <c r="C76" s="26" t="e">
        <f>VLOOKUP(G76,Startovka!A:E,2,FALSE)</f>
        <v>#N/A</v>
      </c>
      <c r="D76" s="27" t="e">
        <f>VLOOKUP(G76,Startovka!A:E,3,FALSE)</f>
        <v>#N/A</v>
      </c>
      <c r="E76" s="43" t="e">
        <f>VLOOKUP(G76,Startovka!A:E,5,FALSE)</f>
        <v>#N/A</v>
      </c>
      <c r="F76" s="27" t="e">
        <f>VLOOKUP(G76,Startovka!A:E,4,FALSE)</f>
        <v>#N/A</v>
      </c>
      <c r="G76" s="27"/>
      <c r="H76" s="59" t="str">
        <f t="shared" si="2"/>
        <v>:</v>
      </c>
    </row>
    <row r="77" spans="1:8" ht="15">
      <c r="A77" s="27" t="e">
        <f>CONCATENATE(VLOOKUP(G77,Startovka!A:E,4,FALSE),"  ",COUNTIF(F$2:F77,F77))</f>
        <v>#N/A</v>
      </c>
      <c r="B77" s="27">
        <v>76</v>
      </c>
      <c r="C77" s="26" t="e">
        <f>VLOOKUP(G77,Startovka!A:E,2,FALSE)</f>
        <v>#N/A</v>
      </c>
      <c r="D77" s="27" t="e">
        <f>VLOOKUP(G77,Startovka!A:E,3,FALSE)</f>
        <v>#N/A</v>
      </c>
      <c r="E77" s="43" t="e">
        <f>VLOOKUP(G77,Startovka!A:E,5,FALSE)</f>
        <v>#N/A</v>
      </c>
      <c r="F77" s="27" t="e">
        <f>VLOOKUP(G77,Startovka!A:E,4,FALSE)</f>
        <v>#N/A</v>
      </c>
      <c r="G77" s="27"/>
      <c r="H77" s="59" t="str">
        <f t="shared" si="2"/>
        <v>:</v>
      </c>
    </row>
    <row r="78" spans="1:8" ht="15">
      <c r="A78" s="27" t="e">
        <f>CONCATENATE(VLOOKUP(G78,Startovka!A:E,4,FALSE),"  ",COUNTIF(F$2:F78,F78))</f>
        <v>#N/A</v>
      </c>
      <c r="B78" s="27">
        <v>77</v>
      </c>
      <c r="C78" s="26" t="e">
        <f>VLOOKUP(G78,Startovka!A:E,2,FALSE)</f>
        <v>#N/A</v>
      </c>
      <c r="D78" s="27" t="e">
        <f>VLOOKUP(G78,Startovka!A:E,3,FALSE)</f>
        <v>#N/A</v>
      </c>
      <c r="E78" s="43" t="e">
        <f>VLOOKUP(G78,Startovka!A:E,5,FALSE)</f>
        <v>#N/A</v>
      </c>
      <c r="F78" s="27" t="e">
        <f>VLOOKUP(G78,Startovka!A:E,4,FALSE)</f>
        <v>#N/A</v>
      </c>
      <c r="G78" s="27"/>
      <c r="H78" s="59" t="str">
        <f t="shared" si="2"/>
        <v>:</v>
      </c>
    </row>
    <row r="79" spans="1:8" ht="15">
      <c r="A79" s="27" t="e">
        <f>CONCATENATE(VLOOKUP(G79,Startovka!A:E,4,FALSE),"  ",COUNTIF(F$2:F79,F79))</f>
        <v>#N/A</v>
      </c>
      <c r="B79" s="27">
        <v>78</v>
      </c>
      <c r="C79" s="26" t="e">
        <f>VLOOKUP(G79,Startovka!A:E,2,FALSE)</f>
        <v>#N/A</v>
      </c>
      <c r="D79" s="27" t="e">
        <f>VLOOKUP(G79,Startovka!A:E,3,FALSE)</f>
        <v>#N/A</v>
      </c>
      <c r="E79" s="43" t="e">
        <f>VLOOKUP(G79,Startovka!A:E,5,FALSE)</f>
        <v>#N/A</v>
      </c>
      <c r="F79" s="27" t="e">
        <f>VLOOKUP(G79,Startovka!A:E,4,FALSE)</f>
        <v>#N/A</v>
      </c>
      <c r="G79" s="27"/>
      <c r="H79" s="59" t="str">
        <f t="shared" si="2"/>
        <v>:</v>
      </c>
    </row>
    <row r="80" spans="1:8" ht="15">
      <c r="A80" s="27" t="e">
        <f>CONCATENATE(VLOOKUP(G80,Startovka!A:E,4,FALSE),"  ",COUNTIF(F$2:F80,F80))</f>
        <v>#N/A</v>
      </c>
      <c r="B80" s="27">
        <v>79</v>
      </c>
      <c r="C80" s="26" t="e">
        <f>VLOOKUP(G80,Startovka!A:E,2,FALSE)</f>
        <v>#N/A</v>
      </c>
      <c r="D80" s="27" t="e">
        <f>VLOOKUP(G80,Startovka!A:E,3,FALSE)</f>
        <v>#N/A</v>
      </c>
      <c r="E80" s="43" t="e">
        <f>VLOOKUP(G80,Startovka!A:E,5,FALSE)</f>
        <v>#N/A</v>
      </c>
      <c r="F80" s="27" t="e">
        <f>VLOOKUP(G80,Startovka!A:E,4,FALSE)</f>
        <v>#N/A</v>
      </c>
      <c r="G80" s="27"/>
      <c r="H80" s="59" t="str">
        <f t="shared" si="2"/>
        <v>:</v>
      </c>
    </row>
    <row r="81" spans="1:8" ht="15">
      <c r="A81" s="27" t="e">
        <f>CONCATENATE(VLOOKUP(G81,Startovka!A:E,4,FALSE),"  ",COUNTIF(F$2:F81,F81))</f>
        <v>#N/A</v>
      </c>
      <c r="B81" s="27">
        <v>80</v>
      </c>
      <c r="C81" s="26" t="e">
        <f>VLOOKUP(G81,Startovka!A:E,2,FALSE)</f>
        <v>#N/A</v>
      </c>
      <c r="D81" s="27" t="e">
        <f>VLOOKUP(G81,Startovka!A:E,3,FALSE)</f>
        <v>#N/A</v>
      </c>
      <c r="E81" s="43" t="e">
        <f>VLOOKUP(G81,Startovka!A:E,5,FALSE)</f>
        <v>#N/A</v>
      </c>
      <c r="F81" s="27" t="e">
        <f>VLOOKUP(G81,Startovka!A:E,4,FALSE)</f>
        <v>#N/A</v>
      </c>
      <c r="G81" s="27"/>
      <c r="H81" s="59" t="str">
        <f t="shared" si="2"/>
        <v>:</v>
      </c>
    </row>
    <row r="82" spans="1:8" ht="15">
      <c r="A82" s="27" t="e">
        <f>CONCATENATE(VLOOKUP(G82,Startovka!A:E,4,FALSE),"  ",COUNTIF(F$2:F82,F82))</f>
        <v>#N/A</v>
      </c>
      <c r="B82" s="27">
        <v>81</v>
      </c>
      <c r="C82" s="26" t="e">
        <f>VLOOKUP(G82,Startovka!A:E,2,FALSE)</f>
        <v>#N/A</v>
      </c>
      <c r="D82" s="27" t="e">
        <f>VLOOKUP(G82,Startovka!A:E,3,FALSE)</f>
        <v>#N/A</v>
      </c>
      <c r="E82" s="43" t="e">
        <f>VLOOKUP(G82,Startovka!A:E,5,FALSE)</f>
        <v>#N/A</v>
      </c>
      <c r="F82" s="27" t="e">
        <f>VLOOKUP(G82,Startovka!A:E,4,FALSE)</f>
        <v>#N/A</v>
      </c>
      <c r="G82" s="27"/>
      <c r="H82" s="59" t="str">
        <f t="shared" si="2"/>
        <v>:</v>
      </c>
    </row>
    <row r="83" spans="1:8" ht="15">
      <c r="A83" s="27" t="e">
        <f>CONCATENATE(VLOOKUP(G83,Startovka!A:E,4,FALSE),"  ",COUNTIF(F$2:F83,F83))</f>
        <v>#N/A</v>
      </c>
      <c r="B83" s="27">
        <v>82</v>
      </c>
      <c r="C83" s="26" t="e">
        <f>VLOOKUP(G83,Startovka!A:E,2,FALSE)</f>
        <v>#N/A</v>
      </c>
      <c r="D83" s="27" t="e">
        <f>VLOOKUP(G83,Startovka!A:E,3,FALSE)</f>
        <v>#N/A</v>
      </c>
      <c r="E83" s="43" t="e">
        <f>VLOOKUP(G83,Startovka!A:E,5,FALSE)</f>
        <v>#N/A</v>
      </c>
      <c r="F83" s="27" t="e">
        <f>VLOOKUP(G83,Startovka!A:E,4,FALSE)</f>
        <v>#N/A</v>
      </c>
      <c r="G83" s="27"/>
      <c r="H83" s="59" t="str">
        <f t="shared" si="2"/>
        <v>:</v>
      </c>
    </row>
    <row r="84" spans="1:8" ht="15">
      <c r="A84" s="27" t="e">
        <f>CONCATENATE(VLOOKUP(G84,Startovka!A:E,4,FALSE),"  ",COUNTIF(F$2:F84,F84))</f>
        <v>#N/A</v>
      </c>
      <c r="B84" s="27">
        <v>83</v>
      </c>
      <c r="C84" s="26" t="e">
        <f>VLOOKUP(G84,Startovka!A:E,2,FALSE)</f>
        <v>#N/A</v>
      </c>
      <c r="D84" s="27" t="e">
        <f>VLOOKUP(G84,Startovka!A:E,3,FALSE)</f>
        <v>#N/A</v>
      </c>
      <c r="E84" s="43" t="e">
        <f>VLOOKUP(G84,Startovka!A:E,5,FALSE)</f>
        <v>#N/A</v>
      </c>
      <c r="F84" s="27" t="e">
        <f>VLOOKUP(G84,Startovka!A:E,4,FALSE)</f>
        <v>#N/A</v>
      </c>
      <c r="G84" s="27"/>
      <c r="H84" s="59" t="str">
        <f t="shared" si="2"/>
        <v>:</v>
      </c>
    </row>
    <row r="85" spans="1:8" ht="15">
      <c r="A85" s="27" t="e">
        <f>CONCATENATE(VLOOKUP(G85,Startovka!A:E,4,FALSE),"  ",COUNTIF(F$2:F85,F85))</f>
        <v>#N/A</v>
      </c>
      <c r="B85" s="27">
        <v>84</v>
      </c>
      <c r="C85" s="26" t="e">
        <f>VLOOKUP(G85,Startovka!A:E,2,FALSE)</f>
        <v>#N/A</v>
      </c>
      <c r="D85" s="27" t="e">
        <f>VLOOKUP(G85,Startovka!A:E,3,FALSE)</f>
        <v>#N/A</v>
      </c>
      <c r="E85" s="43" t="e">
        <f>VLOOKUP(G85,Startovka!A:E,5,FALSE)</f>
        <v>#N/A</v>
      </c>
      <c r="F85" s="27" t="e">
        <f>VLOOKUP(G85,Startovka!A:E,4,FALSE)</f>
        <v>#N/A</v>
      </c>
      <c r="G85" s="27"/>
      <c r="H85" s="59" t="str">
        <f t="shared" si="2"/>
        <v>:</v>
      </c>
    </row>
    <row r="86" spans="1:8" ht="15">
      <c r="A86" s="27" t="e">
        <f>CONCATENATE(VLOOKUP(G86,Startovka!A:E,4,FALSE),"  ",COUNTIF(F$2:F86,F86))</f>
        <v>#N/A</v>
      </c>
      <c r="B86" s="27">
        <v>85</v>
      </c>
      <c r="C86" s="26" t="e">
        <f>VLOOKUP(G86,Startovka!A:E,2,FALSE)</f>
        <v>#N/A</v>
      </c>
      <c r="D86" s="27" t="e">
        <f>VLOOKUP(G86,Startovka!A:E,3,FALSE)</f>
        <v>#N/A</v>
      </c>
      <c r="E86" s="43" t="e">
        <f>VLOOKUP(G86,Startovka!A:E,5,FALSE)</f>
        <v>#N/A</v>
      </c>
      <c r="F86" s="27" t="e">
        <f>VLOOKUP(G86,Startovka!A:E,4,FALSE)</f>
        <v>#N/A</v>
      </c>
      <c r="G86" s="27"/>
      <c r="H86" s="59" t="str">
        <f t="shared" si="2"/>
        <v>:</v>
      </c>
    </row>
    <row r="87" spans="1:8" ht="15">
      <c r="A87" s="27" t="e">
        <f>CONCATENATE(VLOOKUP(G87,Startovka!A:E,4,FALSE),"  ",COUNTIF(F$2:F87,F87))</f>
        <v>#N/A</v>
      </c>
      <c r="B87" s="27">
        <v>86</v>
      </c>
      <c r="C87" s="26" t="e">
        <f>VLOOKUP(G87,Startovka!A:E,2,FALSE)</f>
        <v>#N/A</v>
      </c>
      <c r="D87" s="27" t="e">
        <f>VLOOKUP(G87,Startovka!A:E,3,FALSE)</f>
        <v>#N/A</v>
      </c>
      <c r="E87" s="43" t="e">
        <f>VLOOKUP(G87,Startovka!A:E,5,FALSE)</f>
        <v>#N/A</v>
      </c>
      <c r="F87" s="27" t="e">
        <f>VLOOKUP(G87,Startovka!A:E,4,FALSE)</f>
        <v>#N/A</v>
      </c>
      <c r="G87" s="27"/>
      <c r="H87" s="59" t="str">
        <f t="shared" si="2"/>
        <v>:</v>
      </c>
    </row>
    <row r="88" spans="1:8" ht="15">
      <c r="A88" s="27" t="e">
        <f>CONCATENATE(VLOOKUP(G88,Startovka!A:E,4,FALSE),"  ",COUNTIF(F$2:F88,F88))</f>
        <v>#N/A</v>
      </c>
      <c r="B88" s="27">
        <v>87</v>
      </c>
      <c r="C88" s="26" t="e">
        <f>VLOOKUP(G88,Startovka!A:E,2,FALSE)</f>
        <v>#N/A</v>
      </c>
      <c r="D88" s="27" t="e">
        <f>VLOOKUP(G88,Startovka!A:E,3,FALSE)</f>
        <v>#N/A</v>
      </c>
      <c r="E88" s="43" t="e">
        <f>VLOOKUP(G88,Startovka!A:E,5,FALSE)</f>
        <v>#N/A</v>
      </c>
      <c r="F88" s="27" t="e">
        <f>VLOOKUP(G88,Startovka!A:E,4,FALSE)</f>
        <v>#N/A</v>
      </c>
      <c r="G88" s="27"/>
      <c r="H88" s="59" t="str">
        <f t="shared" si="2"/>
        <v>:</v>
      </c>
    </row>
    <row r="89" spans="1:8" ht="15">
      <c r="A89" s="27" t="e">
        <f>CONCATENATE(VLOOKUP(G89,Startovka!A:E,4,FALSE),"  ",COUNTIF(F$2:F89,F89))</f>
        <v>#N/A</v>
      </c>
      <c r="B89" s="27">
        <v>88</v>
      </c>
      <c r="C89" s="26" t="e">
        <f>VLOOKUP(G89,Startovka!A:E,2,FALSE)</f>
        <v>#N/A</v>
      </c>
      <c r="D89" s="27" t="e">
        <f>VLOOKUP(G89,Startovka!A:E,3,FALSE)</f>
        <v>#N/A</v>
      </c>
      <c r="E89" s="43" t="e">
        <f>VLOOKUP(G89,Startovka!A:E,5,FALSE)</f>
        <v>#N/A</v>
      </c>
      <c r="F89" s="27" t="e">
        <f>VLOOKUP(G89,Startovka!A:E,4,FALSE)</f>
        <v>#N/A</v>
      </c>
      <c r="G89" s="27"/>
      <c r="H89" s="59" t="str">
        <f t="shared" si="2"/>
        <v>:</v>
      </c>
    </row>
    <row r="90" spans="1:8" ht="15">
      <c r="A90" s="27" t="e">
        <f>CONCATENATE(VLOOKUP(G90,Startovka!A:E,4,FALSE),"  ",COUNTIF(F$2:F90,F90))</f>
        <v>#N/A</v>
      </c>
      <c r="B90" s="27">
        <v>89</v>
      </c>
      <c r="C90" s="26" t="e">
        <f>VLOOKUP(G90,Startovka!A:E,2,FALSE)</f>
        <v>#N/A</v>
      </c>
      <c r="D90" s="27" t="e">
        <f>VLOOKUP(G90,Startovka!A:E,3,FALSE)</f>
        <v>#N/A</v>
      </c>
      <c r="E90" s="43" t="e">
        <f>VLOOKUP(G90,Startovka!A:E,5,FALSE)</f>
        <v>#N/A</v>
      </c>
      <c r="F90" s="27" t="e">
        <f>VLOOKUP(G90,Startovka!A:E,4,FALSE)</f>
        <v>#N/A</v>
      </c>
      <c r="G90" s="27"/>
      <c r="H90" s="59" t="str">
        <f t="shared" si="2"/>
        <v>:</v>
      </c>
    </row>
    <row r="91" spans="1:8" ht="15">
      <c r="A91" s="27" t="e">
        <f>CONCATENATE(VLOOKUP(G91,Startovka!A:E,4,FALSE),"  ",COUNTIF(F$2:F91,F91))</f>
        <v>#N/A</v>
      </c>
      <c r="B91" s="27">
        <v>90</v>
      </c>
      <c r="C91" s="26" t="e">
        <f>VLOOKUP(G91,Startovka!A:E,2,FALSE)</f>
        <v>#N/A</v>
      </c>
      <c r="D91" s="27" t="e">
        <f>VLOOKUP(G91,Startovka!A:E,3,FALSE)</f>
        <v>#N/A</v>
      </c>
      <c r="E91" s="43" t="e">
        <f>VLOOKUP(G91,Startovka!A:E,5,FALSE)</f>
        <v>#N/A</v>
      </c>
      <c r="F91" s="27" t="e">
        <f>VLOOKUP(G91,Startovka!A:E,4,FALSE)</f>
        <v>#N/A</v>
      </c>
      <c r="G91" s="27"/>
      <c r="H91" s="59" t="str">
        <f t="shared" si="2"/>
        <v>:</v>
      </c>
    </row>
    <row r="92" spans="1:8" ht="15">
      <c r="A92" s="27" t="e">
        <f>CONCATENATE(VLOOKUP(G92,Startovka!A:E,4,FALSE),"  ",COUNTIF(F$2:F92,F92))</f>
        <v>#N/A</v>
      </c>
      <c r="B92" s="27">
        <v>91</v>
      </c>
      <c r="C92" s="26" t="e">
        <f>VLOOKUP(G92,Startovka!A:E,2,FALSE)</f>
        <v>#N/A</v>
      </c>
      <c r="D92" s="27" t="e">
        <f>VLOOKUP(G92,Startovka!A:E,3,FALSE)</f>
        <v>#N/A</v>
      </c>
      <c r="E92" s="43" t="e">
        <f>VLOOKUP(G92,Startovka!A:E,5,FALSE)</f>
        <v>#N/A</v>
      </c>
      <c r="F92" s="27" t="e">
        <f>VLOOKUP(G92,Startovka!A:E,4,FALSE)</f>
        <v>#N/A</v>
      </c>
      <c r="G92" s="27"/>
      <c r="H92" s="59" t="str">
        <f t="shared" si="2"/>
        <v>:</v>
      </c>
    </row>
    <row r="93" spans="1:8" ht="15">
      <c r="A93" s="27" t="e">
        <f>CONCATENATE(VLOOKUP(G93,Startovka!A:E,4,FALSE),"  ",COUNTIF(F$2:F93,F93))</f>
        <v>#N/A</v>
      </c>
      <c r="B93" s="27">
        <v>92</v>
      </c>
      <c r="C93" s="26" t="e">
        <f>VLOOKUP(G93,Startovka!A:E,2,FALSE)</f>
        <v>#N/A</v>
      </c>
      <c r="D93" s="27" t="e">
        <f>VLOOKUP(G93,Startovka!A:E,3,FALSE)</f>
        <v>#N/A</v>
      </c>
      <c r="E93" s="43" t="e">
        <f>VLOOKUP(G93,Startovka!A:E,5,FALSE)</f>
        <v>#N/A</v>
      </c>
      <c r="F93" s="27" t="e">
        <f>VLOOKUP(G93,Startovka!A:E,4,FALSE)</f>
        <v>#N/A</v>
      </c>
      <c r="G93" s="27"/>
      <c r="H93" s="59" t="str">
        <f t="shared" si="2"/>
        <v>:</v>
      </c>
    </row>
    <row r="94" spans="1:8" ht="15">
      <c r="A94" s="27" t="e">
        <f>CONCATENATE(VLOOKUP(G94,Startovka!A:E,4,FALSE),"  ",COUNTIF(F$2:F94,F94))</f>
        <v>#N/A</v>
      </c>
      <c r="B94" s="27">
        <v>93</v>
      </c>
      <c r="C94" s="26" t="e">
        <f>VLOOKUP(G94,Startovka!A:E,2,FALSE)</f>
        <v>#N/A</v>
      </c>
      <c r="D94" s="27" t="e">
        <f>VLOOKUP(G94,Startovka!A:E,3,FALSE)</f>
        <v>#N/A</v>
      </c>
      <c r="E94" s="43" t="e">
        <f>VLOOKUP(G94,Startovka!A:E,5,FALSE)</f>
        <v>#N/A</v>
      </c>
      <c r="F94" s="27" t="e">
        <f>VLOOKUP(G94,Startovka!A:E,4,FALSE)</f>
        <v>#N/A</v>
      </c>
      <c r="G94" s="27"/>
      <c r="H94" s="59" t="str">
        <f t="shared" si="2"/>
        <v>: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55"/>
  <sheetViews>
    <sheetView zoomScalePageLayoutView="0" workbookViewId="0" topLeftCell="A1">
      <selection activeCell="B1" sqref="B1"/>
    </sheetView>
  </sheetViews>
  <sheetFormatPr defaultColWidth="11.50390625" defaultRowHeight="12.75"/>
  <sheetData>
    <row r="1" ht="15">
      <c r="B1" s="27">
        <v>1</v>
      </c>
    </row>
    <row r="2" ht="15">
      <c r="B2" s="27">
        <v>1</v>
      </c>
    </row>
    <row r="3" ht="15">
      <c r="B3" s="27">
        <v>2</v>
      </c>
    </row>
    <row r="4" ht="15">
      <c r="B4" s="27">
        <v>3</v>
      </c>
    </row>
    <row r="5" ht="15">
      <c r="B5" s="27">
        <v>4</v>
      </c>
    </row>
    <row r="6" ht="15">
      <c r="B6" s="57">
        <v>5</v>
      </c>
    </row>
    <row r="7" ht="15">
      <c r="B7" s="27">
        <v>6</v>
      </c>
    </row>
    <row r="8" ht="15">
      <c r="B8" s="27">
        <v>8</v>
      </c>
    </row>
    <row r="9" ht="15">
      <c r="B9" s="27">
        <v>9</v>
      </c>
    </row>
    <row r="10" ht="15">
      <c r="B10" s="27">
        <v>10</v>
      </c>
    </row>
    <row r="11" ht="15">
      <c r="B11" s="27">
        <v>11</v>
      </c>
    </row>
    <row r="12" ht="15">
      <c r="B12" s="27">
        <v>12</v>
      </c>
    </row>
    <row r="13" ht="15">
      <c r="B13" s="27">
        <v>13</v>
      </c>
    </row>
    <row r="14" ht="15">
      <c r="B14" s="27">
        <v>14</v>
      </c>
    </row>
    <row r="15" ht="15">
      <c r="B15" s="27">
        <v>15</v>
      </c>
    </row>
    <row r="16" ht="15">
      <c r="B16" s="27">
        <v>16</v>
      </c>
    </row>
    <row r="17" ht="15">
      <c r="B17" s="27">
        <v>17</v>
      </c>
    </row>
    <row r="18" ht="15">
      <c r="B18" s="27">
        <v>18</v>
      </c>
    </row>
    <row r="19" ht="15">
      <c r="B19" s="27">
        <v>19</v>
      </c>
    </row>
    <row r="20" ht="15">
      <c r="B20" s="27">
        <v>20</v>
      </c>
    </row>
    <row r="21" ht="15">
      <c r="B21" s="27">
        <v>21</v>
      </c>
    </row>
    <row r="22" ht="15">
      <c r="B22" s="27">
        <v>22</v>
      </c>
    </row>
    <row r="23" ht="15">
      <c r="B23" s="27">
        <v>23</v>
      </c>
    </row>
    <row r="24" ht="15">
      <c r="B24" s="27">
        <v>24</v>
      </c>
    </row>
    <row r="25" ht="15">
      <c r="B25" s="27">
        <v>25</v>
      </c>
    </row>
    <row r="26" ht="15">
      <c r="B26" s="27">
        <v>26</v>
      </c>
    </row>
    <row r="27" ht="15">
      <c r="B27" s="27">
        <v>27</v>
      </c>
    </row>
    <row r="28" ht="15">
      <c r="B28" s="27">
        <v>28</v>
      </c>
    </row>
    <row r="29" ht="15">
      <c r="B29" s="27">
        <v>29</v>
      </c>
    </row>
    <row r="30" ht="15">
      <c r="B30" s="27">
        <v>30</v>
      </c>
    </row>
    <row r="31" ht="15">
      <c r="B31" s="27">
        <v>31</v>
      </c>
    </row>
    <row r="32" ht="15">
      <c r="B32" s="27">
        <v>32</v>
      </c>
    </row>
    <row r="33" ht="15">
      <c r="B33" s="27">
        <v>33</v>
      </c>
    </row>
    <row r="34" ht="15">
      <c r="B34" s="27">
        <v>34</v>
      </c>
    </row>
    <row r="35" ht="15">
      <c r="B35" s="27">
        <v>35</v>
      </c>
    </row>
    <row r="36" ht="15">
      <c r="B36" s="27">
        <v>36</v>
      </c>
    </row>
    <row r="37" ht="15">
      <c r="B37" s="27">
        <v>37</v>
      </c>
    </row>
    <row r="38" ht="15">
      <c r="B38" s="27">
        <v>38</v>
      </c>
    </row>
    <row r="39" ht="15">
      <c r="B39" s="27">
        <v>39</v>
      </c>
    </row>
    <row r="40" ht="15">
      <c r="B40" s="27">
        <v>40</v>
      </c>
    </row>
    <row r="41" ht="15">
      <c r="B41" s="27">
        <v>41</v>
      </c>
    </row>
    <row r="42" ht="15">
      <c r="B42" s="27">
        <v>42</v>
      </c>
    </row>
    <row r="43" ht="15">
      <c r="B43" s="27">
        <v>43</v>
      </c>
    </row>
    <row r="44" ht="15">
      <c r="B44" s="27">
        <v>44</v>
      </c>
    </row>
    <row r="45" ht="15">
      <c r="B45" s="27">
        <v>45</v>
      </c>
    </row>
    <row r="46" ht="15">
      <c r="B46" s="27">
        <v>46</v>
      </c>
    </row>
    <row r="47" ht="15">
      <c r="B47" s="27">
        <v>47</v>
      </c>
    </row>
    <row r="48" ht="15">
      <c r="B48" s="27">
        <v>48</v>
      </c>
    </row>
    <row r="49" ht="15">
      <c r="B49" s="27">
        <v>49</v>
      </c>
    </row>
    <row r="50" ht="15">
      <c r="B50" s="27">
        <v>50</v>
      </c>
    </row>
    <row r="51" ht="15">
      <c r="B51" s="27">
        <v>51</v>
      </c>
    </row>
    <row r="52" ht="15">
      <c r="B52" s="27">
        <v>52</v>
      </c>
    </row>
    <row r="53" ht="15">
      <c r="B53" s="27">
        <v>53</v>
      </c>
    </row>
    <row r="54" ht="15">
      <c r="B54" s="27">
        <v>54</v>
      </c>
    </row>
    <row r="55" ht="15">
      <c r="B55" s="27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V63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3.375" style="45" customWidth="1"/>
    <col min="2" max="2" width="2.50390625" style="45" customWidth="1"/>
    <col min="3" max="3" width="23.125" style="46" customWidth="1"/>
    <col min="4" max="4" width="7.00390625" style="44" customWidth="1"/>
    <col min="5" max="5" width="13.50390625" style="44" customWidth="1"/>
    <col min="6" max="6" width="30.625" style="45" customWidth="1"/>
    <col min="7" max="7" width="11.625" style="60" customWidth="1"/>
    <col min="8" max="8" width="11.50390625" style="44" customWidth="1"/>
    <col min="9" max="16384" width="8.875" style="45" customWidth="1"/>
  </cols>
  <sheetData>
    <row r="1" spans="3:8" s="61" customFormat="1" ht="15">
      <c r="C1" s="62"/>
      <c r="D1" s="61" t="s">
        <v>518</v>
      </c>
      <c r="E1" s="61" t="s">
        <v>3</v>
      </c>
      <c r="F1" s="61" t="s">
        <v>513</v>
      </c>
      <c r="G1" s="63" t="s">
        <v>519</v>
      </c>
      <c r="H1" s="61" t="s">
        <v>520</v>
      </c>
    </row>
    <row r="2" spans="3:7" s="61" customFormat="1" ht="15">
      <c r="C2" s="62"/>
      <c r="G2" s="63"/>
    </row>
    <row r="3" spans="3:4" ht="15">
      <c r="C3" s="61" t="str">
        <f>Startovka!F21</f>
        <v>M</v>
      </c>
      <c r="D3" s="61">
        <f>COUNTIF('Závod_sem vyplňovat výsledky'!F:F,C3)</f>
        <v>16</v>
      </c>
    </row>
    <row r="4" spans="2:8" ht="15">
      <c r="B4" s="45">
        <v>1</v>
      </c>
      <c r="C4" s="46" t="str">
        <f>VLOOKUP(CONCATENATE($C$3,"  ",$B4),'Závod_sem vyplňovat výsledky'!$A:$H,3,FALSE)</f>
        <v>Koudelka Lukáš</v>
      </c>
      <c r="E4" s="44">
        <f>VLOOKUP(CONCATENATE($C$3,"  ",$B4),'Závod_sem vyplňovat výsledky'!$A:$H,4,FALSE)</f>
        <v>1983</v>
      </c>
      <c r="F4" s="45" t="str">
        <f>VLOOKUP(CONCATENATE($C$3,"  ",$B4),'Závod_sem vyplňovat výsledky'!$A:$H,5,FALSE)</f>
        <v>AC Okrouhlá</v>
      </c>
      <c r="G4" s="64">
        <f>VLOOKUP(CONCATENATE($C$3,"  ",$B4),'Závod_sem vyplňovat výsledky'!$A:$H,8,FALSE)</f>
        <v>1.4090277777777778</v>
      </c>
      <c r="H4" s="44">
        <f>VLOOKUP(CONCATENATE($C$3,"  ",$B4),'Závod_sem vyplňovat výsledky'!$A:$H,2,FALSE)</f>
        <v>1</v>
      </c>
    </row>
    <row r="5" spans="2:8" ht="15">
      <c r="B5" s="45">
        <v>2</v>
      </c>
      <c r="C5" s="46" t="str">
        <f>VLOOKUP(CONCATENATE($C$3,"  ",$B5),'Závod_sem vyplňovat výsledky'!$A:$H,3,FALSE)</f>
        <v>Huťka Jiří</v>
      </c>
      <c r="E5" s="44">
        <f>VLOOKUP(CONCATENATE($C$3,"  ",$B5),'Závod_sem vyplňovat výsledky'!$A:$H,4,FALSE)</f>
        <v>1991</v>
      </c>
      <c r="F5" s="45" t="str">
        <f>VLOOKUP(CONCATENATE($C$3,"  ",$B5),'Závod_sem vyplňovat výsledky'!$A:$H,5,FALSE)</f>
        <v>Bořitov Brno</v>
      </c>
      <c r="G5" s="64">
        <f>VLOOKUP(CONCATENATE($C$3,"  ",$B5),'Závod_sem vyplňovat výsledky'!$A:$H,8,FALSE)</f>
        <v>1.4631944444444445</v>
      </c>
      <c r="H5" s="44">
        <f>VLOOKUP(CONCATENATE($C$3,"  ",$B5),'Závod_sem vyplňovat výsledky'!$A:$H,2,FALSE)</f>
        <v>2</v>
      </c>
    </row>
    <row r="6" spans="2:8" ht="15">
      <c r="B6" s="45">
        <v>3</v>
      </c>
      <c r="C6" s="46" t="str">
        <f>VLOOKUP(CONCATENATE($C$3,"  ",$B6),'Závod_sem vyplňovat výsledky'!$A:$H,3,FALSE)</f>
        <v>Buš Ondřej</v>
      </c>
      <c r="E6" s="44">
        <f>VLOOKUP(CONCATENATE($C$3,"  ",$B6),'Závod_sem vyplňovat výsledky'!$A:$H,4,FALSE)</f>
        <v>1985</v>
      </c>
      <c r="F6" s="45" t="str">
        <f>VLOOKUP(CONCATENATE($C$3,"  ",$B6),'Závod_sem vyplňovat výsledky'!$A:$H,5,FALSE)</f>
        <v>Ráječko</v>
      </c>
      <c r="G6" s="64">
        <f>VLOOKUP(CONCATENATE($C$3,"  ",$B6),'Závod_sem vyplňovat výsledky'!$A:$H,8,FALSE)</f>
        <v>1.5756944444444445</v>
      </c>
      <c r="H6" s="44">
        <f>VLOOKUP(CONCATENATE($C$3,"  ",$B6),'Závod_sem vyplňovat výsledky'!$A:$H,2,FALSE)</f>
        <v>7</v>
      </c>
    </row>
    <row r="9" spans="3:4" ht="15">
      <c r="C9" s="61" t="str">
        <f>Startovka!F22</f>
        <v>MV40</v>
      </c>
      <c r="D9" s="61">
        <f>COUNTIF('Závod_sem vyplňovat výsledky'!F:F,C9)</f>
        <v>11</v>
      </c>
    </row>
    <row r="10" spans="2:8" ht="15">
      <c r="B10" s="45">
        <v>1</v>
      </c>
      <c r="C10" s="46" t="str">
        <f>VLOOKUP(CONCATENATE($C$9,"  ",$B10),'Závod_sem vyplňovat výsledky'!$A:$H,3,FALSE)</f>
        <v>Jančík Tomáš</v>
      </c>
      <c r="E10" s="44">
        <f>VLOOKUP(CONCATENATE($C$9,"  ",$B10),'Závod_sem vyplňovat výsledky'!$A:$H,4,FALSE)</f>
        <v>1972</v>
      </c>
      <c r="F10" s="45" t="str">
        <f>VLOOKUP(CONCATENATE($C$9,"  ",$B10),'Závod_sem vyplňovat výsledky'!$A:$H,5,FALSE)</f>
        <v>Boskovice</v>
      </c>
      <c r="G10" s="64">
        <f>VLOOKUP(CONCATENATE($C$9,"  ",$B10),'Závod_sem vyplňovat výsledky'!$A:$H,8,FALSE)</f>
        <v>1.525</v>
      </c>
      <c r="H10" s="44">
        <f>VLOOKUP(CONCATENATE($C$9,"  ",$B10),'Závod_sem vyplňovat výsledky'!$A:$H,2,FALSE)</f>
        <v>3</v>
      </c>
    </row>
    <row r="11" spans="2:8" ht="15">
      <c r="B11" s="45">
        <v>2</v>
      </c>
      <c r="C11" s="46" t="str">
        <f>VLOOKUP(CONCATENATE($C$9,"  ",$B11),'Závod_sem vyplňovat výsledky'!$A:$H,3,FALSE)</f>
        <v>Macura Jan</v>
      </c>
      <c r="E11" s="44">
        <f>VLOOKUP(CONCATENATE($C$9,"  ",$B11),'Závod_sem vyplňovat výsledky'!$A:$H,4,FALSE)</f>
        <v>1972</v>
      </c>
      <c r="F11" s="45" t="str">
        <f>VLOOKUP(CONCATENATE($C$9,"  ",$B11),'Závod_sem vyplňovat výsledky'!$A:$H,5,FALSE)</f>
        <v>Horizont Kola Novák Blansko</v>
      </c>
      <c r="G11" s="64">
        <f>VLOOKUP(CONCATENATE($C$9,"  ",$B11),'Závod_sem vyplňovat výsledky'!$A:$H,8,FALSE)</f>
        <v>1.5527777777777778</v>
      </c>
      <c r="H11" s="44">
        <f>VLOOKUP(CONCATENATE($C$9,"  ",$B11),'Závod_sem vyplňovat výsledky'!$A:$H,2,FALSE)</f>
        <v>5</v>
      </c>
    </row>
    <row r="12" spans="2:8" ht="15">
      <c r="B12" s="45">
        <v>3</v>
      </c>
      <c r="C12" s="46" t="str">
        <f>VLOOKUP(CONCATENATE($C$9,"  ",$B12),'Závod_sem vyplňovat výsledky'!$A:$H,3,FALSE)</f>
        <v>Weis Josef</v>
      </c>
      <c r="E12" s="44">
        <f>VLOOKUP(CONCATENATE($C$9,"  ",$B12),'Závod_sem vyplňovat výsledky'!$A:$H,4,FALSE)</f>
        <v>1974</v>
      </c>
      <c r="F12" s="45" t="str">
        <f>VLOOKUP(CONCATENATE($C$9,"  ",$B12),'Závod_sem vyplňovat výsledky'!$A:$H,5,FALSE)</f>
        <v>SK Kněževes 2006</v>
      </c>
      <c r="G12" s="64">
        <f>VLOOKUP(CONCATENATE($C$9,"  ",$B12),'Závod_sem vyplňovat výsledky'!$A:$H,8,FALSE)</f>
        <v>1.5708333333333333</v>
      </c>
      <c r="H12" s="44">
        <f>VLOOKUP(CONCATENATE($C$9,"  ",$B12),'Závod_sem vyplňovat výsledky'!$A:$H,2,FALSE)</f>
        <v>6</v>
      </c>
    </row>
    <row r="15" spans="3:4" ht="15">
      <c r="C15" s="61" t="str">
        <f>Startovka!F30</f>
        <v>JUNIORKY</v>
      </c>
      <c r="D15" s="61">
        <f>COUNTIF('Závod_sem vyplňovat výsledky'!F:F,C15)</f>
        <v>0</v>
      </c>
    </row>
    <row r="16" spans="2:8" ht="15">
      <c r="B16" s="45">
        <v>1</v>
      </c>
      <c r="C16" s="46" t="e">
        <f>VLOOKUP(CONCATENATE($C$15,"  ",$B16),'Závod_sem vyplňovat výsledky'!$A:$H,3,FALSE)</f>
        <v>#N/A</v>
      </c>
      <c r="E16" s="44" t="e">
        <f>VLOOKUP(CONCATENATE($C$15,"  ",$B16),'Závod_sem vyplňovat výsledky'!$A:$H,4,FALSE)</f>
        <v>#N/A</v>
      </c>
      <c r="F16" s="45" t="e">
        <f>VLOOKUP(CONCATENATE($C$15,"  ",$B16),'Závod_sem vyplňovat výsledky'!$A:$H,5,FALSE)</f>
        <v>#N/A</v>
      </c>
      <c r="G16" s="64" t="e">
        <f>VLOOKUP(CONCATENATE($C$15,"  ",$B16),'Závod_sem vyplňovat výsledky'!$A:$H,8,FALSE)</f>
        <v>#N/A</v>
      </c>
      <c r="H16" s="44" t="e">
        <f>VLOOKUP(CONCATENATE($C$15,"  ",$B16),'Závod_sem vyplňovat výsledky'!$A:$H,2,FALSE)</f>
        <v>#N/A</v>
      </c>
    </row>
    <row r="17" spans="2:8" ht="15">
      <c r="B17" s="45">
        <v>2</v>
      </c>
      <c r="C17" s="46" t="e">
        <f>VLOOKUP(CONCATENATE($C$15,"  ",$B17),'Závod_sem vyplňovat výsledky'!$A:$H,3,FALSE)</f>
        <v>#N/A</v>
      </c>
      <c r="E17" s="44" t="e">
        <f>VLOOKUP(CONCATENATE($C$15,"  ",$B17),'Závod_sem vyplňovat výsledky'!$A:$H,4,FALSE)</f>
        <v>#N/A</v>
      </c>
      <c r="F17" s="45" t="e">
        <f>VLOOKUP(CONCATENATE($C$15,"  ",$B17),'Závod_sem vyplňovat výsledky'!$A:$H,5,FALSE)</f>
        <v>#N/A</v>
      </c>
      <c r="G17" s="64" t="e">
        <f>VLOOKUP(CONCATENATE($C$15,"  ",$B17),'Závod_sem vyplňovat výsledky'!$A:$H,8,FALSE)</f>
        <v>#N/A</v>
      </c>
      <c r="H17" s="44" t="e">
        <f>VLOOKUP(CONCATENATE($C$15,"  ",$B17),'Závod_sem vyplňovat výsledky'!$A:$H,2,FALSE)</f>
        <v>#N/A</v>
      </c>
    </row>
    <row r="18" spans="2:8" ht="15">
      <c r="B18" s="45">
        <v>3</v>
      </c>
      <c r="C18" s="46" t="e">
        <f>VLOOKUP(CONCATENATE($C$15,"  ",$B18),'Závod_sem vyplňovat výsledky'!$A:$H,3,FALSE)</f>
        <v>#N/A</v>
      </c>
      <c r="E18" s="44" t="e">
        <f>VLOOKUP(CONCATENATE($C$15,"  ",$B18),'Závod_sem vyplňovat výsledky'!$A:$H,4,FALSE)</f>
        <v>#N/A</v>
      </c>
      <c r="F18" s="45" t="e">
        <f>VLOOKUP(CONCATENATE($C$15,"  ",$B18),'Závod_sem vyplňovat výsledky'!$A:$H,5,FALSE)</f>
        <v>#N/A</v>
      </c>
      <c r="G18" s="64" t="e">
        <f>VLOOKUP(CONCATENATE($C$15,"  ",$B18),'Závod_sem vyplňovat výsledky'!$A:$H,8,FALSE)</f>
        <v>#N/A</v>
      </c>
      <c r="H18" s="44" t="e">
        <f>VLOOKUP(CONCATENATE($C$15,"  ",$B18),'Závod_sem vyplňovat výsledky'!$A:$H,2,FALSE)</f>
        <v>#N/A</v>
      </c>
    </row>
    <row r="21" spans="3:4" ht="15">
      <c r="C21" s="61" t="str">
        <f>Startovka!F31</f>
        <v>Ž</v>
      </c>
      <c r="D21" s="61">
        <f>COUNTIF('Závod_sem vyplňovat výsledky'!F:F,C21)</f>
        <v>7</v>
      </c>
    </row>
    <row r="22" spans="2:8" ht="15">
      <c r="B22" s="45">
        <v>1</v>
      </c>
      <c r="C22" s="46" t="str">
        <f>VLOOKUP(CONCATENATE($C$21,"  ",$B22),'Závod_sem vyplňovat výsledky'!$A:$H,3,FALSE)</f>
        <v>Odehnalová Ludmila</v>
      </c>
      <c r="E22" s="44">
        <f>VLOOKUP(CONCATENATE($C$21,"  ",$B22),'Závod_sem vyplňovat výsledky'!$A:$H,4,FALSE)</f>
        <v>1986</v>
      </c>
      <c r="F22" s="45" t="str">
        <f>VLOOKUP(CONCATENATE($C$21,"  ",$B22),'Závod_sem vyplňovat výsledky'!$A:$H,5,FALSE)</f>
        <v>Boskovice</v>
      </c>
      <c r="G22" s="64">
        <f>VLOOKUP(CONCATENATE($C$21,"  ",$B22),'Závod_sem vyplňovat výsledky'!$A:$H,8,FALSE)</f>
        <v>1.695138888888889</v>
      </c>
      <c r="H22" s="44">
        <f>VLOOKUP(CONCATENATE($C$21,"  ",$B22),'Závod_sem vyplňovat výsledky'!$A:$H,2,FALSE)</f>
        <v>22</v>
      </c>
    </row>
    <row r="23" spans="2:8" ht="15">
      <c r="B23" s="45">
        <v>2</v>
      </c>
      <c r="C23" s="46" t="str">
        <f>VLOOKUP(CONCATENATE($C$21,"  ",$B23),'Závod_sem vyplňovat výsledky'!$A:$H,3,FALSE)</f>
        <v>Anderlová Dorota</v>
      </c>
      <c r="E23" s="44">
        <f>VLOOKUP(CONCATENATE($C$21,"  ",$B23),'Závod_sem vyplňovat výsledky'!$A:$H,4,FALSE)</f>
        <v>1978</v>
      </c>
      <c r="F23" s="45" t="str">
        <f>VLOOKUP(CONCATENATE($C$21,"  ",$B23),'Závod_sem vyplňovat výsledky'!$A:$H,5,FALSE)</f>
        <v>Brno</v>
      </c>
      <c r="G23" s="64">
        <f>VLOOKUP(CONCATENATE($C$21,"  ",$B23),'Závod_sem vyplňovat výsledky'!$A:$H,8,FALSE)</f>
        <v>1.707638888888889</v>
      </c>
      <c r="H23" s="44">
        <f>VLOOKUP(CONCATENATE($C$21,"  ",$B23),'Závod_sem vyplňovat výsledky'!$A:$H,2,FALSE)</f>
        <v>25</v>
      </c>
    </row>
    <row r="24" spans="2:8" ht="15">
      <c r="B24" s="45">
        <v>3</v>
      </c>
      <c r="C24" s="46" t="str">
        <f>VLOOKUP(CONCATENATE($C$21,"  ",$B24),'Závod_sem vyplňovat výsledky'!$A:$H,3,FALSE)</f>
        <v>Janková Magda</v>
      </c>
      <c r="E24" s="44">
        <f>VLOOKUP(CONCATENATE($C$21,"  ",$B24),'Závod_sem vyplňovat výsledky'!$A:$H,4,FALSE)</f>
        <v>1980</v>
      </c>
      <c r="F24" s="45" t="str">
        <f>VLOOKUP(CONCATENATE($C$21,"  ",$B24),'Závod_sem vyplňovat výsledky'!$A:$H,5,FALSE)</f>
        <v>Brno</v>
      </c>
      <c r="G24" s="64">
        <f>VLOOKUP(CONCATENATE($C$21,"  ",$B24),'Závod_sem vyplňovat výsledky'!$A:$H,8,FALSE)</f>
        <v>1.7416666666666667</v>
      </c>
      <c r="H24" s="44">
        <f>VLOOKUP(CONCATENATE($C$21,"  ",$B24),'Závod_sem vyplňovat výsledky'!$A:$H,2,FALSE)</f>
        <v>29</v>
      </c>
    </row>
    <row r="27" spans="3:4" ht="15">
      <c r="C27" s="61" t="str">
        <f>Startovka!F20</f>
        <v>JUNIOŘI</v>
      </c>
      <c r="D27" s="61">
        <f>COUNTIF('Závod_sem vyplňovat výsledky'!F:F,C27)</f>
        <v>4</v>
      </c>
    </row>
    <row r="28" spans="2:8" ht="15">
      <c r="B28" s="45">
        <v>1</v>
      </c>
      <c r="C28" s="46" t="str">
        <f>VLOOKUP(CONCATENATE($C$27,"  ",$B28),'Závod_sem vyplňovat výsledky'!$A:$H,3,FALSE)</f>
        <v>Komárek Tomáš</v>
      </c>
      <c r="E28" s="44">
        <f>VLOOKUP(CONCATENATE($C$27,"  ",$B28),'Závod_sem vyplňovat výsledky'!$A:$H,4,FALSE)</f>
        <v>2004</v>
      </c>
      <c r="F28" s="45" t="e">
        <f>VLOOKUP(CONCATENATE($C$28,"  ",$B28),'Závod_sem vyplňovat výsledky'!$A:$H,5,FALSE)</f>
        <v>#N/A</v>
      </c>
      <c r="G28" s="64" t="e">
        <f>VLOOKUP(CONCATENATE($C$28,"  ",$B28),'Závod_sem vyplňovat výsledky'!$A:$H,8,FALSE)</f>
        <v>#N/A</v>
      </c>
      <c r="H28" s="44" t="e">
        <f>VLOOKUP(CONCATENATE($C$28,"  ",$B28),'Závod_sem vyplňovat výsledky'!$A:$H,2,FALSE)</f>
        <v>#N/A</v>
      </c>
    </row>
    <row r="29" spans="2:8" ht="15">
      <c r="B29" s="45">
        <v>2</v>
      </c>
      <c r="C29" s="46" t="str">
        <f>VLOOKUP(CONCATENATE($C$27,"  ",$B29),'Závod_sem vyplňovat výsledky'!$A:$H,3,FALSE)</f>
        <v>Berka Pavel</v>
      </c>
      <c r="E29" s="44">
        <f>VLOOKUP(CONCATENATE($C$27,"  ",$B29),'Závod_sem vyplňovat výsledky'!$A:$H,4,FALSE)</f>
        <v>2004</v>
      </c>
      <c r="F29" s="45" t="e">
        <f>VLOOKUP(CONCATENATE($C$28,"  ",$B29),'Závod_sem vyplňovat výsledky'!$A:$H,5,FALSE)</f>
        <v>#N/A</v>
      </c>
      <c r="G29" s="64" t="e">
        <f>VLOOKUP(CONCATENATE($C$28,"  ",$B29),'Závod_sem vyplňovat výsledky'!$A:$H,8,FALSE)</f>
        <v>#N/A</v>
      </c>
      <c r="H29" s="44" t="e">
        <f>VLOOKUP(CONCATENATE($C$28,"  ",$B29),'Závod_sem vyplňovat výsledky'!$A:$H,2,FALSE)</f>
        <v>#N/A</v>
      </c>
    </row>
    <row r="30" spans="2:8" ht="15">
      <c r="B30" s="45">
        <v>3</v>
      </c>
      <c r="C30" s="46" t="str">
        <f>VLOOKUP(CONCATENATE($C$27,"  ",$B30),'Závod_sem vyplňovat výsledky'!$A:$H,3,FALSE)</f>
        <v>Žila Daniel</v>
      </c>
      <c r="E30" s="44">
        <f>VLOOKUP(CONCATENATE($C$27,"  ",$B30),'Závod_sem vyplňovat výsledky'!$A:$H,4,FALSE)</f>
        <v>1999</v>
      </c>
      <c r="F30" s="45" t="e">
        <f>VLOOKUP(CONCATENATE($C$28,"  ",$B30),'Závod_sem vyplňovat výsledky'!$A:$H,5,FALSE)</f>
        <v>#N/A</v>
      </c>
      <c r="G30" s="64" t="e">
        <f>VLOOKUP(CONCATENATE($C$28,"  ",$B30),'Závod_sem vyplňovat výsledky'!$A:$H,8,FALSE)</f>
        <v>#N/A</v>
      </c>
      <c r="H30" s="44" t="e">
        <f>VLOOKUP(CONCATENATE($C$28,"  ",$B30),'Závod_sem vyplňovat výsledky'!$A:$H,2,FALSE)</f>
        <v>#N/A</v>
      </c>
    </row>
    <row r="32" spans="3:4" ht="15">
      <c r="C32" s="61"/>
      <c r="D32" s="61"/>
    </row>
    <row r="33" spans="3:4" ht="15">
      <c r="C33" s="61" t="str">
        <f>Startovka!F23</f>
        <v>MV50</v>
      </c>
      <c r="D33" s="61">
        <f>COUNTIF('Závod_sem vyplňovat výsledky'!F:F,C33)</f>
        <v>9</v>
      </c>
    </row>
    <row r="34" spans="2:8" ht="15">
      <c r="B34" s="45">
        <v>1</v>
      </c>
      <c r="C34" s="46" t="str">
        <f>VLOOKUP(CONCATENATE($C$33,"  ",$B34),'Závod_sem vyplňovat výsledky'!$A:$H,3,FALSE)</f>
        <v>Žila Miloš</v>
      </c>
      <c r="E34" s="44">
        <f>VLOOKUP(CONCATENATE($C$33,"  ",$B34),'Závod_sem vyplňovat výsledky'!$A:$H,4,FALSE)</f>
        <v>1962</v>
      </c>
      <c r="F34" s="45" t="str">
        <f>VLOOKUP(CONCATENATE($C$33,"  ",$B34),'Závod_sem vyplňovat výsledky'!$A:$H,5,FALSE)</f>
        <v>Elit sport Boskovice</v>
      </c>
      <c r="G34" s="64">
        <f>VLOOKUP(CONCATENATE($C$33,"  ",$B34),'Závod_sem vyplňovat výsledky'!$A:$H,8,FALSE)</f>
        <v>1.5444444444444445</v>
      </c>
      <c r="H34" s="44">
        <f>VLOOKUP(CONCATENATE($C$33,"  ",$B34),'Závod_sem vyplňovat výsledky'!$A:$H,2,FALSE)</f>
        <v>4</v>
      </c>
    </row>
    <row r="35" spans="2:8" ht="15">
      <c r="B35" s="45">
        <v>2</v>
      </c>
      <c r="C35" s="46" t="str">
        <f>VLOOKUP(CONCATENATE($C$33,"  ",$B35),'Závod_sem vyplňovat výsledky'!$A:$H,3,FALSE)</f>
        <v>Bachratý Pavel</v>
      </c>
      <c r="E35" s="44">
        <f>VLOOKUP(CONCATENATE($C$33,"  ",$B35),'Závod_sem vyplňovat výsledky'!$A:$H,4,FALSE)</f>
        <v>1965</v>
      </c>
      <c r="F35" s="45" t="str">
        <f>VLOOKUP(CONCATENATE($C$33,"  ",$B35),'Závod_sem vyplňovat výsledky'!$A:$H,5,FALSE)</f>
        <v>Blansko</v>
      </c>
      <c r="G35" s="64">
        <f>VLOOKUP(CONCATENATE($C$33,"  ",$B35),'Závod_sem vyplňovat výsledky'!$A:$H,8,FALSE)</f>
        <v>1.6125</v>
      </c>
      <c r="H35" s="44">
        <f>VLOOKUP(CONCATENATE($C$33,"  ",$B35),'Závod_sem vyplňovat výsledky'!$A:$H,2,FALSE)</f>
        <v>12</v>
      </c>
    </row>
    <row r="36" spans="2:8" ht="15">
      <c r="B36" s="45">
        <v>3</v>
      </c>
      <c r="C36" s="46" t="str">
        <f>VLOOKUP(CONCATENATE($C$33,"  ",$B36),'Závod_sem vyplňovat výsledky'!$A:$H,3,FALSE)</f>
        <v>Zoubek Karel</v>
      </c>
      <c r="E36" s="44">
        <f>VLOOKUP(CONCATENATE($C$33,"  ",$B36),'Závod_sem vyplňovat výsledky'!$A:$H,4,FALSE)</f>
        <v>1960</v>
      </c>
      <c r="F36" s="45" t="str">
        <f>VLOOKUP(CONCATENATE($C$33,"  ",$B36),'Závod_sem vyplňovat výsledky'!$A:$H,5,FALSE)</f>
        <v>Vanovice</v>
      </c>
      <c r="G36" s="64">
        <f>VLOOKUP(CONCATENATE($C$33,"  ",$B36),'Závod_sem vyplňovat výsledky'!$A:$H,8,FALSE)</f>
        <v>1.6534722222222222</v>
      </c>
      <c r="H36" s="44">
        <f>VLOOKUP(CONCATENATE($C$33,"  ",$B36),'Závod_sem vyplňovat výsledky'!$A:$H,2,FALSE)</f>
        <v>16</v>
      </c>
    </row>
    <row r="37" ht="15">
      <c r="G37" s="64"/>
    </row>
    <row r="38" ht="15">
      <c r="G38" s="64"/>
    </row>
    <row r="39" spans="3:4" ht="15">
      <c r="C39" s="61" t="str">
        <f>Startovka!F24</f>
        <v>MV60</v>
      </c>
      <c r="D39" s="61">
        <f>COUNTIF('Závod_sem vyplňovat výsledky'!F:F,C39)</f>
        <v>3</v>
      </c>
    </row>
    <row r="40" spans="2:8" ht="15">
      <c r="B40" s="45">
        <v>1</v>
      </c>
      <c r="C40" s="46" t="str">
        <f>VLOOKUP(CONCATENATE($C$39,"  ",$B40),'Závod_sem vyplňovat výsledky'!$A:$H,3,FALSE)</f>
        <v>Stráník Aleš</v>
      </c>
      <c r="E40" s="44">
        <f>VLOOKUP(CONCATENATE($C$39,"  ",$B40),'Závod_sem vyplňovat výsledky'!$A:$H,4,FALSE)</f>
        <v>1950</v>
      </c>
      <c r="F40" s="45" t="str">
        <f>VLOOKUP(CONCATENATE($C$39,"  ",$B40),'Závod_sem vyplňovat výsledky'!$A:$H,5,FALSE)</f>
        <v>Blansko</v>
      </c>
      <c r="G40" s="64">
        <f>VLOOKUP(CONCATENATE($C$39,"  ",$B40),'Závod_sem vyplňovat výsledky'!$A:$H,8,FALSE)</f>
        <v>1.9527777777777777</v>
      </c>
      <c r="H40" s="44">
        <f>VLOOKUP(CONCATENATE($C$39,"  ",$B40),'Závod_sem vyplňovat výsledky'!$A:$H,2,FALSE)</f>
        <v>42</v>
      </c>
    </row>
    <row r="41" spans="2:8" ht="15">
      <c r="B41" s="45">
        <v>2</v>
      </c>
      <c r="C41" s="46" t="str">
        <f>VLOOKUP(CONCATENATE($C$39,"  ",$B41),'Závod_sem vyplňovat výsledky'!$A:$H,3,FALSE)</f>
        <v>Bouchal Petr</v>
      </c>
      <c r="E41" s="44">
        <f>VLOOKUP(CONCATENATE($C$39,"  ",$B41),'Závod_sem vyplňovat výsledky'!$A:$H,4,FALSE)</f>
        <v>1954</v>
      </c>
      <c r="F41" s="45" t="str">
        <f>VLOOKUP(CONCATENATE($C$39,"  ",$B41),'Závod_sem vyplňovat výsledky'!$A:$H,5,FALSE)</f>
        <v>Svinošice</v>
      </c>
      <c r="G41" s="64">
        <f>VLOOKUP(CONCATENATE($C$39,"  ",$B41),'Závod_sem vyplňovat výsledky'!$A:$H,8,FALSE)</f>
        <v>2.1458333333333335</v>
      </c>
      <c r="H41" s="44">
        <f>VLOOKUP(CONCATENATE($C$39,"  ",$B41),'Závod_sem vyplňovat výsledky'!$A:$H,2,FALSE)</f>
        <v>49</v>
      </c>
    </row>
    <row r="42" spans="2:8" ht="15">
      <c r="B42" s="45">
        <v>3</v>
      </c>
      <c r="C42" s="46" t="str">
        <f>VLOOKUP(CONCATENATE($C$39,"  ",$B42),'Závod_sem vyplňovat výsledky'!$A:$H,3,FALSE)</f>
        <v>Růžička Bohuslav</v>
      </c>
      <c r="E42" s="44">
        <f>VLOOKUP(CONCATENATE($C$39,"  ",$B42),'Závod_sem vyplňovat výsledky'!$A:$H,4,FALSE)</f>
        <v>1946</v>
      </c>
      <c r="F42" s="45" t="str">
        <f>VLOOKUP(CONCATENATE($C$39,"  ",$B42),'Závod_sem vyplňovat výsledky'!$A:$H,5,FALSE)</f>
        <v>SC Ráječko</v>
      </c>
      <c r="G42" s="64">
        <f>VLOOKUP(CONCATENATE($C$39,"  ",$B42),'Závod_sem vyplňovat výsledky'!$A:$H,8,FALSE)</f>
        <v>2.44375</v>
      </c>
      <c r="H42" s="44">
        <f>VLOOKUP(CONCATENATE($C$39,"  ",$B42),'Závod_sem vyplňovat výsledky'!$A:$H,2,FALSE)</f>
        <v>55</v>
      </c>
    </row>
    <row r="43" spans="6:7" ht="15">
      <c r="F43" s="44"/>
      <c r="G43" s="44"/>
    </row>
    <row r="45" spans="3:4" ht="15">
      <c r="C45" s="61" t="str">
        <f>Startovka!F32</f>
        <v>ŽV40</v>
      </c>
      <c r="D45" s="61">
        <f>COUNTIF('Závod_sem vyplňovat výsledky'!F:F,C45)</f>
        <v>3</v>
      </c>
    </row>
    <row r="46" spans="2:8" ht="15">
      <c r="B46" s="45">
        <v>1</v>
      </c>
      <c r="C46" s="46" t="str">
        <f>VLOOKUP(CONCATENATE($C$45,"  ",$B46),'Závod_sem vyplňovat výsledky'!$A:$H,3,FALSE)</f>
        <v>Ondroušková Ivana</v>
      </c>
      <c r="E46" s="44">
        <f>VLOOKUP(CONCATENATE($C$45,"  ",$B46),'Závod_sem vyplňovat výsledky'!$A:$H,4,FALSE)</f>
        <v>1970</v>
      </c>
      <c r="F46" s="45" t="str">
        <f>VLOOKUP(CONCATENATE($C$45,"  ",$B46),'Závod_sem vyplňovat výsledky'!$A:$H,5,FALSE)</f>
        <v>Blansko, Krajní 5</v>
      </c>
      <c r="G46" s="64">
        <f>VLOOKUP(CONCATENATE($C$45,"  ",$B46),'Závod_sem vyplňovat výsledky'!$A:$H,8,FALSE)</f>
        <v>1.8145833333333334</v>
      </c>
      <c r="H46" s="44">
        <f>VLOOKUP(CONCATENATE($C$45,"  ",$B46),'Závod_sem vyplňovat výsledky'!$A:$H,2,FALSE)</f>
        <v>32</v>
      </c>
    </row>
    <row r="47" spans="2:8" ht="15">
      <c r="B47" s="45">
        <v>2</v>
      </c>
      <c r="C47" s="46" t="str">
        <f>VLOOKUP(CONCATENATE($C$45,"  ",$B47),'Závod_sem vyplňovat výsledky'!$A:$H,3,FALSE)</f>
        <v>Hájková Veronika</v>
      </c>
      <c r="E47" s="44">
        <f>VLOOKUP(CONCATENATE($C$45,"  ",$B47),'Závod_sem vyplňovat výsledky'!$A:$H,4,FALSE)</f>
        <v>1974</v>
      </c>
      <c r="F47" s="45" t="str">
        <f>VLOOKUP(CONCATENATE($C$45,"  ",$B47),'Závod_sem vyplňovat výsledky'!$A:$H,5,FALSE)</f>
        <v>Doubravice</v>
      </c>
      <c r="G47" s="64">
        <f>VLOOKUP(CONCATENATE($C$45,"  ",$B47),'Závod_sem vyplňovat výsledky'!$A:$H,8,FALSE)</f>
        <v>1.8444444444444446</v>
      </c>
      <c r="H47" s="44">
        <f>VLOOKUP(CONCATENATE($C$45,"  ",$B47),'Závod_sem vyplňovat výsledky'!$A:$H,2,FALSE)</f>
        <v>37</v>
      </c>
    </row>
    <row r="48" spans="2:8" ht="15">
      <c r="B48" s="45">
        <v>3</v>
      </c>
      <c r="C48" s="46" t="str">
        <f>VLOOKUP(CONCATENATE($C$45,"  ",$B48),'Závod_sem vyplňovat výsledky'!$A:$H,3,FALSE)</f>
        <v>Ochotná Blanka</v>
      </c>
      <c r="E48" s="44">
        <f>VLOOKUP(CONCATENATE($C$45,"  ",$B48),'Závod_sem vyplňovat výsledky'!$A:$H,4,FALSE)</f>
        <v>1971</v>
      </c>
      <c r="F48" s="45" t="str">
        <f>VLOOKUP(CONCATENATE($C$45,"  ",$B48),'Závod_sem vyplňovat výsledky'!$A:$H,5,FALSE)</f>
        <v>Biatlon Blansko</v>
      </c>
      <c r="G48" s="64">
        <f>VLOOKUP(CONCATENATE($C$45,"  ",$B48),'Závod_sem vyplňovat výsledky'!$A:$H,8,FALSE)</f>
        <v>2.0125</v>
      </c>
      <c r="H48" s="44">
        <f>VLOOKUP(CONCATENATE($C$45,"  ",$B48),'Závod_sem vyplňovat výsledky'!$A:$H,2,FALSE)</f>
        <v>46</v>
      </c>
    </row>
    <row r="51" spans="3:256" ht="15">
      <c r="C51" s="61" t="str">
        <f>Startovka!F33</f>
        <v>ŽV50</v>
      </c>
      <c r="D51" s="61">
        <f>COUNTIF('Závod_sem vyplňovat výsledky'!F:F,C51)</f>
        <v>2</v>
      </c>
      <c r="Q51" s="61">
        <f>Startovka!T38</f>
        <v>0</v>
      </c>
      <c r="R51" s="61">
        <f>COUNTIF('Závod_sem vyplňovat výsledky'!T:T,Q51)</f>
        <v>0</v>
      </c>
      <c r="S51" s="44"/>
      <c r="U51" s="60"/>
      <c r="V51" s="44"/>
      <c r="AE51" s="61">
        <f>Startovka!AH38</f>
        <v>0</v>
      </c>
      <c r="AF51" s="61">
        <f>COUNTIF('Závod_sem vyplňovat výsledky'!AH:AH,AE51)</f>
        <v>0</v>
      </c>
      <c r="AG51" s="44"/>
      <c r="AI51" s="60"/>
      <c r="AJ51" s="44"/>
      <c r="AS51" s="61">
        <f>Startovka!AV38</f>
        <v>0</v>
      </c>
      <c r="AT51" s="61">
        <f>COUNTIF('Závod_sem vyplňovat výsledky'!AV:AV,AS51)</f>
        <v>0</v>
      </c>
      <c r="AU51" s="44"/>
      <c r="AW51" s="60"/>
      <c r="AX51" s="44"/>
      <c r="BG51" s="61">
        <f>Startovka!BJ38</f>
        <v>0</v>
      </c>
      <c r="BH51" s="61">
        <f>COUNTIF('Závod_sem vyplňovat výsledky'!BJ:BJ,BG51)</f>
        <v>0</v>
      </c>
      <c r="BI51" s="44"/>
      <c r="BK51" s="60"/>
      <c r="BL51" s="44"/>
      <c r="BU51" s="61">
        <f>Startovka!BX38</f>
        <v>0</v>
      </c>
      <c r="BV51" s="61">
        <f>COUNTIF('Závod_sem vyplňovat výsledky'!BX:BX,BU51)</f>
        <v>0</v>
      </c>
      <c r="BW51" s="44"/>
      <c r="BY51" s="60"/>
      <c r="BZ51" s="44"/>
      <c r="CI51" s="61">
        <f>Startovka!CL38</f>
        <v>0</v>
      </c>
      <c r="CJ51" s="61">
        <f>COUNTIF('Závod_sem vyplňovat výsledky'!CL:CL,CI51)</f>
        <v>0</v>
      </c>
      <c r="CK51" s="44"/>
      <c r="CM51" s="60"/>
      <c r="CN51" s="44"/>
      <c r="CW51" s="61">
        <f>Startovka!CZ38</f>
        <v>0</v>
      </c>
      <c r="CX51" s="61">
        <f>COUNTIF('Závod_sem vyplňovat výsledky'!CZ:CZ,CW51)</f>
        <v>0</v>
      </c>
      <c r="CY51" s="44"/>
      <c r="DA51" s="60"/>
      <c r="DB51" s="44"/>
      <c r="DK51" s="61">
        <f>Startovka!DN38</f>
        <v>0</v>
      </c>
      <c r="DL51" s="61">
        <f>COUNTIF('Závod_sem vyplňovat výsledky'!DN:DN,DK51)</f>
        <v>0</v>
      </c>
      <c r="DM51" s="44"/>
      <c r="DO51" s="60"/>
      <c r="DP51" s="44"/>
      <c r="DY51" s="61">
        <f>Startovka!EB38</f>
        <v>0</v>
      </c>
      <c r="DZ51" s="61">
        <f>COUNTIF('Závod_sem vyplňovat výsledky'!EB:EB,DY51)</f>
        <v>0</v>
      </c>
      <c r="EA51" s="44"/>
      <c r="EC51" s="60"/>
      <c r="ED51" s="44"/>
      <c r="EM51" s="61">
        <f>Startovka!EP38</f>
        <v>0</v>
      </c>
      <c r="EN51" s="61">
        <f>COUNTIF('Závod_sem vyplňovat výsledky'!EP:EP,EM51)</f>
        <v>0</v>
      </c>
      <c r="EO51" s="44"/>
      <c r="EQ51" s="60"/>
      <c r="ER51" s="44"/>
      <c r="FA51" s="61">
        <f>Startovka!FD38</f>
        <v>0</v>
      </c>
      <c r="FB51" s="61">
        <f>COUNTIF('Závod_sem vyplňovat výsledky'!FD:FD,FA51)</f>
        <v>0</v>
      </c>
      <c r="FC51" s="44"/>
      <c r="FE51" s="60"/>
      <c r="FF51" s="44"/>
      <c r="FO51" s="61">
        <f>Startovka!FR38</f>
        <v>0</v>
      </c>
      <c r="FP51" s="61">
        <f>COUNTIF('Závod_sem vyplňovat výsledky'!FR:FR,FO51)</f>
        <v>0</v>
      </c>
      <c r="FQ51" s="44"/>
      <c r="FS51" s="60"/>
      <c r="FT51" s="44"/>
      <c r="GC51" s="61">
        <f>Startovka!GF38</f>
        <v>0</v>
      </c>
      <c r="GD51" s="61">
        <f>COUNTIF('Závod_sem vyplňovat výsledky'!GF:GF,GC51)</f>
        <v>0</v>
      </c>
      <c r="GE51" s="44"/>
      <c r="GG51" s="60"/>
      <c r="GH51" s="44"/>
      <c r="GQ51" s="61">
        <f>Startovka!GT38</f>
        <v>0</v>
      </c>
      <c r="GR51" s="61">
        <f>COUNTIF('Závod_sem vyplňovat výsledky'!GT:GT,GQ51)</f>
        <v>0</v>
      </c>
      <c r="GS51" s="44"/>
      <c r="GU51" s="60"/>
      <c r="GV51" s="44"/>
      <c r="HE51" s="61">
        <f>Startovka!HH38</f>
        <v>0</v>
      </c>
      <c r="HF51" s="61">
        <f>COUNTIF('Závod_sem vyplňovat výsledky'!HH:HH,HE51)</f>
        <v>0</v>
      </c>
      <c r="HG51" s="44"/>
      <c r="HI51" s="60"/>
      <c r="HJ51" s="44"/>
      <c r="HS51" s="61">
        <f>Startovka!HV38</f>
        <v>0</v>
      </c>
      <c r="HT51" s="61">
        <f>COUNTIF('Závod_sem vyplňovat výsledky'!HV:HV,HS51)</f>
        <v>0</v>
      </c>
      <c r="HU51" s="44"/>
      <c r="HW51" s="60"/>
      <c r="HX51" s="44"/>
      <c r="IG51" s="61">
        <f>Startovka!IJ38</f>
        <v>0</v>
      </c>
      <c r="IH51" s="61">
        <f>COUNTIF('Závod_sem vyplňovat výsledky'!IJ:IJ,IG51)</f>
        <v>0</v>
      </c>
      <c r="II51" s="44"/>
      <c r="IK51" s="60"/>
      <c r="IL51" s="44"/>
      <c r="IU51" s="61" t="e">
        <f>Startovka!#REF!</f>
        <v>#REF!</v>
      </c>
      <c r="IV51" s="61" t="e">
        <f>COUNTIF('Závod_sem vyplňovat výsledky'!#REF!,IU51)</f>
        <v>#REF!</v>
      </c>
    </row>
    <row r="52" spans="2:256" ht="15">
      <c r="B52" s="45">
        <v>1</v>
      </c>
      <c r="C52" s="46" t="str">
        <f>VLOOKUP(CONCATENATE($C$51,"  ",$B52),'Závod_sem vyplňovat výsledky'!$A:$H,3,FALSE)</f>
        <v>Hynštová Marie</v>
      </c>
      <c r="E52" s="44">
        <f>VLOOKUP(CONCATENATE($C$51,"  ",$B52),'Závod_sem vyplňovat výsledky'!$A:$H,4,FALSE)</f>
        <v>1957</v>
      </c>
      <c r="F52" s="45" t="str">
        <f>VLOOKUP(CONCATENATE($C$51,"  ",$B52),'Závod_sem vyplňovat výsledky'!$A:$H,5,FALSE)</f>
        <v>AK Drnovice</v>
      </c>
      <c r="G52" s="64">
        <f>VLOOKUP(CONCATENATE($C$51,"  ",$B52),'Závod_sem vyplňovat výsledky'!$A:$H,8,FALSE)</f>
        <v>1.8611111111111112</v>
      </c>
      <c r="H52" s="44">
        <f>VLOOKUP(CONCATENATE($C$51,"  ",$B52),'Závod_sem vyplňovat výsledky'!$A:$H,2,FALSE)</f>
        <v>35</v>
      </c>
      <c r="P52" s="45">
        <v>1</v>
      </c>
      <c r="Q52" s="46" t="str">
        <f>VLOOKUP(CONCATENATE($C$45,"  ",$B52),'Závod_sem vyplňovat výsledky'!$A:$H,3,FALSE)</f>
        <v>Ondroušková Ivana</v>
      </c>
      <c r="R52" s="44"/>
      <c r="S52" s="44">
        <f>VLOOKUP(CONCATENATE($C$45,"  ",$B52),'Závod_sem vyplňovat výsledky'!$A:$H,4,FALSE)</f>
        <v>1970</v>
      </c>
      <c r="T52" s="45" t="str">
        <f>VLOOKUP(CONCATENATE($C$45,"  ",$B52),'Závod_sem vyplňovat výsledky'!$A:$H,5,FALSE)</f>
        <v>Blansko, Krajní 5</v>
      </c>
      <c r="U52" s="64">
        <f>VLOOKUP(CONCATENATE($C$45,"  ",$B52),'Závod_sem vyplňovat výsledky'!$A:$H,8,FALSE)</f>
        <v>1.8145833333333334</v>
      </c>
      <c r="V52" s="44">
        <f>VLOOKUP(CONCATENATE($C$45,"  ",$B52),'Závod_sem vyplňovat výsledky'!$A:$H,2,FALSE)</f>
        <v>32</v>
      </c>
      <c r="AD52" s="45">
        <v>1</v>
      </c>
      <c r="AE52" s="46" t="str">
        <f>VLOOKUP(CONCATENATE($C$45,"  ",$B52),'Závod_sem vyplňovat výsledky'!$A:$H,3,FALSE)</f>
        <v>Ondroušková Ivana</v>
      </c>
      <c r="AF52" s="44"/>
      <c r="AG52" s="44">
        <f>VLOOKUP(CONCATENATE($C$45,"  ",$B52),'Závod_sem vyplňovat výsledky'!$A:$H,4,FALSE)</f>
        <v>1970</v>
      </c>
      <c r="AH52" s="45" t="str">
        <f>VLOOKUP(CONCATENATE($C$45,"  ",$B52),'Závod_sem vyplňovat výsledky'!$A:$H,5,FALSE)</f>
        <v>Blansko, Krajní 5</v>
      </c>
      <c r="AI52" s="64">
        <f>VLOOKUP(CONCATENATE($C$45,"  ",$B52),'Závod_sem vyplňovat výsledky'!$A:$H,8,FALSE)</f>
        <v>1.8145833333333334</v>
      </c>
      <c r="AJ52" s="44">
        <f>VLOOKUP(CONCATENATE($C$45,"  ",$B52),'Závod_sem vyplňovat výsledky'!$A:$H,2,FALSE)</f>
        <v>32</v>
      </c>
      <c r="AR52" s="45">
        <v>1</v>
      </c>
      <c r="AS52" s="46" t="str">
        <f>VLOOKUP(CONCATENATE($C$45,"  ",$B52),'Závod_sem vyplňovat výsledky'!$A:$H,3,FALSE)</f>
        <v>Ondroušková Ivana</v>
      </c>
      <c r="AT52" s="44"/>
      <c r="AU52" s="44">
        <f>VLOOKUP(CONCATENATE($C$45,"  ",$B52),'Závod_sem vyplňovat výsledky'!$A:$H,4,FALSE)</f>
        <v>1970</v>
      </c>
      <c r="AV52" s="45" t="str">
        <f>VLOOKUP(CONCATENATE($C$45,"  ",$B52),'Závod_sem vyplňovat výsledky'!$A:$H,5,FALSE)</f>
        <v>Blansko, Krajní 5</v>
      </c>
      <c r="AW52" s="64">
        <f>VLOOKUP(CONCATENATE($C$45,"  ",$B52),'Závod_sem vyplňovat výsledky'!$A:$H,8,FALSE)</f>
        <v>1.8145833333333334</v>
      </c>
      <c r="AX52" s="44">
        <f>VLOOKUP(CONCATENATE($C$45,"  ",$B52),'Závod_sem vyplňovat výsledky'!$A:$H,2,FALSE)</f>
        <v>32</v>
      </c>
      <c r="BF52" s="45">
        <v>1</v>
      </c>
      <c r="BG52" s="46" t="str">
        <f>VLOOKUP(CONCATENATE($C$45,"  ",$B52),'Závod_sem vyplňovat výsledky'!$A:$H,3,FALSE)</f>
        <v>Ondroušková Ivana</v>
      </c>
      <c r="BH52" s="44"/>
      <c r="BI52" s="44">
        <f>VLOOKUP(CONCATENATE($C$45,"  ",$B52),'Závod_sem vyplňovat výsledky'!$A:$H,4,FALSE)</f>
        <v>1970</v>
      </c>
      <c r="BJ52" s="45" t="str">
        <f>VLOOKUP(CONCATENATE($C$45,"  ",$B52),'Závod_sem vyplňovat výsledky'!$A:$H,5,FALSE)</f>
        <v>Blansko, Krajní 5</v>
      </c>
      <c r="BK52" s="64">
        <f>VLOOKUP(CONCATENATE($C$45,"  ",$B52),'Závod_sem vyplňovat výsledky'!$A:$H,8,FALSE)</f>
        <v>1.8145833333333334</v>
      </c>
      <c r="BL52" s="44">
        <f>VLOOKUP(CONCATENATE($C$45,"  ",$B52),'Závod_sem vyplňovat výsledky'!$A:$H,2,FALSE)</f>
        <v>32</v>
      </c>
      <c r="BT52" s="45">
        <v>1</v>
      </c>
      <c r="BU52" s="46" t="str">
        <f>VLOOKUP(CONCATENATE($C$45,"  ",$B52),'Závod_sem vyplňovat výsledky'!$A:$H,3,FALSE)</f>
        <v>Ondroušková Ivana</v>
      </c>
      <c r="BV52" s="44"/>
      <c r="BW52" s="44">
        <f>VLOOKUP(CONCATENATE($C$45,"  ",$B52),'Závod_sem vyplňovat výsledky'!$A:$H,4,FALSE)</f>
        <v>1970</v>
      </c>
      <c r="BX52" s="45" t="str">
        <f>VLOOKUP(CONCATENATE($C$45,"  ",$B52),'Závod_sem vyplňovat výsledky'!$A:$H,5,FALSE)</f>
        <v>Blansko, Krajní 5</v>
      </c>
      <c r="BY52" s="64">
        <f>VLOOKUP(CONCATENATE($C$45,"  ",$B52),'Závod_sem vyplňovat výsledky'!$A:$H,8,FALSE)</f>
        <v>1.8145833333333334</v>
      </c>
      <c r="BZ52" s="44">
        <f>VLOOKUP(CONCATENATE($C$45,"  ",$B52),'Závod_sem vyplňovat výsledky'!$A:$H,2,FALSE)</f>
        <v>32</v>
      </c>
      <c r="CH52" s="45">
        <v>1</v>
      </c>
      <c r="CI52" s="46" t="str">
        <f>VLOOKUP(CONCATENATE($C$45,"  ",$B52),'Závod_sem vyplňovat výsledky'!$A:$H,3,FALSE)</f>
        <v>Ondroušková Ivana</v>
      </c>
      <c r="CJ52" s="44"/>
      <c r="CK52" s="44">
        <f>VLOOKUP(CONCATENATE($C$45,"  ",$B52),'Závod_sem vyplňovat výsledky'!$A:$H,4,FALSE)</f>
        <v>1970</v>
      </c>
      <c r="CL52" s="45" t="str">
        <f>VLOOKUP(CONCATENATE($C$45,"  ",$B52),'Závod_sem vyplňovat výsledky'!$A:$H,5,FALSE)</f>
        <v>Blansko, Krajní 5</v>
      </c>
      <c r="CM52" s="64">
        <f>VLOOKUP(CONCATENATE($C$45,"  ",$B52),'Závod_sem vyplňovat výsledky'!$A:$H,8,FALSE)</f>
        <v>1.8145833333333334</v>
      </c>
      <c r="CN52" s="44">
        <f>VLOOKUP(CONCATENATE($C$45,"  ",$B52),'Závod_sem vyplňovat výsledky'!$A:$H,2,FALSE)</f>
        <v>32</v>
      </c>
      <c r="CV52" s="45">
        <v>1</v>
      </c>
      <c r="CW52" s="46" t="str">
        <f>VLOOKUP(CONCATENATE($C$45,"  ",$B52),'Závod_sem vyplňovat výsledky'!$A:$H,3,FALSE)</f>
        <v>Ondroušková Ivana</v>
      </c>
      <c r="CX52" s="44"/>
      <c r="CY52" s="44">
        <f>VLOOKUP(CONCATENATE($C$45,"  ",$B52),'Závod_sem vyplňovat výsledky'!$A:$H,4,FALSE)</f>
        <v>1970</v>
      </c>
      <c r="CZ52" s="45" t="str">
        <f>VLOOKUP(CONCATENATE($C$45,"  ",$B52),'Závod_sem vyplňovat výsledky'!$A:$H,5,FALSE)</f>
        <v>Blansko, Krajní 5</v>
      </c>
      <c r="DA52" s="64">
        <f>VLOOKUP(CONCATENATE($C$45,"  ",$B52),'Závod_sem vyplňovat výsledky'!$A:$H,8,FALSE)</f>
        <v>1.8145833333333334</v>
      </c>
      <c r="DB52" s="44">
        <f>VLOOKUP(CONCATENATE($C$45,"  ",$B52),'Závod_sem vyplňovat výsledky'!$A:$H,2,FALSE)</f>
        <v>32</v>
      </c>
      <c r="DJ52" s="45">
        <v>1</v>
      </c>
      <c r="DK52" s="46" t="str">
        <f>VLOOKUP(CONCATENATE($C$45,"  ",$B52),'Závod_sem vyplňovat výsledky'!$A:$H,3,FALSE)</f>
        <v>Ondroušková Ivana</v>
      </c>
      <c r="DL52" s="44"/>
      <c r="DM52" s="44">
        <f>VLOOKUP(CONCATENATE($C$45,"  ",$B52),'Závod_sem vyplňovat výsledky'!$A:$H,4,FALSE)</f>
        <v>1970</v>
      </c>
      <c r="DN52" s="45" t="str">
        <f>VLOOKUP(CONCATENATE($C$45,"  ",$B52),'Závod_sem vyplňovat výsledky'!$A:$H,5,FALSE)</f>
        <v>Blansko, Krajní 5</v>
      </c>
      <c r="DO52" s="64">
        <f>VLOOKUP(CONCATENATE($C$45,"  ",$B52),'Závod_sem vyplňovat výsledky'!$A:$H,8,FALSE)</f>
        <v>1.8145833333333334</v>
      </c>
      <c r="DP52" s="44">
        <f>VLOOKUP(CONCATENATE($C$45,"  ",$B52),'Závod_sem vyplňovat výsledky'!$A:$H,2,FALSE)</f>
        <v>32</v>
      </c>
      <c r="DX52" s="45">
        <v>1</v>
      </c>
      <c r="DY52" s="46" t="str">
        <f>VLOOKUP(CONCATENATE($C$45,"  ",$B52),'Závod_sem vyplňovat výsledky'!$A:$H,3,FALSE)</f>
        <v>Ondroušková Ivana</v>
      </c>
      <c r="DZ52" s="44"/>
      <c r="EA52" s="44">
        <f>VLOOKUP(CONCATENATE($C$45,"  ",$B52),'Závod_sem vyplňovat výsledky'!$A:$H,4,FALSE)</f>
        <v>1970</v>
      </c>
      <c r="EB52" s="45" t="str">
        <f>VLOOKUP(CONCATENATE($C$45,"  ",$B52),'Závod_sem vyplňovat výsledky'!$A:$H,5,FALSE)</f>
        <v>Blansko, Krajní 5</v>
      </c>
      <c r="EC52" s="64">
        <f>VLOOKUP(CONCATENATE($C$45,"  ",$B52),'Závod_sem vyplňovat výsledky'!$A:$H,8,FALSE)</f>
        <v>1.8145833333333334</v>
      </c>
      <c r="ED52" s="44">
        <f>VLOOKUP(CONCATENATE($C$45,"  ",$B52),'Závod_sem vyplňovat výsledky'!$A:$H,2,FALSE)</f>
        <v>32</v>
      </c>
      <c r="EL52" s="45">
        <v>1</v>
      </c>
      <c r="EM52" s="46" t="str">
        <f>VLOOKUP(CONCATENATE($C$45,"  ",$B52),'Závod_sem vyplňovat výsledky'!$A:$H,3,FALSE)</f>
        <v>Ondroušková Ivana</v>
      </c>
      <c r="EN52" s="44"/>
      <c r="EO52" s="44">
        <f>VLOOKUP(CONCATENATE($C$45,"  ",$B52),'Závod_sem vyplňovat výsledky'!$A:$H,4,FALSE)</f>
        <v>1970</v>
      </c>
      <c r="EP52" s="45" t="str">
        <f>VLOOKUP(CONCATENATE($C$45,"  ",$B52),'Závod_sem vyplňovat výsledky'!$A:$H,5,FALSE)</f>
        <v>Blansko, Krajní 5</v>
      </c>
      <c r="EQ52" s="64">
        <f>VLOOKUP(CONCATENATE($C$45,"  ",$B52),'Závod_sem vyplňovat výsledky'!$A:$H,8,FALSE)</f>
        <v>1.8145833333333334</v>
      </c>
      <c r="ER52" s="44">
        <f>VLOOKUP(CONCATENATE($C$45,"  ",$B52),'Závod_sem vyplňovat výsledky'!$A:$H,2,FALSE)</f>
        <v>32</v>
      </c>
      <c r="EZ52" s="45">
        <v>1</v>
      </c>
      <c r="FA52" s="46" t="str">
        <f>VLOOKUP(CONCATENATE($C$45,"  ",$B52),'Závod_sem vyplňovat výsledky'!$A:$H,3,FALSE)</f>
        <v>Ondroušková Ivana</v>
      </c>
      <c r="FB52" s="44"/>
      <c r="FC52" s="44">
        <f>VLOOKUP(CONCATENATE($C$45,"  ",$B52),'Závod_sem vyplňovat výsledky'!$A:$H,4,FALSE)</f>
        <v>1970</v>
      </c>
      <c r="FD52" s="45" t="str">
        <f>VLOOKUP(CONCATENATE($C$45,"  ",$B52),'Závod_sem vyplňovat výsledky'!$A:$H,5,FALSE)</f>
        <v>Blansko, Krajní 5</v>
      </c>
      <c r="FE52" s="64">
        <f>VLOOKUP(CONCATENATE($C$45,"  ",$B52),'Závod_sem vyplňovat výsledky'!$A:$H,8,FALSE)</f>
        <v>1.8145833333333334</v>
      </c>
      <c r="FF52" s="44">
        <f>VLOOKUP(CONCATENATE($C$45,"  ",$B52),'Závod_sem vyplňovat výsledky'!$A:$H,2,FALSE)</f>
        <v>32</v>
      </c>
      <c r="FN52" s="45">
        <v>1</v>
      </c>
      <c r="FO52" s="46" t="str">
        <f>VLOOKUP(CONCATENATE($C$45,"  ",$B52),'Závod_sem vyplňovat výsledky'!$A:$H,3,FALSE)</f>
        <v>Ondroušková Ivana</v>
      </c>
      <c r="FP52" s="44"/>
      <c r="FQ52" s="44">
        <f>VLOOKUP(CONCATENATE($C$45,"  ",$B52),'Závod_sem vyplňovat výsledky'!$A:$H,4,FALSE)</f>
        <v>1970</v>
      </c>
      <c r="FR52" s="45" t="str">
        <f>VLOOKUP(CONCATENATE($C$45,"  ",$B52),'Závod_sem vyplňovat výsledky'!$A:$H,5,FALSE)</f>
        <v>Blansko, Krajní 5</v>
      </c>
      <c r="FS52" s="64">
        <f>VLOOKUP(CONCATENATE($C$45,"  ",$B52),'Závod_sem vyplňovat výsledky'!$A:$H,8,FALSE)</f>
        <v>1.8145833333333334</v>
      </c>
      <c r="FT52" s="44">
        <f>VLOOKUP(CONCATENATE($C$45,"  ",$B52),'Závod_sem vyplňovat výsledky'!$A:$H,2,FALSE)</f>
        <v>32</v>
      </c>
      <c r="GB52" s="45">
        <v>1</v>
      </c>
      <c r="GC52" s="46" t="str">
        <f>VLOOKUP(CONCATENATE($C$45,"  ",$B52),'Závod_sem vyplňovat výsledky'!$A:$H,3,FALSE)</f>
        <v>Ondroušková Ivana</v>
      </c>
      <c r="GD52" s="44"/>
      <c r="GE52" s="44">
        <f>VLOOKUP(CONCATENATE($C$45,"  ",$B52),'Závod_sem vyplňovat výsledky'!$A:$H,4,FALSE)</f>
        <v>1970</v>
      </c>
      <c r="GF52" s="45" t="str">
        <f>VLOOKUP(CONCATENATE($C$45,"  ",$B52),'Závod_sem vyplňovat výsledky'!$A:$H,5,FALSE)</f>
        <v>Blansko, Krajní 5</v>
      </c>
      <c r="GG52" s="64">
        <f>VLOOKUP(CONCATENATE($C$45,"  ",$B52),'Závod_sem vyplňovat výsledky'!$A:$H,8,FALSE)</f>
        <v>1.8145833333333334</v>
      </c>
      <c r="GH52" s="44">
        <f>VLOOKUP(CONCATENATE($C$45,"  ",$B52),'Závod_sem vyplňovat výsledky'!$A:$H,2,FALSE)</f>
        <v>32</v>
      </c>
      <c r="GP52" s="45">
        <v>1</v>
      </c>
      <c r="GQ52" s="46" t="str">
        <f>VLOOKUP(CONCATENATE($C$45,"  ",$B52),'Závod_sem vyplňovat výsledky'!$A:$H,3,FALSE)</f>
        <v>Ondroušková Ivana</v>
      </c>
      <c r="GR52" s="44"/>
      <c r="GS52" s="44">
        <f>VLOOKUP(CONCATENATE($C$45,"  ",$B52),'Závod_sem vyplňovat výsledky'!$A:$H,4,FALSE)</f>
        <v>1970</v>
      </c>
      <c r="GT52" s="45" t="str">
        <f>VLOOKUP(CONCATENATE($C$45,"  ",$B52),'Závod_sem vyplňovat výsledky'!$A:$H,5,FALSE)</f>
        <v>Blansko, Krajní 5</v>
      </c>
      <c r="GU52" s="64">
        <f>VLOOKUP(CONCATENATE($C$45,"  ",$B52),'Závod_sem vyplňovat výsledky'!$A:$H,8,FALSE)</f>
        <v>1.8145833333333334</v>
      </c>
      <c r="GV52" s="44">
        <f>VLOOKUP(CONCATENATE($C$45,"  ",$B52),'Závod_sem vyplňovat výsledky'!$A:$H,2,FALSE)</f>
        <v>32</v>
      </c>
      <c r="HD52" s="45">
        <v>1</v>
      </c>
      <c r="HE52" s="46" t="str">
        <f>VLOOKUP(CONCATENATE($C$45,"  ",$B52),'Závod_sem vyplňovat výsledky'!$A:$H,3,FALSE)</f>
        <v>Ondroušková Ivana</v>
      </c>
      <c r="HF52" s="44"/>
      <c r="HG52" s="44">
        <f>VLOOKUP(CONCATENATE($C$45,"  ",$B52),'Závod_sem vyplňovat výsledky'!$A:$H,4,FALSE)</f>
        <v>1970</v>
      </c>
      <c r="HH52" s="45" t="str">
        <f>VLOOKUP(CONCATENATE($C$45,"  ",$B52),'Závod_sem vyplňovat výsledky'!$A:$H,5,FALSE)</f>
        <v>Blansko, Krajní 5</v>
      </c>
      <c r="HI52" s="64">
        <f>VLOOKUP(CONCATENATE($C$45,"  ",$B52),'Závod_sem vyplňovat výsledky'!$A:$H,8,FALSE)</f>
        <v>1.8145833333333334</v>
      </c>
      <c r="HJ52" s="44">
        <f>VLOOKUP(CONCATENATE($C$45,"  ",$B52),'Závod_sem vyplňovat výsledky'!$A:$H,2,FALSE)</f>
        <v>32</v>
      </c>
      <c r="HR52" s="45">
        <v>1</v>
      </c>
      <c r="HS52" s="46" t="str">
        <f>VLOOKUP(CONCATENATE($C$45,"  ",$B52),'Závod_sem vyplňovat výsledky'!$A:$H,3,FALSE)</f>
        <v>Ondroušková Ivana</v>
      </c>
      <c r="HT52" s="44"/>
      <c r="HU52" s="44">
        <f>VLOOKUP(CONCATENATE($C$45,"  ",$B52),'Závod_sem vyplňovat výsledky'!$A:$H,4,FALSE)</f>
        <v>1970</v>
      </c>
      <c r="HV52" s="45" t="str">
        <f>VLOOKUP(CONCATENATE($C$45,"  ",$B52),'Závod_sem vyplňovat výsledky'!$A:$H,5,FALSE)</f>
        <v>Blansko, Krajní 5</v>
      </c>
      <c r="HW52" s="64">
        <f>VLOOKUP(CONCATENATE($C$45,"  ",$B52),'Závod_sem vyplňovat výsledky'!$A:$H,8,FALSE)</f>
        <v>1.8145833333333334</v>
      </c>
      <c r="HX52" s="44">
        <f>VLOOKUP(CONCATENATE($C$45,"  ",$B52),'Závod_sem vyplňovat výsledky'!$A:$H,2,FALSE)</f>
        <v>32</v>
      </c>
      <c r="IF52" s="45">
        <v>1</v>
      </c>
      <c r="IG52" s="46" t="str">
        <f>VLOOKUP(CONCATENATE($C$45,"  ",$B52),'Závod_sem vyplňovat výsledky'!$A:$H,3,FALSE)</f>
        <v>Ondroušková Ivana</v>
      </c>
      <c r="IH52" s="44"/>
      <c r="II52" s="44">
        <f>VLOOKUP(CONCATENATE($C$45,"  ",$B52),'Závod_sem vyplňovat výsledky'!$A:$H,4,FALSE)</f>
        <v>1970</v>
      </c>
      <c r="IJ52" s="45" t="str">
        <f>VLOOKUP(CONCATENATE($C$45,"  ",$B52),'Závod_sem vyplňovat výsledky'!$A:$H,5,FALSE)</f>
        <v>Blansko, Krajní 5</v>
      </c>
      <c r="IK52" s="64">
        <f>VLOOKUP(CONCATENATE($C$45,"  ",$B52),'Závod_sem vyplňovat výsledky'!$A:$H,8,FALSE)</f>
        <v>1.8145833333333334</v>
      </c>
      <c r="IL52" s="44">
        <f>VLOOKUP(CONCATENATE($C$45,"  ",$B52),'Závod_sem vyplňovat výsledky'!$A:$H,2,FALSE)</f>
        <v>32</v>
      </c>
      <c r="IT52" s="45">
        <v>1</v>
      </c>
      <c r="IU52" s="46" t="str">
        <f>VLOOKUP(CONCATENATE($C$45,"  ",$B52),'Závod_sem vyplňovat výsledky'!$A:$H,3,FALSE)</f>
        <v>Ondroušková Ivana</v>
      </c>
      <c r="IV52" s="44"/>
    </row>
    <row r="53" spans="2:256" ht="15">
      <c r="B53" s="45">
        <v>2</v>
      </c>
      <c r="C53" s="46" t="str">
        <f>VLOOKUP(CONCATENATE($C$51,"  ",$B53),'Závod_sem vyplňovat výsledky'!$A:$H,3,FALSE)</f>
        <v>Jalová Margita</v>
      </c>
      <c r="E53" s="44">
        <f>VLOOKUP(CONCATENATE($C$51,"  ",$B53),'Závod_sem vyplňovat výsledky'!$A:$H,4,FALSE)</f>
        <v>1954</v>
      </c>
      <c r="F53" s="45" t="str">
        <f>VLOOKUP(CONCATENATE($C$51,"  ",$B53),'Závod_sem vyplňovat výsledky'!$A:$H,5,FALSE)</f>
        <v>Letovice</v>
      </c>
      <c r="G53" s="64">
        <f>VLOOKUP(CONCATENATE($C$51,"  ",$B53),'Závod_sem vyplňovat výsledky'!$A:$H,8,FALSE)</f>
        <v>2.2069444444444444</v>
      </c>
      <c r="H53" s="44">
        <f>VLOOKUP(CONCATENATE($C$51,"  ",$B53),'Závod_sem vyplňovat výsledky'!$A:$H,2,FALSE)</f>
        <v>50</v>
      </c>
      <c r="P53" s="45">
        <v>2</v>
      </c>
      <c r="Q53" s="46" t="str">
        <f>VLOOKUP(CONCATENATE($C$45,"  ",$B53),'Závod_sem vyplňovat výsledky'!$A:$H,3,FALSE)</f>
        <v>Hájková Veronika</v>
      </c>
      <c r="R53" s="44"/>
      <c r="S53" s="44">
        <f>VLOOKUP(CONCATENATE($C$45,"  ",$B53),'Závod_sem vyplňovat výsledky'!$A:$H,4,FALSE)</f>
        <v>1974</v>
      </c>
      <c r="T53" s="45" t="str">
        <f>VLOOKUP(CONCATENATE($C$45,"  ",$B53),'Závod_sem vyplňovat výsledky'!$A:$H,5,FALSE)</f>
        <v>Doubravice</v>
      </c>
      <c r="U53" s="64">
        <f>VLOOKUP(CONCATENATE($C$45,"  ",$B53),'Závod_sem vyplňovat výsledky'!$A:$H,8,FALSE)</f>
        <v>1.8444444444444446</v>
      </c>
      <c r="V53" s="44">
        <f>VLOOKUP(CONCATENATE($C$45,"  ",$B53),'Závod_sem vyplňovat výsledky'!$A:$H,2,FALSE)</f>
        <v>37</v>
      </c>
      <c r="AD53" s="45">
        <v>2</v>
      </c>
      <c r="AE53" s="46" t="str">
        <f>VLOOKUP(CONCATENATE($C$45,"  ",$B53),'Závod_sem vyplňovat výsledky'!$A:$H,3,FALSE)</f>
        <v>Hájková Veronika</v>
      </c>
      <c r="AF53" s="44"/>
      <c r="AG53" s="44">
        <f>VLOOKUP(CONCATENATE($C$45,"  ",$B53),'Závod_sem vyplňovat výsledky'!$A:$H,4,FALSE)</f>
        <v>1974</v>
      </c>
      <c r="AH53" s="45" t="str">
        <f>VLOOKUP(CONCATENATE($C$45,"  ",$B53),'Závod_sem vyplňovat výsledky'!$A:$H,5,FALSE)</f>
        <v>Doubravice</v>
      </c>
      <c r="AI53" s="64">
        <f>VLOOKUP(CONCATENATE($C$45,"  ",$B53),'Závod_sem vyplňovat výsledky'!$A:$H,8,FALSE)</f>
        <v>1.8444444444444446</v>
      </c>
      <c r="AJ53" s="44">
        <f>VLOOKUP(CONCATENATE($C$45,"  ",$B53),'Závod_sem vyplňovat výsledky'!$A:$H,2,FALSE)</f>
        <v>37</v>
      </c>
      <c r="AR53" s="45">
        <v>2</v>
      </c>
      <c r="AS53" s="46" t="str">
        <f>VLOOKUP(CONCATENATE($C$45,"  ",$B53),'Závod_sem vyplňovat výsledky'!$A:$H,3,FALSE)</f>
        <v>Hájková Veronika</v>
      </c>
      <c r="AT53" s="44"/>
      <c r="AU53" s="44">
        <f>VLOOKUP(CONCATENATE($C$45,"  ",$B53),'Závod_sem vyplňovat výsledky'!$A:$H,4,FALSE)</f>
        <v>1974</v>
      </c>
      <c r="AV53" s="45" t="str">
        <f>VLOOKUP(CONCATENATE($C$45,"  ",$B53),'Závod_sem vyplňovat výsledky'!$A:$H,5,FALSE)</f>
        <v>Doubravice</v>
      </c>
      <c r="AW53" s="64">
        <f>VLOOKUP(CONCATENATE($C$45,"  ",$B53),'Závod_sem vyplňovat výsledky'!$A:$H,8,FALSE)</f>
        <v>1.8444444444444446</v>
      </c>
      <c r="AX53" s="44">
        <f>VLOOKUP(CONCATENATE($C$45,"  ",$B53),'Závod_sem vyplňovat výsledky'!$A:$H,2,FALSE)</f>
        <v>37</v>
      </c>
      <c r="BF53" s="45">
        <v>2</v>
      </c>
      <c r="BG53" s="46" t="str">
        <f>VLOOKUP(CONCATENATE($C$45,"  ",$B53),'Závod_sem vyplňovat výsledky'!$A:$H,3,FALSE)</f>
        <v>Hájková Veronika</v>
      </c>
      <c r="BH53" s="44"/>
      <c r="BI53" s="44">
        <f>VLOOKUP(CONCATENATE($C$45,"  ",$B53),'Závod_sem vyplňovat výsledky'!$A:$H,4,FALSE)</f>
        <v>1974</v>
      </c>
      <c r="BJ53" s="45" t="str">
        <f>VLOOKUP(CONCATENATE($C$45,"  ",$B53),'Závod_sem vyplňovat výsledky'!$A:$H,5,FALSE)</f>
        <v>Doubravice</v>
      </c>
      <c r="BK53" s="64">
        <f>VLOOKUP(CONCATENATE($C$45,"  ",$B53),'Závod_sem vyplňovat výsledky'!$A:$H,8,FALSE)</f>
        <v>1.8444444444444446</v>
      </c>
      <c r="BL53" s="44">
        <f>VLOOKUP(CONCATENATE($C$45,"  ",$B53),'Závod_sem vyplňovat výsledky'!$A:$H,2,FALSE)</f>
        <v>37</v>
      </c>
      <c r="BT53" s="45">
        <v>2</v>
      </c>
      <c r="BU53" s="46" t="str">
        <f>VLOOKUP(CONCATENATE($C$45,"  ",$B53),'Závod_sem vyplňovat výsledky'!$A:$H,3,FALSE)</f>
        <v>Hájková Veronika</v>
      </c>
      <c r="BV53" s="44"/>
      <c r="BW53" s="44">
        <f>VLOOKUP(CONCATENATE($C$45,"  ",$B53),'Závod_sem vyplňovat výsledky'!$A:$H,4,FALSE)</f>
        <v>1974</v>
      </c>
      <c r="BX53" s="45" t="str">
        <f>VLOOKUP(CONCATENATE($C$45,"  ",$B53),'Závod_sem vyplňovat výsledky'!$A:$H,5,FALSE)</f>
        <v>Doubravice</v>
      </c>
      <c r="BY53" s="64">
        <f>VLOOKUP(CONCATENATE($C$45,"  ",$B53),'Závod_sem vyplňovat výsledky'!$A:$H,8,FALSE)</f>
        <v>1.8444444444444446</v>
      </c>
      <c r="BZ53" s="44">
        <f>VLOOKUP(CONCATENATE($C$45,"  ",$B53),'Závod_sem vyplňovat výsledky'!$A:$H,2,FALSE)</f>
        <v>37</v>
      </c>
      <c r="CH53" s="45">
        <v>2</v>
      </c>
      <c r="CI53" s="46" t="str">
        <f>VLOOKUP(CONCATENATE($C$45,"  ",$B53),'Závod_sem vyplňovat výsledky'!$A:$H,3,FALSE)</f>
        <v>Hájková Veronika</v>
      </c>
      <c r="CJ53" s="44"/>
      <c r="CK53" s="44">
        <f>VLOOKUP(CONCATENATE($C$45,"  ",$B53),'Závod_sem vyplňovat výsledky'!$A:$H,4,FALSE)</f>
        <v>1974</v>
      </c>
      <c r="CL53" s="45" t="str">
        <f>VLOOKUP(CONCATENATE($C$45,"  ",$B53),'Závod_sem vyplňovat výsledky'!$A:$H,5,FALSE)</f>
        <v>Doubravice</v>
      </c>
      <c r="CM53" s="64">
        <f>VLOOKUP(CONCATENATE($C$45,"  ",$B53),'Závod_sem vyplňovat výsledky'!$A:$H,8,FALSE)</f>
        <v>1.8444444444444446</v>
      </c>
      <c r="CN53" s="44">
        <f>VLOOKUP(CONCATENATE($C$45,"  ",$B53),'Závod_sem vyplňovat výsledky'!$A:$H,2,FALSE)</f>
        <v>37</v>
      </c>
      <c r="CV53" s="45">
        <v>2</v>
      </c>
      <c r="CW53" s="46" t="str">
        <f>VLOOKUP(CONCATENATE($C$45,"  ",$B53),'Závod_sem vyplňovat výsledky'!$A:$H,3,FALSE)</f>
        <v>Hájková Veronika</v>
      </c>
      <c r="CX53" s="44"/>
      <c r="CY53" s="44">
        <f>VLOOKUP(CONCATENATE($C$45,"  ",$B53),'Závod_sem vyplňovat výsledky'!$A:$H,4,FALSE)</f>
        <v>1974</v>
      </c>
      <c r="CZ53" s="45" t="str">
        <f>VLOOKUP(CONCATENATE($C$45,"  ",$B53),'Závod_sem vyplňovat výsledky'!$A:$H,5,FALSE)</f>
        <v>Doubravice</v>
      </c>
      <c r="DA53" s="64">
        <f>VLOOKUP(CONCATENATE($C$45,"  ",$B53),'Závod_sem vyplňovat výsledky'!$A:$H,8,FALSE)</f>
        <v>1.8444444444444446</v>
      </c>
      <c r="DB53" s="44">
        <f>VLOOKUP(CONCATENATE($C$45,"  ",$B53),'Závod_sem vyplňovat výsledky'!$A:$H,2,FALSE)</f>
        <v>37</v>
      </c>
      <c r="DJ53" s="45">
        <v>2</v>
      </c>
      <c r="DK53" s="46" t="str">
        <f>VLOOKUP(CONCATENATE($C$45,"  ",$B53),'Závod_sem vyplňovat výsledky'!$A:$H,3,FALSE)</f>
        <v>Hájková Veronika</v>
      </c>
      <c r="DL53" s="44"/>
      <c r="DM53" s="44">
        <f>VLOOKUP(CONCATENATE($C$45,"  ",$B53),'Závod_sem vyplňovat výsledky'!$A:$H,4,FALSE)</f>
        <v>1974</v>
      </c>
      <c r="DN53" s="45" t="str">
        <f>VLOOKUP(CONCATENATE($C$45,"  ",$B53),'Závod_sem vyplňovat výsledky'!$A:$H,5,FALSE)</f>
        <v>Doubravice</v>
      </c>
      <c r="DO53" s="64">
        <f>VLOOKUP(CONCATENATE($C$45,"  ",$B53),'Závod_sem vyplňovat výsledky'!$A:$H,8,FALSE)</f>
        <v>1.8444444444444446</v>
      </c>
      <c r="DP53" s="44">
        <f>VLOOKUP(CONCATENATE($C$45,"  ",$B53),'Závod_sem vyplňovat výsledky'!$A:$H,2,FALSE)</f>
        <v>37</v>
      </c>
      <c r="DX53" s="45">
        <v>2</v>
      </c>
      <c r="DY53" s="46" t="str">
        <f>VLOOKUP(CONCATENATE($C$45,"  ",$B53),'Závod_sem vyplňovat výsledky'!$A:$H,3,FALSE)</f>
        <v>Hájková Veronika</v>
      </c>
      <c r="DZ53" s="44"/>
      <c r="EA53" s="44">
        <f>VLOOKUP(CONCATENATE($C$45,"  ",$B53),'Závod_sem vyplňovat výsledky'!$A:$H,4,FALSE)</f>
        <v>1974</v>
      </c>
      <c r="EB53" s="45" t="str">
        <f>VLOOKUP(CONCATENATE($C$45,"  ",$B53),'Závod_sem vyplňovat výsledky'!$A:$H,5,FALSE)</f>
        <v>Doubravice</v>
      </c>
      <c r="EC53" s="64">
        <f>VLOOKUP(CONCATENATE($C$45,"  ",$B53),'Závod_sem vyplňovat výsledky'!$A:$H,8,FALSE)</f>
        <v>1.8444444444444446</v>
      </c>
      <c r="ED53" s="44">
        <f>VLOOKUP(CONCATENATE($C$45,"  ",$B53),'Závod_sem vyplňovat výsledky'!$A:$H,2,FALSE)</f>
        <v>37</v>
      </c>
      <c r="EL53" s="45">
        <v>2</v>
      </c>
      <c r="EM53" s="46" t="str">
        <f>VLOOKUP(CONCATENATE($C$45,"  ",$B53),'Závod_sem vyplňovat výsledky'!$A:$H,3,FALSE)</f>
        <v>Hájková Veronika</v>
      </c>
      <c r="EN53" s="44"/>
      <c r="EO53" s="44">
        <f>VLOOKUP(CONCATENATE($C$45,"  ",$B53),'Závod_sem vyplňovat výsledky'!$A:$H,4,FALSE)</f>
        <v>1974</v>
      </c>
      <c r="EP53" s="45" t="str">
        <f>VLOOKUP(CONCATENATE($C$45,"  ",$B53),'Závod_sem vyplňovat výsledky'!$A:$H,5,FALSE)</f>
        <v>Doubravice</v>
      </c>
      <c r="EQ53" s="64">
        <f>VLOOKUP(CONCATENATE($C$45,"  ",$B53),'Závod_sem vyplňovat výsledky'!$A:$H,8,FALSE)</f>
        <v>1.8444444444444446</v>
      </c>
      <c r="ER53" s="44">
        <f>VLOOKUP(CONCATENATE($C$45,"  ",$B53),'Závod_sem vyplňovat výsledky'!$A:$H,2,FALSE)</f>
        <v>37</v>
      </c>
      <c r="EZ53" s="45">
        <v>2</v>
      </c>
      <c r="FA53" s="46" t="str">
        <f>VLOOKUP(CONCATENATE($C$45,"  ",$B53),'Závod_sem vyplňovat výsledky'!$A:$H,3,FALSE)</f>
        <v>Hájková Veronika</v>
      </c>
      <c r="FB53" s="44"/>
      <c r="FC53" s="44">
        <f>VLOOKUP(CONCATENATE($C$45,"  ",$B53),'Závod_sem vyplňovat výsledky'!$A:$H,4,FALSE)</f>
        <v>1974</v>
      </c>
      <c r="FD53" s="45" t="str">
        <f>VLOOKUP(CONCATENATE($C$45,"  ",$B53),'Závod_sem vyplňovat výsledky'!$A:$H,5,FALSE)</f>
        <v>Doubravice</v>
      </c>
      <c r="FE53" s="64">
        <f>VLOOKUP(CONCATENATE($C$45,"  ",$B53),'Závod_sem vyplňovat výsledky'!$A:$H,8,FALSE)</f>
        <v>1.8444444444444446</v>
      </c>
      <c r="FF53" s="44">
        <f>VLOOKUP(CONCATENATE($C$45,"  ",$B53),'Závod_sem vyplňovat výsledky'!$A:$H,2,FALSE)</f>
        <v>37</v>
      </c>
      <c r="FN53" s="45">
        <v>2</v>
      </c>
      <c r="FO53" s="46" t="str">
        <f>VLOOKUP(CONCATENATE($C$45,"  ",$B53),'Závod_sem vyplňovat výsledky'!$A:$H,3,FALSE)</f>
        <v>Hájková Veronika</v>
      </c>
      <c r="FP53" s="44"/>
      <c r="FQ53" s="44">
        <f>VLOOKUP(CONCATENATE($C$45,"  ",$B53),'Závod_sem vyplňovat výsledky'!$A:$H,4,FALSE)</f>
        <v>1974</v>
      </c>
      <c r="FR53" s="45" t="str">
        <f>VLOOKUP(CONCATENATE($C$45,"  ",$B53),'Závod_sem vyplňovat výsledky'!$A:$H,5,FALSE)</f>
        <v>Doubravice</v>
      </c>
      <c r="FS53" s="64">
        <f>VLOOKUP(CONCATENATE($C$45,"  ",$B53),'Závod_sem vyplňovat výsledky'!$A:$H,8,FALSE)</f>
        <v>1.8444444444444446</v>
      </c>
      <c r="FT53" s="44">
        <f>VLOOKUP(CONCATENATE($C$45,"  ",$B53),'Závod_sem vyplňovat výsledky'!$A:$H,2,FALSE)</f>
        <v>37</v>
      </c>
      <c r="GB53" s="45">
        <v>2</v>
      </c>
      <c r="GC53" s="46" t="str">
        <f>VLOOKUP(CONCATENATE($C$45,"  ",$B53),'Závod_sem vyplňovat výsledky'!$A:$H,3,FALSE)</f>
        <v>Hájková Veronika</v>
      </c>
      <c r="GD53" s="44"/>
      <c r="GE53" s="44">
        <f>VLOOKUP(CONCATENATE($C$45,"  ",$B53),'Závod_sem vyplňovat výsledky'!$A:$H,4,FALSE)</f>
        <v>1974</v>
      </c>
      <c r="GF53" s="45" t="str">
        <f>VLOOKUP(CONCATENATE($C$45,"  ",$B53),'Závod_sem vyplňovat výsledky'!$A:$H,5,FALSE)</f>
        <v>Doubravice</v>
      </c>
      <c r="GG53" s="64">
        <f>VLOOKUP(CONCATENATE($C$45,"  ",$B53),'Závod_sem vyplňovat výsledky'!$A:$H,8,FALSE)</f>
        <v>1.8444444444444446</v>
      </c>
      <c r="GH53" s="44">
        <f>VLOOKUP(CONCATENATE($C$45,"  ",$B53),'Závod_sem vyplňovat výsledky'!$A:$H,2,FALSE)</f>
        <v>37</v>
      </c>
      <c r="GP53" s="45">
        <v>2</v>
      </c>
      <c r="GQ53" s="46" t="str">
        <f>VLOOKUP(CONCATENATE($C$45,"  ",$B53),'Závod_sem vyplňovat výsledky'!$A:$H,3,FALSE)</f>
        <v>Hájková Veronika</v>
      </c>
      <c r="GR53" s="44"/>
      <c r="GS53" s="44">
        <f>VLOOKUP(CONCATENATE($C$45,"  ",$B53),'Závod_sem vyplňovat výsledky'!$A:$H,4,FALSE)</f>
        <v>1974</v>
      </c>
      <c r="GT53" s="45" t="str">
        <f>VLOOKUP(CONCATENATE($C$45,"  ",$B53),'Závod_sem vyplňovat výsledky'!$A:$H,5,FALSE)</f>
        <v>Doubravice</v>
      </c>
      <c r="GU53" s="64">
        <f>VLOOKUP(CONCATENATE($C$45,"  ",$B53),'Závod_sem vyplňovat výsledky'!$A:$H,8,FALSE)</f>
        <v>1.8444444444444446</v>
      </c>
      <c r="GV53" s="44">
        <f>VLOOKUP(CONCATENATE($C$45,"  ",$B53),'Závod_sem vyplňovat výsledky'!$A:$H,2,FALSE)</f>
        <v>37</v>
      </c>
      <c r="HD53" s="45">
        <v>2</v>
      </c>
      <c r="HE53" s="46" t="str">
        <f>VLOOKUP(CONCATENATE($C$45,"  ",$B53),'Závod_sem vyplňovat výsledky'!$A:$H,3,FALSE)</f>
        <v>Hájková Veronika</v>
      </c>
      <c r="HF53" s="44"/>
      <c r="HG53" s="44">
        <f>VLOOKUP(CONCATENATE($C$45,"  ",$B53),'Závod_sem vyplňovat výsledky'!$A:$H,4,FALSE)</f>
        <v>1974</v>
      </c>
      <c r="HH53" s="45" t="str">
        <f>VLOOKUP(CONCATENATE($C$45,"  ",$B53),'Závod_sem vyplňovat výsledky'!$A:$H,5,FALSE)</f>
        <v>Doubravice</v>
      </c>
      <c r="HI53" s="64">
        <f>VLOOKUP(CONCATENATE($C$45,"  ",$B53),'Závod_sem vyplňovat výsledky'!$A:$H,8,FALSE)</f>
        <v>1.8444444444444446</v>
      </c>
      <c r="HJ53" s="44">
        <f>VLOOKUP(CONCATENATE($C$45,"  ",$B53),'Závod_sem vyplňovat výsledky'!$A:$H,2,FALSE)</f>
        <v>37</v>
      </c>
      <c r="HR53" s="45">
        <v>2</v>
      </c>
      <c r="HS53" s="46" t="str">
        <f>VLOOKUP(CONCATENATE($C$45,"  ",$B53),'Závod_sem vyplňovat výsledky'!$A:$H,3,FALSE)</f>
        <v>Hájková Veronika</v>
      </c>
      <c r="HT53" s="44"/>
      <c r="HU53" s="44">
        <f>VLOOKUP(CONCATENATE($C$45,"  ",$B53),'Závod_sem vyplňovat výsledky'!$A:$H,4,FALSE)</f>
        <v>1974</v>
      </c>
      <c r="HV53" s="45" t="str">
        <f>VLOOKUP(CONCATENATE($C$45,"  ",$B53),'Závod_sem vyplňovat výsledky'!$A:$H,5,FALSE)</f>
        <v>Doubravice</v>
      </c>
      <c r="HW53" s="64">
        <f>VLOOKUP(CONCATENATE($C$45,"  ",$B53),'Závod_sem vyplňovat výsledky'!$A:$H,8,FALSE)</f>
        <v>1.8444444444444446</v>
      </c>
      <c r="HX53" s="44">
        <f>VLOOKUP(CONCATENATE($C$45,"  ",$B53),'Závod_sem vyplňovat výsledky'!$A:$H,2,FALSE)</f>
        <v>37</v>
      </c>
      <c r="IF53" s="45">
        <v>2</v>
      </c>
      <c r="IG53" s="46" t="str">
        <f>VLOOKUP(CONCATENATE($C$45,"  ",$B53),'Závod_sem vyplňovat výsledky'!$A:$H,3,FALSE)</f>
        <v>Hájková Veronika</v>
      </c>
      <c r="IH53" s="44"/>
      <c r="II53" s="44">
        <f>VLOOKUP(CONCATENATE($C$45,"  ",$B53),'Závod_sem vyplňovat výsledky'!$A:$H,4,FALSE)</f>
        <v>1974</v>
      </c>
      <c r="IJ53" s="45" t="str">
        <f>VLOOKUP(CONCATENATE($C$45,"  ",$B53),'Závod_sem vyplňovat výsledky'!$A:$H,5,FALSE)</f>
        <v>Doubravice</v>
      </c>
      <c r="IK53" s="64">
        <f>VLOOKUP(CONCATENATE($C$45,"  ",$B53),'Závod_sem vyplňovat výsledky'!$A:$H,8,FALSE)</f>
        <v>1.8444444444444446</v>
      </c>
      <c r="IL53" s="44">
        <f>VLOOKUP(CONCATENATE($C$45,"  ",$B53),'Závod_sem vyplňovat výsledky'!$A:$H,2,FALSE)</f>
        <v>37</v>
      </c>
      <c r="IT53" s="45">
        <v>2</v>
      </c>
      <c r="IU53" s="46" t="str">
        <f>VLOOKUP(CONCATENATE($C$45,"  ",$B53),'Závod_sem vyplňovat výsledky'!$A:$H,3,FALSE)</f>
        <v>Hájková Veronika</v>
      </c>
      <c r="IV53" s="44"/>
    </row>
    <row r="54" spans="2:256" ht="15">
      <c r="B54" s="45">
        <v>3</v>
      </c>
      <c r="C54" s="46" t="e">
        <f>VLOOKUP(CONCATENATE($C$51,"  ",$B54),'Závod_sem vyplňovat výsledky'!$A:$H,3,FALSE)</f>
        <v>#N/A</v>
      </c>
      <c r="E54" s="44" t="e">
        <f>VLOOKUP(CONCATENATE($C$51,"  ",$B54),'Závod_sem vyplňovat výsledky'!$A:$H,4,FALSE)</f>
        <v>#N/A</v>
      </c>
      <c r="F54" s="45" t="e">
        <f>VLOOKUP(CONCATENATE($C$51,"  ",$B54),'Závod_sem vyplňovat výsledky'!$A:$H,5,FALSE)</f>
        <v>#N/A</v>
      </c>
      <c r="G54" s="64" t="e">
        <f>VLOOKUP(CONCATENATE($C$51,"  ",$B54),'Závod_sem vyplňovat výsledky'!$A:$H,8,FALSE)</f>
        <v>#N/A</v>
      </c>
      <c r="H54" s="44" t="e">
        <f>VLOOKUP(CONCATENATE($C$51,"  ",$B54),'Závod_sem vyplňovat výsledky'!$A:$H,2,FALSE)</f>
        <v>#N/A</v>
      </c>
      <c r="P54" s="45">
        <v>3</v>
      </c>
      <c r="Q54" s="46" t="str">
        <f>VLOOKUP(CONCATENATE($C$45,"  ",$B54),'Závod_sem vyplňovat výsledky'!$A:$H,3,FALSE)</f>
        <v>Ochotná Blanka</v>
      </c>
      <c r="R54" s="44"/>
      <c r="S54" s="44">
        <f>VLOOKUP(CONCATENATE($C$45,"  ",$B54),'Závod_sem vyplňovat výsledky'!$A:$H,4,FALSE)</f>
        <v>1971</v>
      </c>
      <c r="T54" s="45" t="str">
        <f>VLOOKUP(CONCATENATE($C$45,"  ",$B54),'Závod_sem vyplňovat výsledky'!$A:$H,5,FALSE)</f>
        <v>Biatlon Blansko</v>
      </c>
      <c r="U54" s="64">
        <f>VLOOKUP(CONCATENATE($C$45,"  ",$B54),'Závod_sem vyplňovat výsledky'!$A:$H,8,FALSE)</f>
        <v>2.0125</v>
      </c>
      <c r="V54" s="44">
        <f>VLOOKUP(CONCATENATE($C$45,"  ",$B54),'Závod_sem vyplňovat výsledky'!$A:$H,2,FALSE)</f>
        <v>46</v>
      </c>
      <c r="AD54" s="45">
        <v>3</v>
      </c>
      <c r="AE54" s="46" t="str">
        <f>VLOOKUP(CONCATENATE($C$45,"  ",$B54),'Závod_sem vyplňovat výsledky'!$A:$H,3,FALSE)</f>
        <v>Ochotná Blanka</v>
      </c>
      <c r="AF54" s="44"/>
      <c r="AG54" s="44">
        <f>VLOOKUP(CONCATENATE($C$45,"  ",$B54),'Závod_sem vyplňovat výsledky'!$A:$H,4,FALSE)</f>
        <v>1971</v>
      </c>
      <c r="AH54" s="45" t="str">
        <f>VLOOKUP(CONCATENATE($C$45,"  ",$B54),'Závod_sem vyplňovat výsledky'!$A:$H,5,FALSE)</f>
        <v>Biatlon Blansko</v>
      </c>
      <c r="AI54" s="64">
        <f>VLOOKUP(CONCATENATE($C$45,"  ",$B54),'Závod_sem vyplňovat výsledky'!$A:$H,8,FALSE)</f>
        <v>2.0125</v>
      </c>
      <c r="AJ54" s="44">
        <f>VLOOKUP(CONCATENATE($C$45,"  ",$B54),'Závod_sem vyplňovat výsledky'!$A:$H,2,FALSE)</f>
        <v>46</v>
      </c>
      <c r="AR54" s="45">
        <v>3</v>
      </c>
      <c r="AS54" s="46" t="str">
        <f>VLOOKUP(CONCATENATE($C$45,"  ",$B54),'Závod_sem vyplňovat výsledky'!$A:$H,3,FALSE)</f>
        <v>Ochotná Blanka</v>
      </c>
      <c r="AT54" s="44"/>
      <c r="AU54" s="44">
        <f>VLOOKUP(CONCATENATE($C$45,"  ",$B54),'Závod_sem vyplňovat výsledky'!$A:$H,4,FALSE)</f>
        <v>1971</v>
      </c>
      <c r="AV54" s="45" t="str">
        <f>VLOOKUP(CONCATENATE($C$45,"  ",$B54),'Závod_sem vyplňovat výsledky'!$A:$H,5,FALSE)</f>
        <v>Biatlon Blansko</v>
      </c>
      <c r="AW54" s="64">
        <f>VLOOKUP(CONCATENATE($C$45,"  ",$B54),'Závod_sem vyplňovat výsledky'!$A:$H,8,FALSE)</f>
        <v>2.0125</v>
      </c>
      <c r="AX54" s="44">
        <f>VLOOKUP(CONCATENATE($C$45,"  ",$B54),'Závod_sem vyplňovat výsledky'!$A:$H,2,FALSE)</f>
        <v>46</v>
      </c>
      <c r="BF54" s="45">
        <v>3</v>
      </c>
      <c r="BG54" s="46" t="str">
        <f>VLOOKUP(CONCATENATE($C$45,"  ",$B54),'Závod_sem vyplňovat výsledky'!$A:$H,3,FALSE)</f>
        <v>Ochotná Blanka</v>
      </c>
      <c r="BH54" s="44"/>
      <c r="BI54" s="44">
        <f>VLOOKUP(CONCATENATE($C$45,"  ",$B54),'Závod_sem vyplňovat výsledky'!$A:$H,4,FALSE)</f>
        <v>1971</v>
      </c>
      <c r="BJ54" s="45" t="str">
        <f>VLOOKUP(CONCATENATE($C$45,"  ",$B54),'Závod_sem vyplňovat výsledky'!$A:$H,5,FALSE)</f>
        <v>Biatlon Blansko</v>
      </c>
      <c r="BK54" s="64">
        <f>VLOOKUP(CONCATENATE($C$45,"  ",$B54),'Závod_sem vyplňovat výsledky'!$A:$H,8,FALSE)</f>
        <v>2.0125</v>
      </c>
      <c r="BL54" s="44">
        <f>VLOOKUP(CONCATENATE($C$45,"  ",$B54),'Závod_sem vyplňovat výsledky'!$A:$H,2,FALSE)</f>
        <v>46</v>
      </c>
      <c r="BT54" s="45">
        <v>3</v>
      </c>
      <c r="BU54" s="46" t="str">
        <f>VLOOKUP(CONCATENATE($C$45,"  ",$B54),'Závod_sem vyplňovat výsledky'!$A:$H,3,FALSE)</f>
        <v>Ochotná Blanka</v>
      </c>
      <c r="BV54" s="44"/>
      <c r="BW54" s="44">
        <f>VLOOKUP(CONCATENATE($C$45,"  ",$B54),'Závod_sem vyplňovat výsledky'!$A:$H,4,FALSE)</f>
        <v>1971</v>
      </c>
      <c r="BX54" s="45" t="str">
        <f>VLOOKUP(CONCATENATE($C$45,"  ",$B54),'Závod_sem vyplňovat výsledky'!$A:$H,5,FALSE)</f>
        <v>Biatlon Blansko</v>
      </c>
      <c r="BY54" s="64">
        <f>VLOOKUP(CONCATENATE($C$45,"  ",$B54),'Závod_sem vyplňovat výsledky'!$A:$H,8,FALSE)</f>
        <v>2.0125</v>
      </c>
      <c r="BZ54" s="44">
        <f>VLOOKUP(CONCATENATE($C$45,"  ",$B54),'Závod_sem vyplňovat výsledky'!$A:$H,2,FALSE)</f>
        <v>46</v>
      </c>
      <c r="CH54" s="45">
        <v>3</v>
      </c>
      <c r="CI54" s="46" t="str">
        <f>VLOOKUP(CONCATENATE($C$45,"  ",$B54),'Závod_sem vyplňovat výsledky'!$A:$H,3,FALSE)</f>
        <v>Ochotná Blanka</v>
      </c>
      <c r="CJ54" s="44"/>
      <c r="CK54" s="44">
        <f>VLOOKUP(CONCATENATE($C$45,"  ",$B54),'Závod_sem vyplňovat výsledky'!$A:$H,4,FALSE)</f>
        <v>1971</v>
      </c>
      <c r="CL54" s="45" t="str">
        <f>VLOOKUP(CONCATENATE($C$45,"  ",$B54),'Závod_sem vyplňovat výsledky'!$A:$H,5,FALSE)</f>
        <v>Biatlon Blansko</v>
      </c>
      <c r="CM54" s="64">
        <f>VLOOKUP(CONCATENATE($C$45,"  ",$B54),'Závod_sem vyplňovat výsledky'!$A:$H,8,FALSE)</f>
        <v>2.0125</v>
      </c>
      <c r="CN54" s="44">
        <f>VLOOKUP(CONCATENATE($C$45,"  ",$B54),'Závod_sem vyplňovat výsledky'!$A:$H,2,FALSE)</f>
        <v>46</v>
      </c>
      <c r="CV54" s="45">
        <v>3</v>
      </c>
      <c r="CW54" s="46" t="str">
        <f>VLOOKUP(CONCATENATE($C$45,"  ",$B54),'Závod_sem vyplňovat výsledky'!$A:$H,3,FALSE)</f>
        <v>Ochotná Blanka</v>
      </c>
      <c r="CX54" s="44"/>
      <c r="CY54" s="44">
        <f>VLOOKUP(CONCATENATE($C$45,"  ",$B54),'Závod_sem vyplňovat výsledky'!$A:$H,4,FALSE)</f>
        <v>1971</v>
      </c>
      <c r="CZ54" s="45" t="str">
        <f>VLOOKUP(CONCATENATE($C$45,"  ",$B54),'Závod_sem vyplňovat výsledky'!$A:$H,5,FALSE)</f>
        <v>Biatlon Blansko</v>
      </c>
      <c r="DA54" s="64">
        <f>VLOOKUP(CONCATENATE($C$45,"  ",$B54),'Závod_sem vyplňovat výsledky'!$A:$H,8,FALSE)</f>
        <v>2.0125</v>
      </c>
      <c r="DB54" s="44">
        <f>VLOOKUP(CONCATENATE($C$45,"  ",$B54),'Závod_sem vyplňovat výsledky'!$A:$H,2,FALSE)</f>
        <v>46</v>
      </c>
      <c r="DJ54" s="45">
        <v>3</v>
      </c>
      <c r="DK54" s="46" t="str">
        <f>VLOOKUP(CONCATENATE($C$45,"  ",$B54),'Závod_sem vyplňovat výsledky'!$A:$H,3,FALSE)</f>
        <v>Ochotná Blanka</v>
      </c>
      <c r="DL54" s="44"/>
      <c r="DM54" s="44">
        <f>VLOOKUP(CONCATENATE($C$45,"  ",$B54),'Závod_sem vyplňovat výsledky'!$A:$H,4,FALSE)</f>
        <v>1971</v>
      </c>
      <c r="DN54" s="45" t="str">
        <f>VLOOKUP(CONCATENATE($C$45,"  ",$B54),'Závod_sem vyplňovat výsledky'!$A:$H,5,FALSE)</f>
        <v>Biatlon Blansko</v>
      </c>
      <c r="DO54" s="64">
        <f>VLOOKUP(CONCATENATE($C$45,"  ",$B54),'Závod_sem vyplňovat výsledky'!$A:$H,8,FALSE)</f>
        <v>2.0125</v>
      </c>
      <c r="DP54" s="44">
        <f>VLOOKUP(CONCATENATE($C$45,"  ",$B54),'Závod_sem vyplňovat výsledky'!$A:$H,2,FALSE)</f>
        <v>46</v>
      </c>
      <c r="DX54" s="45">
        <v>3</v>
      </c>
      <c r="DY54" s="46" t="str">
        <f>VLOOKUP(CONCATENATE($C$45,"  ",$B54),'Závod_sem vyplňovat výsledky'!$A:$H,3,FALSE)</f>
        <v>Ochotná Blanka</v>
      </c>
      <c r="DZ54" s="44"/>
      <c r="EA54" s="44">
        <f>VLOOKUP(CONCATENATE($C$45,"  ",$B54),'Závod_sem vyplňovat výsledky'!$A:$H,4,FALSE)</f>
        <v>1971</v>
      </c>
      <c r="EB54" s="45" t="str">
        <f>VLOOKUP(CONCATENATE($C$45,"  ",$B54),'Závod_sem vyplňovat výsledky'!$A:$H,5,FALSE)</f>
        <v>Biatlon Blansko</v>
      </c>
      <c r="EC54" s="64">
        <f>VLOOKUP(CONCATENATE($C$45,"  ",$B54),'Závod_sem vyplňovat výsledky'!$A:$H,8,FALSE)</f>
        <v>2.0125</v>
      </c>
      <c r="ED54" s="44">
        <f>VLOOKUP(CONCATENATE($C$45,"  ",$B54),'Závod_sem vyplňovat výsledky'!$A:$H,2,FALSE)</f>
        <v>46</v>
      </c>
      <c r="EL54" s="45">
        <v>3</v>
      </c>
      <c r="EM54" s="46" t="str">
        <f>VLOOKUP(CONCATENATE($C$45,"  ",$B54),'Závod_sem vyplňovat výsledky'!$A:$H,3,FALSE)</f>
        <v>Ochotná Blanka</v>
      </c>
      <c r="EN54" s="44"/>
      <c r="EO54" s="44">
        <f>VLOOKUP(CONCATENATE($C$45,"  ",$B54),'Závod_sem vyplňovat výsledky'!$A:$H,4,FALSE)</f>
        <v>1971</v>
      </c>
      <c r="EP54" s="45" t="str">
        <f>VLOOKUP(CONCATENATE($C$45,"  ",$B54),'Závod_sem vyplňovat výsledky'!$A:$H,5,FALSE)</f>
        <v>Biatlon Blansko</v>
      </c>
      <c r="EQ54" s="64">
        <f>VLOOKUP(CONCATENATE($C$45,"  ",$B54),'Závod_sem vyplňovat výsledky'!$A:$H,8,FALSE)</f>
        <v>2.0125</v>
      </c>
      <c r="ER54" s="44">
        <f>VLOOKUP(CONCATENATE($C$45,"  ",$B54),'Závod_sem vyplňovat výsledky'!$A:$H,2,FALSE)</f>
        <v>46</v>
      </c>
      <c r="EZ54" s="45">
        <v>3</v>
      </c>
      <c r="FA54" s="46" t="str">
        <f>VLOOKUP(CONCATENATE($C$45,"  ",$B54),'Závod_sem vyplňovat výsledky'!$A:$H,3,FALSE)</f>
        <v>Ochotná Blanka</v>
      </c>
      <c r="FB54" s="44"/>
      <c r="FC54" s="44">
        <f>VLOOKUP(CONCATENATE($C$45,"  ",$B54),'Závod_sem vyplňovat výsledky'!$A:$H,4,FALSE)</f>
        <v>1971</v>
      </c>
      <c r="FD54" s="45" t="str">
        <f>VLOOKUP(CONCATENATE($C$45,"  ",$B54),'Závod_sem vyplňovat výsledky'!$A:$H,5,FALSE)</f>
        <v>Biatlon Blansko</v>
      </c>
      <c r="FE54" s="64">
        <f>VLOOKUP(CONCATENATE($C$45,"  ",$B54),'Závod_sem vyplňovat výsledky'!$A:$H,8,FALSE)</f>
        <v>2.0125</v>
      </c>
      <c r="FF54" s="44">
        <f>VLOOKUP(CONCATENATE($C$45,"  ",$B54),'Závod_sem vyplňovat výsledky'!$A:$H,2,FALSE)</f>
        <v>46</v>
      </c>
      <c r="FN54" s="45">
        <v>3</v>
      </c>
      <c r="FO54" s="46" t="str">
        <f>VLOOKUP(CONCATENATE($C$45,"  ",$B54),'Závod_sem vyplňovat výsledky'!$A:$H,3,FALSE)</f>
        <v>Ochotná Blanka</v>
      </c>
      <c r="FP54" s="44"/>
      <c r="FQ54" s="44">
        <f>VLOOKUP(CONCATENATE($C$45,"  ",$B54),'Závod_sem vyplňovat výsledky'!$A:$H,4,FALSE)</f>
        <v>1971</v>
      </c>
      <c r="FR54" s="45" t="str">
        <f>VLOOKUP(CONCATENATE($C$45,"  ",$B54),'Závod_sem vyplňovat výsledky'!$A:$H,5,FALSE)</f>
        <v>Biatlon Blansko</v>
      </c>
      <c r="FS54" s="64">
        <f>VLOOKUP(CONCATENATE($C$45,"  ",$B54),'Závod_sem vyplňovat výsledky'!$A:$H,8,FALSE)</f>
        <v>2.0125</v>
      </c>
      <c r="FT54" s="44">
        <f>VLOOKUP(CONCATENATE($C$45,"  ",$B54),'Závod_sem vyplňovat výsledky'!$A:$H,2,FALSE)</f>
        <v>46</v>
      </c>
      <c r="GB54" s="45">
        <v>3</v>
      </c>
      <c r="GC54" s="46" t="str">
        <f>VLOOKUP(CONCATENATE($C$45,"  ",$B54),'Závod_sem vyplňovat výsledky'!$A:$H,3,FALSE)</f>
        <v>Ochotná Blanka</v>
      </c>
      <c r="GD54" s="44"/>
      <c r="GE54" s="44">
        <f>VLOOKUP(CONCATENATE($C$45,"  ",$B54),'Závod_sem vyplňovat výsledky'!$A:$H,4,FALSE)</f>
        <v>1971</v>
      </c>
      <c r="GF54" s="45" t="str">
        <f>VLOOKUP(CONCATENATE($C$45,"  ",$B54),'Závod_sem vyplňovat výsledky'!$A:$H,5,FALSE)</f>
        <v>Biatlon Blansko</v>
      </c>
      <c r="GG54" s="64">
        <f>VLOOKUP(CONCATENATE($C$45,"  ",$B54),'Závod_sem vyplňovat výsledky'!$A:$H,8,FALSE)</f>
        <v>2.0125</v>
      </c>
      <c r="GH54" s="44">
        <f>VLOOKUP(CONCATENATE($C$45,"  ",$B54),'Závod_sem vyplňovat výsledky'!$A:$H,2,FALSE)</f>
        <v>46</v>
      </c>
      <c r="GP54" s="45">
        <v>3</v>
      </c>
      <c r="GQ54" s="46" t="str">
        <f>VLOOKUP(CONCATENATE($C$45,"  ",$B54),'Závod_sem vyplňovat výsledky'!$A:$H,3,FALSE)</f>
        <v>Ochotná Blanka</v>
      </c>
      <c r="GR54" s="44"/>
      <c r="GS54" s="44">
        <f>VLOOKUP(CONCATENATE($C$45,"  ",$B54),'Závod_sem vyplňovat výsledky'!$A:$H,4,FALSE)</f>
        <v>1971</v>
      </c>
      <c r="GT54" s="45" t="str">
        <f>VLOOKUP(CONCATENATE($C$45,"  ",$B54),'Závod_sem vyplňovat výsledky'!$A:$H,5,FALSE)</f>
        <v>Biatlon Blansko</v>
      </c>
      <c r="GU54" s="64">
        <f>VLOOKUP(CONCATENATE($C$45,"  ",$B54),'Závod_sem vyplňovat výsledky'!$A:$H,8,FALSE)</f>
        <v>2.0125</v>
      </c>
      <c r="GV54" s="44">
        <f>VLOOKUP(CONCATENATE($C$45,"  ",$B54),'Závod_sem vyplňovat výsledky'!$A:$H,2,FALSE)</f>
        <v>46</v>
      </c>
      <c r="HD54" s="45">
        <v>3</v>
      </c>
      <c r="HE54" s="46" t="str">
        <f>VLOOKUP(CONCATENATE($C$45,"  ",$B54),'Závod_sem vyplňovat výsledky'!$A:$H,3,FALSE)</f>
        <v>Ochotná Blanka</v>
      </c>
      <c r="HF54" s="44"/>
      <c r="HG54" s="44">
        <f>VLOOKUP(CONCATENATE($C$45,"  ",$B54),'Závod_sem vyplňovat výsledky'!$A:$H,4,FALSE)</f>
        <v>1971</v>
      </c>
      <c r="HH54" s="45" t="str">
        <f>VLOOKUP(CONCATENATE($C$45,"  ",$B54),'Závod_sem vyplňovat výsledky'!$A:$H,5,FALSE)</f>
        <v>Biatlon Blansko</v>
      </c>
      <c r="HI54" s="64">
        <f>VLOOKUP(CONCATENATE($C$45,"  ",$B54),'Závod_sem vyplňovat výsledky'!$A:$H,8,FALSE)</f>
        <v>2.0125</v>
      </c>
      <c r="HJ54" s="44">
        <f>VLOOKUP(CONCATENATE($C$45,"  ",$B54),'Závod_sem vyplňovat výsledky'!$A:$H,2,FALSE)</f>
        <v>46</v>
      </c>
      <c r="HR54" s="45">
        <v>3</v>
      </c>
      <c r="HS54" s="46" t="str">
        <f>VLOOKUP(CONCATENATE($C$45,"  ",$B54),'Závod_sem vyplňovat výsledky'!$A:$H,3,FALSE)</f>
        <v>Ochotná Blanka</v>
      </c>
      <c r="HT54" s="44"/>
      <c r="HU54" s="44">
        <f>VLOOKUP(CONCATENATE($C$45,"  ",$B54),'Závod_sem vyplňovat výsledky'!$A:$H,4,FALSE)</f>
        <v>1971</v>
      </c>
      <c r="HV54" s="45" t="str">
        <f>VLOOKUP(CONCATENATE($C$45,"  ",$B54),'Závod_sem vyplňovat výsledky'!$A:$H,5,FALSE)</f>
        <v>Biatlon Blansko</v>
      </c>
      <c r="HW54" s="64">
        <f>VLOOKUP(CONCATENATE($C$45,"  ",$B54),'Závod_sem vyplňovat výsledky'!$A:$H,8,FALSE)</f>
        <v>2.0125</v>
      </c>
      <c r="HX54" s="44">
        <f>VLOOKUP(CONCATENATE($C$45,"  ",$B54),'Závod_sem vyplňovat výsledky'!$A:$H,2,FALSE)</f>
        <v>46</v>
      </c>
      <c r="IF54" s="45">
        <v>3</v>
      </c>
      <c r="IG54" s="46" t="str">
        <f>VLOOKUP(CONCATENATE($C$45,"  ",$B54),'Závod_sem vyplňovat výsledky'!$A:$H,3,FALSE)</f>
        <v>Ochotná Blanka</v>
      </c>
      <c r="IH54" s="44"/>
      <c r="II54" s="44">
        <f>VLOOKUP(CONCATENATE($C$45,"  ",$B54),'Závod_sem vyplňovat výsledky'!$A:$H,4,FALSE)</f>
        <v>1971</v>
      </c>
      <c r="IJ54" s="45" t="str">
        <f>VLOOKUP(CONCATENATE($C$45,"  ",$B54),'Závod_sem vyplňovat výsledky'!$A:$H,5,FALSE)</f>
        <v>Biatlon Blansko</v>
      </c>
      <c r="IK54" s="64">
        <f>VLOOKUP(CONCATENATE($C$45,"  ",$B54),'Závod_sem vyplňovat výsledky'!$A:$H,8,FALSE)</f>
        <v>2.0125</v>
      </c>
      <c r="IL54" s="44">
        <f>VLOOKUP(CONCATENATE($C$45,"  ",$B54),'Závod_sem vyplňovat výsledky'!$A:$H,2,FALSE)</f>
        <v>46</v>
      </c>
      <c r="IT54" s="45">
        <v>3</v>
      </c>
      <c r="IU54" s="46" t="str">
        <f>VLOOKUP(CONCATENATE($C$45,"  ",$B54),'Závod_sem vyplňovat výsledky'!$A:$H,3,FALSE)</f>
        <v>Ochotná Blanka</v>
      </c>
      <c r="IV54" s="44"/>
    </row>
    <row r="56" spans="3:4" ht="15">
      <c r="C56" s="61"/>
      <c r="D56" s="61"/>
    </row>
    <row r="57" ht="15">
      <c r="G57" s="64"/>
    </row>
    <row r="58" ht="15">
      <c r="G58" s="64"/>
    </row>
    <row r="59" ht="15">
      <c r="G59" s="64"/>
    </row>
    <row r="60" spans="3:4" ht="15">
      <c r="C60" s="61"/>
      <c r="D60" s="61"/>
    </row>
    <row r="61" ht="15">
      <c r="G61" s="64"/>
    </row>
    <row r="63" spans="3:4" ht="15">
      <c r="C63" s="61"/>
      <c r="D63" s="61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10.00390625" style="44" customWidth="1"/>
    <col min="2" max="2" width="23.125" style="45" customWidth="1"/>
    <col min="3" max="3" width="9.875" style="65" customWidth="1"/>
    <col min="4" max="4" width="14.00390625" style="44" customWidth="1"/>
    <col min="5" max="5" width="10.125" style="45" customWidth="1"/>
    <col min="6" max="6" width="10.375" style="45" customWidth="1"/>
    <col min="7" max="7" width="30.625" style="46" customWidth="1"/>
    <col min="8" max="8" width="23.125" style="66" customWidth="1"/>
    <col min="9" max="9" width="3.875" style="66" customWidth="1"/>
    <col min="10" max="16384" width="8.875" style="45" customWidth="1"/>
  </cols>
  <sheetData>
    <row r="1" spans="1:9" ht="26.25" customHeight="1">
      <c r="A1" s="102" t="s">
        <v>521</v>
      </c>
      <c r="B1" s="102"/>
      <c r="C1" s="102"/>
      <c r="D1" s="102"/>
      <c r="E1" s="102"/>
      <c r="F1" s="102"/>
      <c r="G1" s="102"/>
      <c r="H1" s="67"/>
      <c r="I1" s="67"/>
    </row>
    <row r="2" spans="1:9" s="72" customFormat="1" ht="12.75" customHeight="1">
      <c r="A2" s="68" t="s">
        <v>522</v>
      </c>
      <c r="B2" s="103" t="s">
        <v>2</v>
      </c>
      <c r="C2" s="69" t="s">
        <v>523</v>
      </c>
      <c r="D2" s="70" t="s">
        <v>524</v>
      </c>
      <c r="E2" s="70" t="s">
        <v>525</v>
      </c>
      <c r="F2" s="70" t="s">
        <v>526</v>
      </c>
      <c r="G2" s="103" t="s">
        <v>513</v>
      </c>
      <c r="H2" s="71"/>
      <c r="I2" s="71"/>
    </row>
    <row r="3" spans="1:9" s="54" customFormat="1" ht="15">
      <c r="A3" s="73" t="s">
        <v>527</v>
      </c>
      <c r="B3" s="103"/>
      <c r="C3" s="74" t="s">
        <v>528</v>
      </c>
      <c r="D3" s="74" t="s">
        <v>529</v>
      </c>
      <c r="E3" s="74" t="s">
        <v>530</v>
      </c>
      <c r="F3" s="75" t="s">
        <v>531</v>
      </c>
      <c r="G3" s="103"/>
      <c r="H3" s="66"/>
      <c r="I3" s="76"/>
    </row>
    <row r="4" spans="1:10" ht="15">
      <c r="A4" s="77">
        <f>'Závod_sem vyplňovat výsledky'!B2</f>
        <v>1</v>
      </c>
      <c r="B4" s="78" t="str">
        <f>'Závod_sem vyplňovat výsledky'!C2</f>
        <v>Koudelka Lukáš</v>
      </c>
      <c r="C4" s="79">
        <f>'Závod_sem vyplňovat výsledky'!H2</f>
        <v>1.4090277777777778</v>
      </c>
      <c r="D4" s="80" t="str">
        <f>'Závod_sem vyplňovat výsledky'!A2</f>
        <v>M  1</v>
      </c>
      <c r="E4" s="81">
        <f>'Závod_sem vyplňovat výsledky'!D2</f>
        <v>1983</v>
      </c>
      <c r="F4" s="81">
        <f>'Závod_sem vyplňovat výsledky'!G2</f>
        <v>2</v>
      </c>
      <c r="G4" s="82" t="s">
        <v>533</v>
      </c>
      <c r="H4" s="66" t="str">
        <f aca="true" t="shared" si="0" ref="H4:H35">IF(LEFT(D4,1)&lt;&gt;"Ž","M","Ž")</f>
        <v>M</v>
      </c>
      <c r="I4" s="66">
        <f>COUNTIF(H$4:H4,H4)</f>
        <v>1</v>
      </c>
      <c r="J4" s="45" t="s">
        <v>532</v>
      </c>
    </row>
    <row r="5" spans="1:9" ht="15">
      <c r="A5" s="83">
        <f>'Závod_sem vyplňovat výsledky'!B3</f>
        <v>2</v>
      </c>
      <c r="B5" s="84" t="str">
        <f>'Závod_sem vyplňovat výsledky'!C3</f>
        <v>Huťka Jiří</v>
      </c>
      <c r="C5" s="85">
        <f>'Závod_sem vyplňovat výsledky'!H3</f>
        <v>1.4631944444444445</v>
      </c>
      <c r="D5" s="86" t="str">
        <f>'Závod_sem vyplňovat výsledky'!A3</f>
        <v>M  2</v>
      </c>
      <c r="E5" s="87">
        <f>'Závod_sem vyplňovat výsledky'!D3</f>
        <v>1991</v>
      </c>
      <c r="F5" s="87">
        <f>'Závod_sem vyplňovat výsledky'!G3</f>
        <v>4</v>
      </c>
      <c r="G5" s="88" t="str">
        <f>'Závod_sem vyplňovat výsledky'!E3</f>
        <v>Bořitov Brno</v>
      </c>
      <c r="H5" s="66" t="str">
        <f t="shared" si="0"/>
        <v>M</v>
      </c>
      <c r="I5" s="66">
        <f>COUNTIF(H$4:H5,H5)</f>
        <v>2</v>
      </c>
    </row>
    <row r="6" spans="1:9" ht="15">
      <c r="A6" s="83">
        <f>'Závod_sem vyplňovat výsledky'!B4</f>
        <v>3</v>
      </c>
      <c r="B6" s="84" t="str">
        <f>'Závod_sem vyplňovat výsledky'!C4</f>
        <v>Jančík Tomáš</v>
      </c>
      <c r="C6" s="85">
        <f>'Závod_sem vyplňovat výsledky'!H4</f>
        <v>1.525</v>
      </c>
      <c r="D6" s="86" t="str">
        <f>'Závod_sem vyplňovat výsledky'!A4</f>
        <v>MV40  1</v>
      </c>
      <c r="E6" s="87">
        <f>'Závod_sem vyplňovat výsledky'!D4</f>
        <v>1972</v>
      </c>
      <c r="F6" s="87">
        <f>'Závod_sem vyplňovat výsledky'!G4</f>
        <v>3</v>
      </c>
      <c r="G6" s="88" t="str">
        <f>'Závod_sem vyplňovat výsledky'!E4</f>
        <v>Boskovice</v>
      </c>
      <c r="H6" s="66" t="str">
        <f t="shared" si="0"/>
        <v>M</v>
      </c>
      <c r="I6" s="66">
        <f>COUNTIF(H$4:H6,H6)</f>
        <v>3</v>
      </c>
    </row>
    <row r="7" spans="1:9" ht="15">
      <c r="A7" s="83">
        <f>'Závod_sem vyplňovat výsledky'!B5</f>
        <v>4</v>
      </c>
      <c r="B7" s="84" t="str">
        <f>'Závod_sem vyplňovat výsledky'!C5</f>
        <v>Žila Miloš</v>
      </c>
      <c r="C7" s="85">
        <f>'Závod_sem vyplňovat výsledky'!H5</f>
        <v>1.5444444444444445</v>
      </c>
      <c r="D7" s="86" t="str">
        <f>'Závod_sem vyplňovat výsledky'!A5</f>
        <v>MV50  1</v>
      </c>
      <c r="E7" s="87">
        <f>'Závod_sem vyplňovat výsledky'!D5</f>
        <v>1962</v>
      </c>
      <c r="F7" s="87">
        <f>'Závod_sem vyplňovat výsledky'!G5</f>
        <v>15</v>
      </c>
      <c r="G7" s="88" t="str">
        <f>'Závod_sem vyplňovat výsledky'!E5</f>
        <v>Elit sport Boskovice</v>
      </c>
      <c r="H7" s="66" t="str">
        <f t="shared" si="0"/>
        <v>M</v>
      </c>
      <c r="I7" s="66">
        <f>COUNTIF(H$4:H7,H7)</f>
        <v>4</v>
      </c>
    </row>
    <row r="8" spans="1:9" ht="15">
      <c r="A8" s="83">
        <f>'Závod_sem vyplňovat výsledky'!B6</f>
        <v>5</v>
      </c>
      <c r="B8" s="84" t="str">
        <f>'Závod_sem vyplňovat výsledky'!C6</f>
        <v>Macura Jan</v>
      </c>
      <c r="C8" s="85">
        <f>'Závod_sem vyplňovat výsledky'!H6</f>
        <v>1.5527777777777778</v>
      </c>
      <c r="D8" s="86" t="str">
        <f>'Závod_sem vyplňovat výsledky'!A6</f>
        <v>MV40  2</v>
      </c>
      <c r="E8" s="87">
        <f>'Závod_sem vyplňovat výsledky'!D6</f>
        <v>1972</v>
      </c>
      <c r="F8" s="87">
        <f>'Závod_sem vyplňovat výsledky'!G6</f>
        <v>49</v>
      </c>
      <c r="G8" s="88" t="str">
        <f>'Závod_sem vyplňovat výsledky'!E6</f>
        <v>Horizont Kola Novák Blansko</v>
      </c>
      <c r="H8" s="66" t="str">
        <f t="shared" si="0"/>
        <v>M</v>
      </c>
      <c r="I8" s="66">
        <f>COUNTIF(H$4:H8,H8)</f>
        <v>5</v>
      </c>
    </row>
    <row r="9" spans="1:9" ht="15">
      <c r="A9" s="83">
        <f>'Závod_sem vyplňovat výsledky'!B7</f>
        <v>6</v>
      </c>
      <c r="B9" s="84" t="str">
        <f>'Závod_sem vyplňovat výsledky'!C7</f>
        <v>Weis Josef</v>
      </c>
      <c r="C9" s="85">
        <f>'Závod_sem vyplňovat výsledky'!H7</f>
        <v>1.5708333333333333</v>
      </c>
      <c r="D9" s="86" t="str">
        <f>'Závod_sem vyplňovat výsledky'!A7</f>
        <v>MV40  3</v>
      </c>
      <c r="E9" s="87">
        <f>'Závod_sem vyplňovat výsledky'!D7</f>
        <v>1974</v>
      </c>
      <c r="F9" s="87">
        <f>'Závod_sem vyplňovat výsledky'!G7</f>
        <v>55</v>
      </c>
      <c r="G9" s="88" t="str">
        <f>'Závod_sem vyplňovat výsledky'!E7</f>
        <v>SK Kněževes 2006</v>
      </c>
      <c r="H9" s="66" t="str">
        <f t="shared" si="0"/>
        <v>M</v>
      </c>
      <c r="I9" s="66">
        <f>COUNTIF(H$4:H9,H9)</f>
        <v>6</v>
      </c>
    </row>
    <row r="10" spans="1:9" ht="15">
      <c r="A10" s="83">
        <f>'Závod_sem vyplňovat výsledky'!B8</f>
        <v>7</v>
      </c>
      <c r="B10" s="84" t="str">
        <f>'Závod_sem vyplňovat výsledky'!C8</f>
        <v>Buš Ondřej</v>
      </c>
      <c r="C10" s="85">
        <f>'Závod_sem vyplňovat výsledky'!H8</f>
        <v>1.5756944444444445</v>
      </c>
      <c r="D10" s="86" t="str">
        <f>'Závod_sem vyplňovat výsledky'!A8</f>
        <v>M  3</v>
      </c>
      <c r="E10" s="87">
        <f>'Závod_sem vyplňovat výsledky'!D8</f>
        <v>1985</v>
      </c>
      <c r="F10" s="87">
        <f>'Závod_sem vyplňovat výsledky'!G8</f>
        <v>30</v>
      </c>
      <c r="G10" s="88" t="str">
        <f>'Závod_sem vyplňovat výsledky'!E8</f>
        <v>Ráječko</v>
      </c>
      <c r="H10" s="66" t="str">
        <f t="shared" si="0"/>
        <v>M</v>
      </c>
      <c r="I10" s="66">
        <f>COUNTIF(H$4:H10,H10)</f>
        <v>7</v>
      </c>
    </row>
    <row r="11" spans="1:9" ht="15">
      <c r="A11" s="83">
        <f>'Závod_sem vyplňovat výsledky'!B9</f>
        <v>8</v>
      </c>
      <c r="B11" s="84" t="str">
        <f>'Závod_sem vyplňovat výsledky'!C9</f>
        <v>Berka Milan</v>
      </c>
      <c r="C11" s="85">
        <f>'Závod_sem vyplňovat výsledky'!H9</f>
        <v>1.5819444444444444</v>
      </c>
      <c r="D11" s="86" t="str">
        <f>'Závod_sem vyplňovat výsledky'!A9</f>
        <v>M  4</v>
      </c>
      <c r="E11" s="87">
        <f>'Závod_sem vyplňovat výsledky'!D9</f>
        <v>1990</v>
      </c>
      <c r="F11" s="87">
        <f>'Závod_sem vyplňovat výsledky'!G9</f>
        <v>26</v>
      </c>
      <c r="G11" s="88" t="str">
        <f>'Závod_sem vyplňovat výsledky'!E9</f>
        <v>HC Blansko</v>
      </c>
      <c r="H11" s="66" t="str">
        <f t="shared" si="0"/>
        <v>M</v>
      </c>
      <c r="I11" s="66">
        <f>COUNTIF(H$4:H11,H11)</f>
        <v>8</v>
      </c>
    </row>
    <row r="12" spans="1:9" ht="15">
      <c r="A12" s="83">
        <f>'Závod_sem vyplňovat výsledky'!B10</f>
        <v>9</v>
      </c>
      <c r="B12" s="84" t="str">
        <f>'Závod_sem vyplňovat výsledky'!C10</f>
        <v>Jílek Ladislav</v>
      </c>
      <c r="C12" s="85">
        <f>'Závod_sem vyplňovat výsledky'!H10</f>
        <v>1.5840277777777778</v>
      </c>
      <c r="D12" s="86" t="str">
        <f>'Závod_sem vyplňovat výsledky'!A10</f>
        <v>MV40  4</v>
      </c>
      <c r="E12" s="87">
        <f>'Závod_sem vyplňovat výsledky'!D10</f>
        <v>1974</v>
      </c>
      <c r="F12" s="87">
        <f>'Závod_sem vyplňovat výsledky'!G10</f>
        <v>12</v>
      </c>
      <c r="G12" s="88" t="str">
        <f>'Závod_sem vyplňovat výsledky'!E10</f>
        <v>Aquaskiper Olešnice</v>
      </c>
      <c r="H12" s="66" t="str">
        <f t="shared" si="0"/>
        <v>M</v>
      </c>
      <c r="I12" s="66">
        <f>COUNTIF(H$4:H12,H12)</f>
        <v>9</v>
      </c>
    </row>
    <row r="13" spans="1:9" ht="15">
      <c r="A13" s="83">
        <f>'Závod_sem vyplňovat výsledky'!B11</f>
        <v>10</v>
      </c>
      <c r="B13" s="84" t="str">
        <f>'Závod_sem vyplňovat výsledky'!C11</f>
        <v>Škvařil Jan</v>
      </c>
      <c r="C13" s="85">
        <f>'Závod_sem vyplňovat výsledky'!H11</f>
        <v>1.586111111111111</v>
      </c>
      <c r="D13" s="86" t="str">
        <f>'Závod_sem vyplňovat výsledky'!A11</f>
        <v>MV40  5</v>
      </c>
      <c r="E13" s="87">
        <f>'Závod_sem vyplňovat výsledky'!D11</f>
        <v>1973</v>
      </c>
      <c r="F13" s="87">
        <f>'Závod_sem vyplňovat výsledky'!G11</f>
        <v>14</v>
      </c>
      <c r="G13" s="88" t="str">
        <f>'Závod_sem vyplňovat výsledky'!E11</f>
        <v>Blansko</v>
      </c>
      <c r="H13" s="66" t="str">
        <f t="shared" si="0"/>
        <v>M</v>
      </c>
      <c r="I13" s="66">
        <f>COUNTIF(H$4:H13,H13)</f>
        <v>10</v>
      </c>
    </row>
    <row r="14" spans="1:9" ht="15">
      <c r="A14" s="83">
        <f>'Závod_sem vyplňovat výsledky'!B12</f>
        <v>11</v>
      </c>
      <c r="B14" s="84" t="str">
        <f>'Závod_sem vyplňovat výsledky'!C12</f>
        <v>Krška Michal</v>
      </c>
      <c r="C14" s="85">
        <f>'Závod_sem vyplňovat výsledky'!H12</f>
        <v>1.6006944444444444</v>
      </c>
      <c r="D14" s="86" t="str">
        <f>'Závod_sem vyplňovat výsledky'!A12</f>
        <v>M  5</v>
      </c>
      <c r="E14" s="87">
        <f>'Závod_sem vyplňovat výsledky'!D12</f>
        <v>1984</v>
      </c>
      <c r="F14" s="87">
        <f>'Závod_sem vyplňovat výsledky'!G12</f>
        <v>11</v>
      </c>
      <c r="G14" s="88" t="str">
        <f>'Závod_sem vyplňovat výsledky'!E12</f>
        <v>Blansko</v>
      </c>
      <c r="H14" s="66" t="str">
        <f t="shared" si="0"/>
        <v>M</v>
      </c>
      <c r="I14" s="66">
        <f>COUNTIF(H$4:H14,H14)</f>
        <v>11</v>
      </c>
    </row>
    <row r="15" spans="1:9" ht="15">
      <c r="A15" s="83">
        <f>'Závod_sem vyplňovat výsledky'!B13</f>
        <v>12</v>
      </c>
      <c r="B15" s="84" t="str">
        <f>'Závod_sem vyplňovat výsledky'!C13</f>
        <v>Bachratý Pavel</v>
      </c>
      <c r="C15" s="85">
        <f>'Závod_sem vyplňovat výsledky'!H13</f>
        <v>1.6125</v>
      </c>
      <c r="D15" s="86" t="str">
        <f>'Závod_sem vyplňovat výsledky'!A13</f>
        <v>MV50  2</v>
      </c>
      <c r="E15" s="87">
        <f>'Závod_sem vyplňovat výsledky'!D13</f>
        <v>1965</v>
      </c>
      <c r="F15" s="87">
        <f>'Závod_sem vyplňovat výsledky'!G13</f>
        <v>39</v>
      </c>
      <c r="G15" s="88" t="str">
        <f>'Závod_sem vyplňovat výsledky'!E13</f>
        <v>Blansko</v>
      </c>
      <c r="H15" s="66" t="str">
        <f t="shared" si="0"/>
        <v>M</v>
      </c>
      <c r="I15" s="66">
        <f>COUNTIF(H$4:H15,H15)</f>
        <v>12</v>
      </c>
    </row>
    <row r="16" spans="1:9" ht="15">
      <c r="A16" s="83">
        <f>'Závod_sem vyplňovat výsledky'!B14</f>
        <v>13</v>
      </c>
      <c r="B16" s="84" t="str">
        <f>'Závod_sem vyplňovat výsledky'!C14</f>
        <v>Odehnal Tomáš</v>
      </c>
      <c r="C16" s="85">
        <f>'Závod_sem vyplňovat výsledky'!H14</f>
        <v>1.6243055555555554</v>
      </c>
      <c r="D16" s="86" t="str">
        <f>'Závod_sem vyplňovat výsledky'!A14</f>
        <v>MV40  6</v>
      </c>
      <c r="E16" s="87">
        <f>'Závod_sem vyplňovat výsledky'!D14</f>
        <v>1968</v>
      </c>
      <c r="F16" s="87">
        <f>'Závod_sem vyplňovat výsledky'!G14</f>
        <v>27</v>
      </c>
      <c r="G16" s="88" t="str">
        <f>'Závod_sem vyplňovat výsledky'!E14</f>
        <v>Skalice</v>
      </c>
      <c r="H16" s="66" t="str">
        <f t="shared" si="0"/>
        <v>M</v>
      </c>
      <c r="I16" s="66">
        <f>COUNTIF(H$4:H16,H16)</f>
        <v>13</v>
      </c>
    </row>
    <row r="17" spans="1:9" ht="15">
      <c r="A17" s="83">
        <f>'Závod_sem vyplňovat výsledky'!B15</f>
        <v>14</v>
      </c>
      <c r="B17" s="84" t="str">
        <f>'Závod_sem vyplňovat výsledky'!C15</f>
        <v>Bejček Patrik</v>
      </c>
      <c r="C17" s="85">
        <f>'Závod_sem vyplňovat výsledky'!H15</f>
        <v>1.6256944444444446</v>
      </c>
      <c r="D17" s="86" t="str">
        <f>'Závod_sem vyplňovat výsledky'!A15</f>
        <v>M  6</v>
      </c>
      <c r="E17" s="87">
        <f>'Závod_sem vyplňovat výsledky'!D15</f>
        <v>1994</v>
      </c>
      <c r="F17" s="87">
        <f>'Závod_sem vyplňovat výsledky'!G15</f>
        <v>8</v>
      </c>
      <c r="G17" s="88" t="str">
        <f>'Závod_sem vyplňovat výsledky'!E15</f>
        <v>Ostrov u Macochy</v>
      </c>
      <c r="H17" s="66" t="str">
        <f t="shared" si="0"/>
        <v>M</v>
      </c>
      <c r="I17" s="66">
        <f>COUNTIF(H$4:H17,H17)</f>
        <v>14</v>
      </c>
    </row>
    <row r="18" spans="1:9" ht="15">
      <c r="A18" s="83">
        <f>'Závod_sem vyplňovat výsledky'!B16</f>
        <v>15</v>
      </c>
      <c r="B18" s="84" t="str">
        <f>'Závod_sem vyplňovat výsledky'!C16</f>
        <v>Uličný Tomáčš</v>
      </c>
      <c r="C18" s="85">
        <f>'Závod_sem vyplňovat výsledky'!H16</f>
        <v>1.6388888888888888</v>
      </c>
      <c r="D18" s="86" t="str">
        <f>'Závod_sem vyplňovat výsledky'!A16</f>
        <v>MV40  7</v>
      </c>
      <c r="E18" s="87">
        <f>'Závod_sem vyplňovat výsledky'!D16</f>
        <v>1967</v>
      </c>
      <c r="F18" s="87">
        <f>'Závod_sem vyplňovat výsledky'!G16</f>
        <v>40</v>
      </c>
      <c r="G18" s="88" t="str">
        <f>'Závod_sem vyplňovat výsledky'!E16</f>
        <v>Blansko</v>
      </c>
      <c r="H18" s="66" t="str">
        <f t="shared" si="0"/>
        <v>M</v>
      </c>
      <c r="I18" s="66">
        <f>COUNTIF(H$4:H18,H18)</f>
        <v>15</v>
      </c>
    </row>
    <row r="19" spans="1:9" ht="15">
      <c r="A19" s="83">
        <f>'Závod_sem vyplňovat výsledky'!B17</f>
        <v>16</v>
      </c>
      <c r="B19" s="84" t="str">
        <f>'Závod_sem vyplňovat výsledky'!C17</f>
        <v>Zoubek Karel</v>
      </c>
      <c r="C19" s="85">
        <f>'Závod_sem vyplňovat výsledky'!H17</f>
        <v>1.6534722222222222</v>
      </c>
      <c r="D19" s="86" t="str">
        <f>'Závod_sem vyplňovat výsledky'!A17</f>
        <v>MV50  3</v>
      </c>
      <c r="E19" s="87">
        <f>'Závod_sem vyplňovat výsledky'!D17</f>
        <v>1960</v>
      </c>
      <c r="F19" s="87">
        <f>'Závod_sem vyplňovat výsledky'!G17</f>
        <v>7</v>
      </c>
      <c r="G19" s="88" t="str">
        <f>'Závod_sem vyplňovat výsledky'!E17</f>
        <v>Vanovice</v>
      </c>
      <c r="H19" s="66" t="str">
        <f t="shared" si="0"/>
        <v>M</v>
      </c>
      <c r="I19" s="66">
        <f>COUNTIF(H$4:H19,H19)</f>
        <v>16</v>
      </c>
    </row>
    <row r="20" spans="1:9" ht="15">
      <c r="A20" s="83">
        <f>'Závod_sem vyplňovat výsledky'!B18</f>
        <v>17</v>
      </c>
      <c r="B20" s="84" t="str">
        <f>'Závod_sem vyplňovat výsledky'!C18</f>
        <v>Zeman Zdeněk</v>
      </c>
      <c r="C20" s="85">
        <f>'Závod_sem vyplňovat výsledky'!H18</f>
        <v>1.6555555555555554</v>
      </c>
      <c r="D20" s="86" t="str">
        <f>'Závod_sem vyplňovat výsledky'!A18</f>
        <v>MV40  8</v>
      </c>
      <c r="E20" s="87">
        <f>'Závod_sem vyplňovat výsledky'!D18</f>
        <v>1976</v>
      </c>
      <c r="F20" s="87">
        <f>'Závod_sem vyplňovat výsledky'!G18</f>
        <v>5</v>
      </c>
      <c r="G20" s="88" t="str">
        <f>'Závod_sem vyplňovat výsledky'!E18</f>
        <v>Blansko</v>
      </c>
      <c r="H20" s="66" t="str">
        <f t="shared" si="0"/>
        <v>M</v>
      </c>
      <c r="I20" s="66">
        <f>COUNTIF(H$4:H20,H20)</f>
        <v>17</v>
      </c>
    </row>
    <row r="21" spans="1:9" ht="15">
      <c r="A21" s="83">
        <f>'Závod_sem vyplňovat výsledky'!B19</f>
        <v>18</v>
      </c>
      <c r="B21" s="84" t="str">
        <f>'Závod_sem vyplňovat výsledky'!C19</f>
        <v>Kinc Pavel</v>
      </c>
      <c r="C21" s="85">
        <f>'Závod_sem vyplňovat výsledky'!H19</f>
        <v>1.6576388888888889</v>
      </c>
      <c r="D21" s="86" t="str">
        <f>'Závod_sem vyplňovat výsledky'!A19</f>
        <v>MV40  9</v>
      </c>
      <c r="E21" s="87">
        <f>'Závod_sem vyplňovat výsledky'!D19</f>
        <v>1974</v>
      </c>
      <c r="F21" s="87">
        <f>'Závod_sem vyplňovat výsledky'!G19</f>
        <v>43</v>
      </c>
      <c r="G21" s="88" t="str">
        <f>'Závod_sem vyplňovat výsledky'!E19</f>
        <v>VF Černá Hora</v>
      </c>
      <c r="H21" s="66" t="str">
        <f t="shared" si="0"/>
        <v>M</v>
      </c>
      <c r="I21" s="66">
        <f>COUNTIF(H$4:H21,H21)</f>
        <v>18</v>
      </c>
    </row>
    <row r="22" spans="1:9" ht="15">
      <c r="A22" s="83">
        <f>'Závod_sem vyplňovat výsledky'!B20</f>
        <v>19</v>
      </c>
      <c r="B22" s="84" t="str">
        <f>'Závod_sem vyplňovat výsledky'!C20</f>
        <v>Matěna Vladimír</v>
      </c>
      <c r="C22" s="85">
        <f>'Závod_sem vyplňovat výsledky'!H20</f>
        <v>1.6583333333333334</v>
      </c>
      <c r="D22" s="86" t="str">
        <f>'Závod_sem vyplňovat výsledky'!A20</f>
        <v>MV50  4</v>
      </c>
      <c r="E22" s="87">
        <f>'Závod_sem vyplňovat výsledky'!D20</f>
        <v>1959</v>
      </c>
      <c r="F22" s="87">
        <f>'Závod_sem vyplňovat výsledky'!G20</f>
        <v>37</v>
      </c>
      <c r="G22" s="88" t="str">
        <f>'Závod_sem vyplňovat výsledky'!E20</f>
        <v>VZS Blansko</v>
      </c>
      <c r="H22" s="66" t="str">
        <f t="shared" si="0"/>
        <v>M</v>
      </c>
      <c r="I22" s="66">
        <f>COUNTIF(H$4:H22,H22)</f>
        <v>19</v>
      </c>
    </row>
    <row r="23" spans="1:9" ht="15">
      <c r="A23" s="83">
        <f>'Závod_sem vyplňovat výsledky'!B21</f>
        <v>20</v>
      </c>
      <c r="B23" s="84" t="str">
        <f>'Závod_sem vyplňovat výsledky'!C21</f>
        <v>Gilk Erik</v>
      </c>
      <c r="C23" s="85">
        <f>'Závod_sem vyplňovat výsledky'!H21</f>
        <v>1.68125</v>
      </c>
      <c r="D23" s="86" t="str">
        <f>'Závod_sem vyplňovat výsledky'!A21</f>
        <v>MV40  10</v>
      </c>
      <c r="E23" s="87">
        <f>'Závod_sem vyplňovat výsledky'!D21</f>
        <v>1973</v>
      </c>
      <c r="F23" s="87">
        <f>'Závod_sem vyplňovat výsledky'!G21</f>
        <v>17</v>
      </c>
      <c r="G23" s="88" t="str">
        <f>'Závod_sem vyplňovat výsledky'!E21</f>
        <v>Blansko</v>
      </c>
      <c r="H23" s="66" t="str">
        <f t="shared" si="0"/>
        <v>M</v>
      </c>
      <c r="I23" s="66">
        <f>COUNTIF(H$4:H23,H23)</f>
        <v>20</v>
      </c>
    </row>
    <row r="24" spans="1:9" ht="15">
      <c r="A24" s="83">
        <f>'Závod_sem vyplňovat výsledky'!B22</f>
        <v>21</v>
      </c>
      <c r="B24" s="84" t="str">
        <f>'Závod_sem vyplňovat výsledky'!C22</f>
        <v>Hegr Jiří</v>
      </c>
      <c r="C24" s="85">
        <f>'Závod_sem vyplňovat výsledky'!H22</f>
        <v>1.6826388888888888</v>
      </c>
      <c r="D24" s="86" t="str">
        <f>'Závod_sem vyplňovat výsledky'!A22</f>
        <v>M  7</v>
      </c>
      <c r="E24" s="87">
        <f>'Závod_sem vyplňovat výsledky'!D22</f>
        <v>1977</v>
      </c>
      <c r="F24" s="87">
        <f>'Závod_sem vyplňovat výsledky'!G22</f>
        <v>31</v>
      </c>
      <c r="G24" s="88" t="str">
        <f>'Závod_sem vyplňovat výsledky'!E22</f>
        <v>Šošůvka</v>
      </c>
      <c r="H24" s="66" t="str">
        <f t="shared" si="0"/>
        <v>M</v>
      </c>
      <c r="I24" s="66">
        <f>COUNTIF(H$4:H24,H24)</f>
        <v>21</v>
      </c>
    </row>
    <row r="25" spans="1:9" ht="15">
      <c r="A25" s="83">
        <f>'Závod_sem vyplňovat výsledky'!B23</f>
        <v>22</v>
      </c>
      <c r="B25" s="84" t="str">
        <f>'Závod_sem vyplňovat výsledky'!C23</f>
        <v>Odehnalová Ludmila</v>
      </c>
      <c r="C25" s="85">
        <f>'Závod_sem vyplňovat výsledky'!H23</f>
        <v>1.695138888888889</v>
      </c>
      <c r="D25" s="86" t="str">
        <f>'Závod_sem vyplňovat výsledky'!A23</f>
        <v>Ž  1</v>
      </c>
      <c r="E25" s="87">
        <f>'Závod_sem vyplňovat výsledky'!D23</f>
        <v>1986</v>
      </c>
      <c r="F25" s="87">
        <f>'Závod_sem vyplňovat výsledky'!G23</f>
        <v>44</v>
      </c>
      <c r="G25" s="88" t="str">
        <f>'Závod_sem vyplňovat výsledky'!E23</f>
        <v>Boskovice</v>
      </c>
      <c r="H25" s="66" t="str">
        <f t="shared" si="0"/>
        <v>Ž</v>
      </c>
      <c r="I25" s="66">
        <f>COUNTIF(H$4:H25,H25)</f>
        <v>1</v>
      </c>
    </row>
    <row r="26" spans="1:9" ht="15">
      <c r="A26" s="83">
        <f>'Závod_sem vyplňovat výsledky'!B24</f>
        <v>23</v>
      </c>
      <c r="B26" s="84" t="str">
        <f>'Závod_sem vyplňovat výsledky'!C24</f>
        <v>Procházka Jan</v>
      </c>
      <c r="C26" s="85">
        <f>'Závod_sem vyplňovat výsledky'!H24</f>
        <v>1.6993055555555556</v>
      </c>
      <c r="D26" s="86" t="str">
        <f>'Závod_sem vyplňovat výsledky'!A24</f>
        <v>M  8</v>
      </c>
      <c r="E26" s="87">
        <f>'Závod_sem vyplňovat výsledky'!D24</f>
        <v>1979</v>
      </c>
      <c r="F26" s="87">
        <f>'Závod_sem vyplňovat výsledky'!G24</f>
        <v>53</v>
      </c>
      <c r="G26" s="88" t="str">
        <f>'Závod_sem vyplňovat výsledky'!E24</f>
        <v>Ráječko</v>
      </c>
      <c r="H26" s="66" t="str">
        <f t="shared" si="0"/>
        <v>M</v>
      </c>
      <c r="I26" s="66">
        <f>COUNTIF(H$4:H26,H26)</f>
        <v>22</v>
      </c>
    </row>
    <row r="27" spans="1:9" ht="15">
      <c r="A27" s="83">
        <f>'Závod_sem vyplňovat výsledky'!B25</f>
        <v>24</v>
      </c>
      <c r="B27" s="84" t="str">
        <f>'Závod_sem vyplňovat výsledky'!C25</f>
        <v>Němec Richard</v>
      </c>
      <c r="C27" s="85">
        <f>'Závod_sem vyplňovat výsledky'!H25</f>
        <v>1.7034722222222223</v>
      </c>
      <c r="D27" s="86" t="str">
        <f>'Závod_sem vyplňovat výsledky'!A25</f>
        <v>MV40  11</v>
      </c>
      <c r="E27" s="87">
        <f>'Závod_sem vyplňovat výsledky'!D25</f>
        <v>1969</v>
      </c>
      <c r="F27" s="87">
        <f>'Závod_sem vyplňovat výsledky'!G25</f>
        <v>18</v>
      </c>
      <c r="G27" s="88" t="str">
        <f>'Závod_sem vyplňovat výsledky'!E25</f>
        <v>Blansko</v>
      </c>
      <c r="H27" s="66" t="str">
        <f t="shared" si="0"/>
        <v>M</v>
      </c>
      <c r="I27" s="66">
        <f>COUNTIF(H$4:H27,H27)</f>
        <v>23</v>
      </c>
    </row>
    <row r="28" spans="1:9" ht="15">
      <c r="A28" s="83">
        <f>'Závod_sem vyplňovat výsledky'!B26</f>
        <v>25</v>
      </c>
      <c r="B28" s="84" t="str">
        <f>'Závod_sem vyplňovat výsledky'!C26</f>
        <v>Anderlová Dorota</v>
      </c>
      <c r="C28" s="85">
        <f>'Závod_sem vyplňovat výsledky'!H26</f>
        <v>1.707638888888889</v>
      </c>
      <c r="D28" s="86" t="str">
        <f>'Závod_sem vyplňovat výsledky'!A26</f>
        <v>Ž  2</v>
      </c>
      <c r="E28" s="87">
        <f>'Závod_sem vyplňovat výsledky'!D26</f>
        <v>1978</v>
      </c>
      <c r="F28" s="87">
        <f>'Závod_sem vyplňovat výsledky'!G26</f>
        <v>9</v>
      </c>
      <c r="G28" s="88" t="str">
        <f>'Závod_sem vyplňovat výsledky'!E26</f>
        <v>Brno</v>
      </c>
      <c r="H28" s="66" t="str">
        <f t="shared" si="0"/>
        <v>Ž</v>
      </c>
      <c r="I28" s="66">
        <f>COUNTIF(H$4:H28,H28)</f>
        <v>2</v>
      </c>
    </row>
    <row r="29" spans="1:9" ht="15">
      <c r="A29" s="83">
        <f>'Závod_sem vyplňovat výsledky'!B27</f>
        <v>26</v>
      </c>
      <c r="B29" s="84" t="str">
        <f>'Závod_sem vyplňovat výsledky'!C27</f>
        <v>Smutný Zdeněk</v>
      </c>
      <c r="C29" s="85">
        <f>'Závod_sem vyplňovat výsledky'!H27</f>
        <v>1.7208333333333334</v>
      </c>
      <c r="D29" s="86" t="str">
        <f>'Závod_sem vyplňovat výsledky'!A27</f>
        <v>MV50  5</v>
      </c>
      <c r="E29" s="87">
        <f>'Závod_sem vyplňovat výsledky'!D27</f>
        <v>1957</v>
      </c>
      <c r="F29" s="87">
        <f>'Závod_sem vyplňovat výsledky'!G27</f>
        <v>34</v>
      </c>
      <c r="G29" s="88" t="str">
        <f>'Závod_sem vyplňovat výsledky'!E27</f>
        <v>AK Drnovice</v>
      </c>
      <c r="H29" s="66" t="str">
        <f t="shared" si="0"/>
        <v>M</v>
      </c>
      <c r="I29" s="66">
        <f>COUNTIF(H$4:H29,H29)</f>
        <v>24</v>
      </c>
    </row>
    <row r="30" spans="1:9" ht="15">
      <c r="A30" s="83">
        <f>'Závod_sem vyplňovat výsledky'!B28</f>
        <v>27</v>
      </c>
      <c r="B30" s="84" t="str">
        <f>'Závod_sem vyplňovat výsledky'!C28</f>
        <v>Přibil Tomáš</v>
      </c>
      <c r="C30" s="85">
        <f>'Závod_sem vyplňovat výsledky'!H28</f>
        <v>1.7222222222222223</v>
      </c>
      <c r="D30" s="86" t="str">
        <f>'Závod_sem vyplňovat výsledky'!A28</f>
        <v>M  9</v>
      </c>
      <c r="E30" s="87">
        <f>'Závod_sem vyplňovat výsledky'!D28</f>
        <v>1990</v>
      </c>
      <c r="F30" s="87">
        <f>'Závod_sem vyplňovat výsledky'!G28</f>
        <v>38</v>
      </c>
      <c r="G30" s="88" t="str">
        <f>'Závod_sem vyplňovat výsledky'!E28</f>
        <v>Ráječko</v>
      </c>
      <c r="H30" s="66" t="str">
        <f t="shared" si="0"/>
        <v>M</v>
      </c>
      <c r="I30" s="66">
        <f>COUNTIF(H$4:H30,H30)</f>
        <v>25</v>
      </c>
    </row>
    <row r="31" spans="1:9" ht="15">
      <c r="A31" s="83">
        <f>'Závod_sem vyplňovat výsledky'!B29</f>
        <v>28</v>
      </c>
      <c r="B31" s="84" t="str">
        <f>'Závod_sem vyplňovat výsledky'!C29</f>
        <v>Ramša Aleš</v>
      </c>
      <c r="C31" s="85">
        <f>'Závod_sem vyplňovat výsledky'!H29</f>
        <v>1.7368055555555555</v>
      </c>
      <c r="D31" s="86" t="str">
        <f>'Závod_sem vyplňovat výsledky'!A29</f>
        <v>M  10</v>
      </c>
      <c r="E31" s="87">
        <f>'Závod_sem vyplňovat výsledky'!D29</f>
        <v>1978</v>
      </c>
      <c r="F31" s="87">
        <f>'Závod_sem vyplňovat výsledky'!G29</f>
        <v>29</v>
      </c>
      <c r="G31" s="88" t="str">
        <f>'Závod_sem vyplňovat výsledky'!E29</f>
        <v>Hostěnice</v>
      </c>
      <c r="H31" s="66" t="str">
        <f t="shared" si="0"/>
        <v>M</v>
      </c>
      <c r="I31" s="66">
        <f>COUNTIF(H$4:H31,H31)</f>
        <v>26</v>
      </c>
    </row>
    <row r="32" spans="1:9" ht="15">
      <c r="A32" s="83">
        <f>'Závod_sem vyplňovat výsledky'!B30</f>
        <v>29</v>
      </c>
      <c r="B32" s="84" t="str">
        <f>'Závod_sem vyplňovat výsledky'!C30</f>
        <v>Janková Magda</v>
      </c>
      <c r="C32" s="85">
        <f>'Závod_sem vyplňovat výsledky'!H30</f>
        <v>1.7416666666666667</v>
      </c>
      <c r="D32" s="86" t="str">
        <f>'Závod_sem vyplňovat výsledky'!A30</f>
        <v>Ž  3</v>
      </c>
      <c r="E32" s="87">
        <f>'Závod_sem vyplňovat výsledky'!D30</f>
        <v>1980</v>
      </c>
      <c r="F32" s="87">
        <f>'Závod_sem vyplňovat výsledky'!G30</f>
        <v>22</v>
      </c>
      <c r="G32" s="88" t="str">
        <f>'Závod_sem vyplňovat výsledky'!E30</f>
        <v>Brno</v>
      </c>
      <c r="H32" s="66" t="str">
        <f t="shared" si="0"/>
        <v>Ž</v>
      </c>
      <c r="I32" s="66">
        <f>COUNTIF(H$4:H32,H32)</f>
        <v>3</v>
      </c>
    </row>
    <row r="33" spans="1:9" ht="15">
      <c r="A33" s="83">
        <f>'Závod_sem vyplňovat výsledky'!B31</f>
        <v>30</v>
      </c>
      <c r="B33" s="84" t="str">
        <f>'Závod_sem vyplňovat výsledky'!C31</f>
        <v>Přichystal Śtěpán</v>
      </c>
      <c r="C33" s="85">
        <f>'Závod_sem vyplňovat výsledky'!H31</f>
        <v>1.773611111111111</v>
      </c>
      <c r="D33" s="86" t="str">
        <f>'Závod_sem vyplňovat výsledky'!A31</f>
        <v>M  11</v>
      </c>
      <c r="E33" s="87">
        <f>'Závod_sem vyplňovat výsledky'!D31</f>
        <v>1989</v>
      </c>
      <c r="F33" s="87">
        <f>'Závod_sem vyplňovat výsledky'!G31</f>
        <v>46</v>
      </c>
      <c r="G33" s="88" t="str">
        <f>'Závod_sem vyplňovat výsledky'!E31</f>
        <v>Vanovice</v>
      </c>
      <c r="H33" s="66" t="str">
        <f t="shared" si="0"/>
        <v>M</v>
      </c>
      <c r="I33" s="66">
        <f>COUNTIF(H$4:H33,H33)</f>
        <v>27</v>
      </c>
    </row>
    <row r="34" spans="1:9" ht="15">
      <c r="A34" s="83">
        <f>'Závod_sem vyplňovat výsledky'!B32</f>
        <v>31</v>
      </c>
      <c r="B34" s="84" t="str">
        <f>'Závod_sem vyplňovat výsledky'!C32</f>
        <v>Kolář Vít</v>
      </c>
      <c r="C34" s="85">
        <f>'Závod_sem vyplňovat výsledky'!H32</f>
        <v>1.8118055555555554</v>
      </c>
      <c r="D34" s="86" t="str">
        <f>'Závod_sem vyplňovat výsledky'!A32</f>
        <v>M  12</v>
      </c>
      <c r="E34" s="87">
        <f>'Závod_sem vyplňovat výsledky'!D32</f>
        <v>1980</v>
      </c>
      <c r="F34" s="87">
        <f>'Závod_sem vyplňovat výsledky'!G32</f>
        <v>52</v>
      </c>
      <c r="G34" s="88" t="str">
        <f>'Závod_sem vyplňovat výsledky'!E32</f>
        <v>Blansko</v>
      </c>
      <c r="H34" s="66" t="str">
        <f t="shared" si="0"/>
        <v>M</v>
      </c>
      <c r="I34" s="66">
        <f>COUNTIF(H$4:H34,H34)</f>
        <v>28</v>
      </c>
    </row>
    <row r="35" spans="1:9" ht="15">
      <c r="A35" s="83">
        <f>'Závod_sem vyplňovat výsledky'!B33</f>
        <v>32</v>
      </c>
      <c r="B35" s="84" t="str">
        <f>'Závod_sem vyplňovat výsledky'!C33</f>
        <v>Ondroušková Ivana</v>
      </c>
      <c r="C35" s="85">
        <f>'Závod_sem vyplňovat výsledky'!H33</f>
        <v>1.8145833333333334</v>
      </c>
      <c r="D35" s="86" t="str">
        <f>'Závod_sem vyplňovat výsledky'!A33</f>
        <v>ŽV40  1</v>
      </c>
      <c r="E35" s="87">
        <f>'Závod_sem vyplňovat výsledky'!D33</f>
        <v>1970</v>
      </c>
      <c r="F35" s="87">
        <f>'Závod_sem vyplňovat výsledky'!G33</f>
        <v>13</v>
      </c>
      <c r="G35" s="88" t="str">
        <f>'Závod_sem vyplňovat výsledky'!E33</f>
        <v>Blansko, Krajní 5</v>
      </c>
      <c r="H35" s="66" t="str">
        <f t="shared" si="0"/>
        <v>Ž</v>
      </c>
      <c r="I35" s="66">
        <f>COUNTIF(H$4:H35,H35)</f>
        <v>4</v>
      </c>
    </row>
    <row r="36" spans="1:9" ht="15">
      <c r="A36" s="83">
        <f>'Závod_sem vyplňovat výsledky'!B34</f>
        <v>33</v>
      </c>
      <c r="B36" s="84" t="str">
        <f>'Závod_sem vyplňovat výsledky'!C34</f>
        <v>Březa Miroslav</v>
      </c>
      <c r="C36" s="85">
        <f>'Závod_sem vyplňovat výsledky'!H34</f>
        <v>1.84375</v>
      </c>
      <c r="D36" s="86" t="str">
        <f>'Závod_sem vyplňovat výsledky'!A34</f>
        <v>MV50  6</v>
      </c>
      <c r="E36" s="87">
        <f>'Závod_sem vyplňovat výsledky'!D34</f>
        <v>1959</v>
      </c>
      <c r="F36" s="87">
        <f>'Závod_sem vyplňovat výsledky'!G34</f>
        <v>28</v>
      </c>
      <c r="G36" s="88" t="str">
        <f>'Závod_sem vyplňovat výsledky'!E34</f>
        <v>Brno</v>
      </c>
      <c r="H36" s="66" t="str">
        <f aca="true" t="shared" si="1" ref="H36:H67">IF(LEFT(D36,1)&lt;&gt;"Ž","M","Ž")</f>
        <v>M</v>
      </c>
      <c r="I36" s="66">
        <f>COUNTIF(H$4:H36,H36)</f>
        <v>29</v>
      </c>
    </row>
    <row r="37" spans="1:9" ht="15">
      <c r="A37" s="83">
        <f>'Závod_sem vyplňovat výsledky'!B35</f>
        <v>34</v>
      </c>
      <c r="B37" s="84" t="str">
        <f>'Závod_sem vyplňovat výsledky'!C35</f>
        <v>Parská Michaela</v>
      </c>
      <c r="C37" s="85">
        <f>'Závod_sem vyplňovat výsledky'!H35</f>
        <v>1.8520833333333333</v>
      </c>
      <c r="D37" s="86" t="str">
        <f>'Závod_sem vyplňovat výsledky'!A35</f>
        <v>Ž  4</v>
      </c>
      <c r="E37" s="87">
        <f>'Závod_sem vyplňovat výsledky'!D35</f>
        <v>1986</v>
      </c>
      <c r="F37" s="87">
        <f>'Závod_sem vyplňovat výsledky'!G35</f>
        <v>23</v>
      </c>
      <c r="G37" s="88" t="str">
        <f>'Závod_sem vyplňovat výsledky'!E35</f>
        <v>Elite sport Boskovice</v>
      </c>
      <c r="H37" s="66" t="str">
        <f t="shared" si="1"/>
        <v>Ž</v>
      </c>
      <c r="I37" s="66">
        <f>COUNTIF(H$4:H37,H37)</f>
        <v>5</v>
      </c>
    </row>
    <row r="38" spans="1:9" ht="15">
      <c r="A38" s="83">
        <f>'Závod_sem vyplňovat výsledky'!B36</f>
        <v>35</v>
      </c>
      <c r="B38" s="84" t="str">
        <f>'Závod_sem vyplňovat výsledky'!C36</f>
        <v>Hynštová Marie</v>
      </c>
      <c r="C38" s="85">
        <f>'Závod_sem vyplňovat výsledky'!H36</f>
        <v>1.8611111111111112</v>
      </c>
      <c r="D38" s="86" t="str">
        <f>'Závod_sem vyplňovat výsledky'!A36</f>
        <v>ŽV50  1</v>
      </c>
      <c r="E38" s="87">
        <f>'Závod_sem vyplňovat výsledky'!D36</f>
        <v>1957</v>
      </c>
      <c r="F38" s="87">
        <f>'Závod_sem vyplňovat výsledky'!G36</f>
        <v>1</v>
      </c>
      <c r="G38" s="88" t="str">
        <f>'Závod_sem vyplňovat výsledky'!E36</f>
        <v>AK Drnovice</v>
      </c>
      <c r="H38" s="66" t="str">
        <f t="shared" si="1"/>
        <v>Ž</v>
      </c>
      <c r="I38" s="66">
        <f>COUNTIF(H$4:H38,H38)</f>
        <v>6</v>
      </c>
    </row>
    <row r="39" spans="1:9" ht="15">
      <c r="A39" s="83">
        <f>'Závod_sem vyplňovat výsledky'!B37</f>
        <v>36</v>
      </c>
      <c r="B39" s="84" t="str">
        <f>'Závod_sem vyplňovat výsledky'!C37</f>
        <v>Vít Vojtěch</v>
      </c>
      <c r="C39" s="85">
        <f>'Závod_sem vyplňovat výsledky'!H37</f>
        <v>1.8743055555555554</v>
      </c>
      <c r="D39" s="86" t="str">
        <f>'Závod_sem vyplňovat výsledky'!A37</f>
        <v>M  13</v>
      </c>
      <c r="E39" s="87">
        <f>'Závod_sem vyplňovat výsledky'!D37</f>
        <v>1991</v>
      </c>
      <c r="F39" s="87">
        <f>'Závod_sem vyplňovat výsledky'!G37</f>
        <v>24</v>
      </c>
      <c r="G39" s="88" t="str">
        <f>'Závod_sem vyplňovat výsledky'!E37</f>
        <v>AC Okrouhlá</v>
      </c>
      <c r="H39" s="66" t="str">
        <f t="shared" si="1"/>
        <v>M</v>
      </c>
      <c r="I39" s="66">
        <f>COUNTIF(H$4:H39,H39)</f>
        <v>30</v>
      </c>
    </row>
    <row r="40" spans="1:9" ht="15">
      <c r="A40" s="83">
        <f>'Závod_sem vyplňovat výsledky'!B38</f>
        <v>37</v>
      </c>
      <c r="B40" s="84" t="str">
        <f>'Závod_sem vyplňovat výsledky'!C38</f>
        <v>Hájková Veronika</v>
      </c>
      <c r="C40" s="85">
        <f>'Závod_sem vyplňovat výsledky'!H38</f>
        <v>1.8444444444444446</v>
      </c>
      <c r="D40" s="86" t="str">
        <f>'Závod_sem vyplňovat výsledky'!A38</f>
        <v>ŽV40  2</v>
      </c>
      <c r="E40" s="87">
        <f>'Závod_sem vyplňovat výsledky'!D38</f>
        <v>1974</v>
      </c>
      <c r="F40" s="87">
        <f>'Závod_sem vyplňovat výsledky'!G38</f>
        <v>19</v>
      </c>
      <c r="G40" s="88" t="str">
        <f>'Závod_sem vyplňovat výsledky'!E38</f>
        <v>Doubravice</v>
      </c>
      <c r="H40" s="66" t="str">
        <f t="shared" si="1"/>
        <v>Ž</v>
      </c>
      <c r="I40" s="66">
        <f>COUNTIF(H$4:H40,H40)</f>
        <v>7</v>
      </c>
    </row>
    <row r="41" spans="1:9" ht="15">
      <c r="A41" s="83">
        <f>'Závod_sem vyplňovat výsledky'!B39</f>
        <v>38</v>
      </c>
      <c r="B41" s="84" t="str">
        <f>'Závod_sem vyplňovat výsledky'!C39</f>
        <v>Buš Jiří</v>
      </c>
      <c r="C41" s="85">
        <f>'Závod_sem vyplňovat výsledky'!H39</f>
        <v>1.8916666666666666</v>
      </c>
      <c r="D41" s="86" t="str">
        <f>'Závod_sem vyplňovat výsledky'!A39</f>
        <v>M  14</v>
      </c>
      <c r="E41" s="87">
        <f>'Závod_sem vyplňovat výsledky'!D39</f>
        <v>1994</v>
      </c>
      <c r="F41" s="87">
        <f>'Závod_sem vyplňovat výsledky'!G39</f>
        <v>51</v>
      </c>
      <c r="G41" s="88" t="str">
        <f>'Závod_sem vyplňovat výsledky'!E39</f>
        <v>Rájec</v>
      </c>
      <c r="H41" s="66" t="str">
        <f t="shared" si="1"/>
        <v>M</v>
      </c>
      <c r="I41" s="66">
        <f>COUNTIF(H$4:H41,H41)</f>
        <v>31</v>
      </c>
    </row>
    <row r="42" spans="1:9" ht="15">
      <c r="A42" s="83">
        <f>'Závod_sem vyplňovat výsledky'!B40</f>
        <v>39</v>
      </c>
      <c r="B42" s="84" t="str">
        <f>'Závod_sem vyplňovat výsledky'!C40</f>
        <v>Buš Roman</v>
      </c>
      <c r="C42" s="85">
        <f>'Závod_sem vyplňovat výsledky'!H40</f>
        <v>1.8979166666666667</v>
      </c>
      <c r="D42" s="86" t="str">
        <f>'Závod_sem vyplňovat výsledky'!A40</f>
        <v>MV50  7</v>
      </c>
      <c r="E42" s="87">
        <f>'Závod_sem vyplňovat výsledky'!D40</f>
        <v>1965</v>
      </c>
      <c r="F42" s="87">
        <f>'Závod_sem vyplňovat výsledky'!G40</f>
        <v>50</v>
      </c>
      <c r="G42" s="88" t="str">
        <f>'Závod_sem vyplňovat výsledky'!E40</f>
        <v>Rájec</v>
      </c>
      <c r="H42" s="66" t="str">
        <f t="shared" si="1"/>
        <v>M</v>
      </c>
      <c r="I42" s="66">
        <f>COUNTIF(H$4:H42,H42)</f>
        <v>32</v>
      </c>
    </row>
    <row r="43" spans="1:9" ht="15">
      <c r="A43" s="83">
        <f>'Závod_sem vyplňovat výsledky'!B41</f>
        <v>40</v>
      </c>
      <c r="B43" s="84" t="str">
        <f>'Závod_sem vyplňovat výsledky'!C41</f>
        <v>Palán Petr</v>
      </c>
      <c r="C43" s="85">
        <f>'Závod_sem vyplňovat výsledky'!H41</f>
        <v>1.90625</v>
      </c>
      <c r="D43" s="86" t="str">
        <f>'Závod_sem vyplňovat výsledky'!A41</f>
        <v>M  15</v>
      </c>
      <c r="E43" s="87">
        <f>'Závod_sem vyplňovat výsledky'!D41</f>
        <v>1983</v>
      </c>
      <c r="F43" s="87">
        <f>'Závod_sem vyplňovat výsledky'!G41</f>
        <v>45</v>
      </c>
      <c r="G43" s="88" t="str">
        <f>'Závod_sem vyplňovat výsledky'!E41</f>
        <v>Světlá</v>
      </c>
      <c r="H43" s="66" t="str">
        <f t="shared" si="1"/>
        <v>M</v>
      </c>
      <c r="I43" s="66">
        <f>COUNTIF(H$4:H43,H43)</f>
        <v>33</v>
      </c>
    </row>
    <row r="44" spans="1:9" ht="15">
      <c r="A44" s="83">
        <f>'Závod_sem vyplňovat výsledky'!B42</f>
        <v>41</v>
      </c>
      <c r="B44" s="84" t="str">
        <f>'Závod_sem vyplňovat výsledky'!C42</f>
        <v>Klinkovský Jiří</v>
      </c>
      <c r="C44" s="85">
        <f>'Závod_sem vyplňovat výsledky'!H42</f>
        <v>1.9159722222222222</v>
      </c>
      <c r="D44" s="86" t="str">
        <f>'Závod_sem vyplňovat výsledky'!A42</f>
        <v>MV50  8</v>
      </c>
      <c r="E44" s="87">
        <f>'Závod_sem vyplňovat výsledky'!D42</f>
        <v>1966</v>
      </c>
      <c r="F44" s="87">
        <f>'Závod_sem vyplňovat výsledky'!G42</f>
        <v>48</v>
      </c>
      <c r="G44" s="88" t="str">
        <f>'Závod_sem vyplňovat výsledky'!E42</f>
        <v>Rudice</v>
      </c>
      <c r="H44" s="66" t="str">
        <f t="shared" si="1"/>
        <v>M</v>
      </c>
      <c r="I44" s="66">
        <f>COUNTIF(H$4:H44,H44)</f>
        <v>34</v>
      </c>
    </row>
    <row r="45" spans="1:9" ht="15">
      <c r="A45" s="83">
        <f>'Závod_sem vyplňovat výsledky'!B43</f>
        <v>42</v>
      </c>
      <c r="B45" s="84" t="str">
        <f>'Závod_sem vyplňovat výsledky'!C43</f>
        <v>Stráník Aleš</v>
      </c>
      <c r="C45" s="85">
        <f>'Závod_sem vyplňovat výsledky'!H43</f>
        <v>1.9527777777777777</v>
      </c>
      <c r="D45" s="86" t="str">
        <f>'Závod_sem vyplňovat výsledky'!A43</f>
        <v>MV60  1</v>
      </c>
      <c r="E45" s="87">
        <f>'Závod_sem vyplňovat výsledky'!D43</f>
        <v>1950</v>
      </c>
      <c r="F45" s="87">
        <f>'Závod_sem vyplňovat výsledky'!G43</f>
        <v>21</v>
      </c>
      <c r="G45" s="88" t="str">
        <f>'Závod_sem vyplňovat výsledky'!E43</f>
        <v>Blansko</v>
      </c>
      <c r="H45" s="66" t="str">
        <f t="shared" si="1"/>
        <v>M</v>
      </c>
      <c r="I45" s="66">
        <f>COUNTIF(H$4:H45,H45)</f>
        <v>35</v>
      </c>
    </row>
    <row r="46" spans="1:9" ht="15">
      <c r="A46" s="83">
        <f>'Závod_sem vyplňovat výsledky'!B44</f>
        <v>43</v>
      </c>
      <c r="B46" s="84" t="str">
        <f>'Závod_sem vyplňovat výsledky'!C44</f>
        <v>Freitinger Pavel</v>
      </c>
      <c r="C46" s="85">
        <f>'Závod_sem vyplňovat výsledky'!H44</f>
        <v>1.976388888888889</v>
      </c>
      <c r="D46" s="86" t="str">
        <f>'Závod_sem vyplňovat výsledky'!A44</f>
        <v>MV50  9</v>
      </c>
      <c r="E46" s="87">
        <f>'Závod_sem vyplňovat výsledky'!D44</f>
        <v>1964</v>
      </c>
      <c r="F46" s="87">
        <f>'Závod_sem vyplňovat výsledky'!G44</f>
        <v>6</v>
      </c>
      <c r="G46" s="88" t="str">
        <f>'Závod_sem vyplňovat výsledky'!E44</f>
        <v>Vanovice</v>
      </c>
      <c r="H46" s="66" t="str">
        <f t="shared" si="1"/>
        <v>M</v>
      </c>
      <c r="I46" s="66">
        <f>COUNTIF(H$4:H46,H46)</f>
        <v>36</v>
      </c>
    </row>
    <row r="47" spans="1:9" ht="15">
      <c r="A47" s="83">
        <f>'Závod_sem vyplňovat výsledky'!B45</f>
        <v>44</v>
      </c>
      <c r="B47" s="84" t="str">
        <f>'Závod_sem vyplňovat výsledky'!C45</f>
        <v>Komárek Tomáš</v>
      </c>
      <c r="C47" s="85">
        <f>'Závod_sem vyplňovat výsledky'!H45</f>
        <v>1.9881944444444444</v>
      </c>
      <c r="D47" s="86" t="str">
        <f>'Závod_sem vyplňovat výsledky'!A45</f>
        <v>JUNIOŘI  1</v>
      </c>
      <c r="E47" s="87">
        <f>'Závod_sem vyplňovat výsledky'!D45</f>
        <v>2004</v>
      </c>
      <c r="F47" s="87">
        <f>'Závod_sem vyplňovat výsledky'!G45</f>
        <v>32</v>
      </c>
      <c r="G47" s="88" t="str">
        <f>'Závod_sem vyplňovat výsledky'!E45</f>
        <v>Spešov</v>
      </c>
      <c r="H47" s="66" t="str">
        <f t="shared" si="1"/>
        <v>M</v>
      </c>
      <c r="I47" s="66">
        <f>COUNTIF(H$4:H47,H47)</f>
        <v>37</v>
      </c>
    </row>
    <row r="48" spans="1:9" ht="15">
      <c r="A48" s="83">
        <f>'Závod_sem vyplňovat výsledky'!B46</f>
        <v>45</v>
      </c>
      <c r="B48" s="84" t="str">
        <f>'Závod_sem vyplňovat výsledky'!C46</f>
        <v>Berka Pavel</v>
      </c>
      <c r="C48" s="85">
        <f>'Závod_sem vyplňovat výsledky'!H46</f>
        <v>1.9881944444444444</v>
      </c>
      <c r="D48" s="86" t="str">
        <f>'Závod_sem vyplňovat výsledky'!A46</f>
        <v>JUNIOŘI  2</v>
      </c>
      <c r="E48" s="87">
        <f>'Závod_sem vyplňovat výsledky'!D46</f>
        <v>2004</v>
      </c>
      <c r="F48" s="87">
        <f>'Závod_sem vyplňovat výsledky'!G46</f>
        <v>25</v>
      </c>
      <c r="G48" s="88" t="str">
        <f>'Závod_sem vyplňovat výsledky'!E46</f>
        <v>Klepačov</v>
      </c>
      <c r="H48" s="66" t="str">
        <f t="shared" si="1"/>
        <v>M</v>
      </c>
      <c r="I48" s="66">
        <f>COUNTIF(H$4:H48,H48)</f>
        <v>38</v>
      </c>
    </row>
    <row r="49" spans="1:9" ht="15">
      <c r="A49" s="83">
        <f>'Závod_sem vyplňovat výsledky'!B47</f>
        <v>46</v>
      </c>
      <c r="B49" s="84" t="str">
        <f>'Závod_sem vyplňovat výsledky'!C47</f>
        <v>Ochotná Blanka</v>
      </c>
      <c r="C49" s="85">
        <f>'Závod_sem vyplňovat výsledky'!H47</f>
        <v>2.0125</v>
      </c>
      <c r="D49" s="86" t="str">
        <f>'Závod_sem vyplňovat výsledky'!A47</f>
        <v>ŽV40  3</v>
      </c>
      <c r="E49" s="87">
        <f>'Závod_sem vyplňovat výsledky'!D47</f>
        <v>1971</v>
      </c>
      <c r="F49" s="87">
        <f>'Závod_sem vyplňovat výsledky'!G47</f>
        <v>36</v>
      </c>
      <c r="G49" s="88" t="str">
        <f>'Závod_sem vyplňovat výsledky'!E47</f>
        <v>Biatlon Blansko</v>
      </c>
      <c r="H49" s="66" t="str">
        <f t="shared" si="1"/>
        <v>Ž</v>
      </c>
      <c r="I49" s="66">
        <f>COUNTIF(H$4:H49,H49)</f>
        <v>8</v>
      </c>
    </row>
    <row r="50" spans="1:9" ht="15">
      <c r="A50" s="83">
        <f>'Závod_sem vyplňovat výsledky'!B48</f>
        <v>47</v>
      </c>
      <c r="B50" s="84" t="str">
        <f>'Závod_sem vyplňovat výsledky'!C48</f>
        <v>Žila Daniel</v>
      </c>
      <c r="C50" s="85">
        <f>'Závod_sem vyplňovat výsledky'!H48</f>
        <v>2.115972222222222</v>
      </c>
      <c r="D50" s="86" t="str">
        <f>'Závod_sem vyplňovat výsledky'!A48</f>
        <v>JUNIOŘI  3</v>
      </c>
      <c r="E50" s="87">
        <f>'Závod_sem vyplňovat výsledky'!D48</f>
        <v>1999</v>
      </c>
      <c r="F50" s="87">
        <f>'Závod_sem vyplňovat výsledky'!G48</f>
        <v>16</v>
      </c>
      <c r="G50" s="88" t="str">
        <f>'Závod_sem vyplňovat výsledky'!E48</f>
        <v>Elit sport Boskovice</v>
      </c>
      <c r="H50" s="66" t="str">
        <f t="shared" si="1"/>
        <v>M</v>
      </c>
      <c r="I50" s="66">
        <f>COUNTIF(H$4:H50,H50)</f>
        <v>39</v>
      </c>
    </row>
    <row r="51" spans="1:9" ht="15">
      <c r="A51" s="83">
        <f>'Závod_sem vyplňovat výsledky'!B49</f>
        <v>48</v>
      </c>
      <c r="B51" s="84" t="str">
        <f>'Závod_sem vyplňovat výsledky'!C49</f>
        <v>Hromádková Petra</v>
      </c>
      <c r="C51" s="85">
        <f>'Závod_sem vyplňovat výsledky'!H49</f>
        <v>2.140277777777778</v>
      </c>
      <c r="D51" s="86" t="str">
        <f>'Závod_sem vyplňovat výsledky'!A49</f>
        <v>Ž  5</v>
      </c>
      <c r="E51" s="87">
        <f>'Závod_sem vyplňovat výsledky'!D49</f>
        <v>1982</v>
      </c>
      <c r="F51" s="87">
        <f>'Závod_sem vyplňovat výsledky'!G49</f>
        <v>10</v>
      </c>
      <c r="G51" s="88" t="str">
        <f>'Závod_sem vyplňovat výsledky'!E49</f>
        <v>Blansko</v>
      </c>
      <c r="H51" s="66" t="str">
        <f t="shared" si="1"/>
        <v>Ž</v>
      </c>
      <c r="I51" s="66">
        <f>COUNTIF(H$4:H51,H51)</f>
        <v>9</v>
      </c>
    </row>
    <row r="52" spans="1:9" ht="15">
      <c r="A52" s="83">
        <f>'Závod_sem vyplňovat výsledky'!B50</f>
        <v>49</v>
      </c>
      <c r="B52" s="84" t="str">
        <f>'Závod_sem vyplňovat výsledky'!C50</f>
        <v>Bouchal Petr</v>
      </c>
      <c r="C52" s="85">
        <f>'Závod_sem vyplňovat výsledky'!H50</f>
        <v>2.1458333333333335</v>
      </c>
      <c r="D52" s="86" t="str">
        <f>'Závod_sem vyplňovat výsledky'!A50</f>
        <v>MV60  2</v>
      </c>
      <c r="E52" s="87">
        <f>'Závod_sem vyplňovat výsledky'!D50</f>
        <v>1954</v>
      </c>
      <c r="F52" s="87">
        <f>'Závod_sem vyplňovat výsledky'!G50</f>
        <v>47</v>
      </c>
      <c r="G52" s="88" t="str">
        <f>'Závod_sem vyplňovat výsledky'!E50</f>
        <v>Svinošice</v>
      </c>
      <c r="H52" s="66" t="str">
        <f t="shared" si="1"/>
        <v>M</v>
      </c>
      <c r="I52" s="66">
        <f>COUNTIF(H$4:H52,H52)</f>
        <v>40</v>
      </c>
    </row>
    <row r="53" spans="1:9" ht="15">
      <c r="A53" s="83">
        <f>'Závod_sem vyplňovat výsledky'!B51</f>
        <v>50</v>
      </c>
      <c r="B53" s="84" t="str">
        <f>'Závod_sem vyplňovat výsledky'!C51</f>
        <v>Jalová Margita</v>
      </c>
      <c r="C53" s="85">
        <f>'Závod_sem vyplňovat výsledky'!H51</f>
        <v>2.2069444444444444</v>
      </c>
      <c r="D53" s="86" t="str">
        <f>'Závod_sem vyplňovat výsledky'!A51</f>
        <v>ŽV50  2</v>
      </c>
      <c r="E53" s="87">
        <f>'Závod_sem vyplňovat výsledky'!D51</f>
        <v>1954</v>
      </c>
      <c r="F53" s="87">
        <f>'Závod_sem vyplňovat výsledky'!G51</f>
        <v>35</v>
      </c>
      <c r="G53" s="88" t="str">
        <f>'Závod_sem vyplňovat výsledky'!E51</f>
        <v>Letovice</v>
      </c>
      <c r="H53" s="66" t="str">
        <f t="shared" si="1"/>
        <v>Ž</v>
      </c>
      <c r="I53" s="66">
        <f>COUNTIF(H$4:H53,H53)</f>
        <v>10</v>
      </c>
    </row>
    <row r="54" spans="1:9" ht="15">
      <c r="A54" s="83">
        <f>'Závod_sem vyplňovat výsledky'!B52</f>
        <v>51</v>
      </c>
      <c r="B54" s="84" t="str">
        <f>'Závod_sem vyplňovat výsledky'!C52</f>
        <v>Nevřivová Lucie</v>
      </c>
      <c r="C54" s="85">
        <f>'Závod_sem vyplňovat výsledky'!H52</f>
        <v>2.2256944444444446</v>
      </c>
      <c r="D54" s="86" t="str">
        <f>'Závod_sem vyplňovat výsledky'!A52</f>
        <v>Ž  6</v>
      </c>
      <c r="E54" s="87">
        <f>'Závod_sem vyplňovat výsledky'!D52</f>
        <v>1993</v>
      </c>
      <c r="F54" s="87">
        <f>'Závod_sem vyplňovat výsledky'!G52</f>
        <v>42</v>
      </c>
      <c r="G54" s="88" t="str">
        <f>'Závod_sem vyplňovat výsledky'!E52</f>
        <v>Blansko</v>
      </c>
      <c r="H54" s="66" t="str">
        <f t="shared" si="1"/>
        <v>Ž</v>
      </c>
      <c r="I54" s="66">
        <f>COUNTIF(H$4:H54,H54)</f>
        <v>11</v>
      </c>
    </row>
    <row r="55" spans="1:9" ht="15">
      <c r="A55" s="83">
        <f>'Závod_sem vyplňovat výsledky'!B53</f>
        <v>52</v>
      </c>
      <c r="B55" s="84" t="str">
        <f>'Závod_sem vyplňovat výsledky'!C53</f>
        <v>Weisová Barkora</v>
      </c>
      <c r="C55" s="85">
        <f>'Závod_sem vyplňovat výsledky'!H53</f>
        <v>2.2916666666666665</v>
      </c>
      <c r="D55" s="86" t="str">
        <f>'Závod_sem vyplňovat výsledky'!A53</f>
        <v>Ž  7</v>
      </c>
      <c r="E55" s="87">
        <f>'Závod_sem vyplňovat výsledky'!D53</f>
        <v>1980</v>
      </c>
      <c r="F55" s="87">
        <f>'Závod_sem vyplňovat výsledky'!G53</f>
        <v>54</v>
      </c>
      <c r="G55" s="88" t="str">
        <f>'Závod_sem vyplňovat výsledky'!E53</f>
        <v>Elit sport Boskovice</v>
      </c>
      <c r="H55" s="66" t="str">
        <f t="shared" si="1"/>
        <v>Ž</v>
      </c>
      <c r="I55" s="66">
        <f>COUNTIF(H$4:H55,H55)</f>
        <v>12</v>
      </c>
    </row>
    <row r="56" spans="1:9" ht="15">
      <c r="A56" s="83">
        <f>'Závod_sem vyplňovat výsledky'!B54</f>
        <v>53</v>
      </c>
      <c r="B56" s="84" t="str">
        <f>'Závod_sem vyplňovat výsledky'!C54</f>
        <v>Konečný Jan</v>
      </c>
      <c r="C56" s="85">
        <f>'Závod_sem vyplňovat výsledky'!H54</f>
        <v>2.35</v>
      </c>
      <c r="D56" s="86" t="str">
        <f>'Závod_sem vyplňovat výsledky'!A54</f>
        <v>JUNIOŘI  4</v>
      </c>
      <c r="E56" s="87">
        <f>'Závod_sem vyplňovat výsledky'!D54</f>
        <v>1997</v>
      </c>
      <c r="F56" s="87">
        <f>'Závod_sem vyplňovat výsledky'!G54</f>
        <v>33</v>
      </c>
      <c r="G56" s="88" t="str">
        <f>'Závod_sem vyplňovat výsledky'!E54</f>
        <v>AC Okrouhlá</v>
      </c>
      <c r="H56" s="66" t="str">
        <f t="shared" si="1"/>
        <v>M</v>
      </c>
      <c r="I56" s="66">
        <f>COUNTIF(H$4:H56,H56)</f>
        <v>41</v>
      </c>
    </row>
    <row r="57" spans="1:9" ht="15">
      <c r="A57" s="83">
        <f>'Závod_sem vyplňovat výsledky'!B55</f>
        <v>54</v>
      </c>
      <c r="B57" s="84" t="str">
        <f>'Závod_sem vyplňovat výsledky'!C55</f>
        <v>Pernica Josef</v>
      </c>
      <c r="C57" s="85">
        <f>'Závod_sem vyplňovat výsledky'!H55</f>
        <v>2.3625</v>
      </c>
      <c r="D57" s="86" t="str">
        <f>'Závod_sem vyplňovat výsledky'!A55</f>
        <v>M  16</v>
      </c>
      <c r="E57" s="87">
        <f>'Závod_sem vyplňovat výsledky'!D55</f>
        <v>1982</v>
      </c>
      <c r="F57" s="87">
        <f>'Závod_sem vyplňovat výsledky'!G55</f>
        <v>20</v>
      </c>
      <c r="G57" s="88" t="str">
        <f>'Závod_sem vyplňovat výsledky'!E55</f>
        <v>SDH Kotvrdovice</v>
      </c>
      <c r="H57" s="66" t="str">
        <f t="shared" si="1"/>
        <v>M</v>
      </c>
      <c r="I57" s="66">
        <f>COUNTIF(H$4:H57,H57)</f>
        <v>42</v>
      </c>
    </row>
    <row r="58" spans="1:9" ht="15">
      <c r="A58" s="83">
        <f>'Závod_sem vyplňovat výsledky'!B56</f>
        <v>55</v>
      </c>
      <c r="B58" s="84" t="str">
        <f>'Závod_sem vyplňovat výsledky'!C56</f>
        <v>Růžička Bohuslav</v>
      </c>
      <c r="C58" s="85">
        <f>'Závod_sem vyplňovat výsledky'!H56</f>
        <v>2.44375</v>
      </c>
      <c r="D58" s="86" t="str">
        <f>'Závod_sem vyplňovat výsledky'!A56</f>
        <v>MV60  3</v>
      </c>
      <c r="E58" s="87">
        <f>'Závod_sem vyplňovat výsledky'!D56</f>
        <v>1946</v>
      </c>
      <c r="F58" s="87">
        <f>'Závod_sem vyplňovat výsledky'!G56</f>
        <v>41</v>
      </c>
      <c r="G58" s="88" t="str">
        <f>'Závod_sem vyplňovat výsledky'!E56</f>
        <v>SC Ráječko</v>
      </c>
      <c r="H58" s="66" t="str">
        <f t="shared" si="1"/>
        <v>M</v>
      </c>
      <c r="I58" s="66">
        <f>COUNTIF(H$4:H58,H58)</f>
        <v>43</v>
      </c>
    </row>
    <row r="59" spans="1:9" ht="15">
      <c r="A59" s="83">
        <f>'Závod_sem vyplňovat výsledky'!B57</f>
        <v>56</v>
      </c>
      <c r="B59" s="84" t="e">
        <f>'Závod_sem vyplňovat výsledky'!C57</f>
        <v>#N/A</v>
      </c>
      <c r="C59" s="85" t="str">
        <f>'Závod_sem vyplňovat výsledky'!H57</f>
        <v>:</v>
      </c>
      <c r="D59" s="86" t="e">
        <f>'Závod_sem vyplňovat výsledky'!A57</f>
        <v>#N/A</v>
      </c>
      <c r="E59" s="87" t="e">
        <f>'Závod_sem vyplňovat výsledky'!D57</f>
        <v>#N/A</v>
      </c>
      <c r="F59" s="87">
        <f>'Závod_sem vyplňovat výsledky'!G57</f>
        <v>0</v>
      </c>
      <c r="G59" s="88" t="e">
        <f>'Závod_sem vyplňovat výsledky'!E57</f>
        <v>#N/A</v>
      </c>
      <c r="H59" s="66" t="e">
        <f t="shared" si="1"/>
        <v>#N/A</v>
      </c>
      <c r="I59" s="66">
        <f>COUNTIF(H$4:H59,H59)</f>
        <v>1</v>
      </c>
    </row>
    <row r="60" spans="1:9" ht="15">
      <c r="A60" s="83">
        <f>'Závod_sem vyplňovat výsledky'!B58</f>
        <v>57</v>
      </c>
      <c r="B60" s="84" t="e">
        <f>'Závod_sem vyplňovat výsledky'!C58</f>
        <v>#N/A</v>
      </c>
      <c r="C60" s="85" t="str">
        <f>'Závod_sem vyplňovat výsledky'!H58</f>
        <v>:</v>
      </c>
      <c r="D60" s="86" t="e">
        <f>'Závod_sem vyplňovat výsledky'!A58</f>
        <v>#N/A</v>
      </c>
      <c r="E60" s="87" t="e">
        <f>'Závod_sem vyplňovat výsledky'!D58</f>
        <v>#N/A</v>
      </c>
      <c r="F60" s="87">
        <f>'Závod_sem vyplňovat výsledky'!G58</f>
        <v>0</v>
      </c>
      <c r="G60" s="88" t="e">
        <f>'Závod_sem vyplňovat výsledky'!E58</f>
        <v>#N/A</v>
      </c>
      <c r="H60" s="66" t="e">
        <f t="shared" si="1"/>
        <v>#N/A</v>
      </c>
      <c r="I60" s="66">
        <f>COUNTIF(H$4:H60,H60)</f>
        <v>2</v>
      </c>
    </row>
    <row r="61" spans="1:9" ht="15">
      <c r="A61" s="83">
        <f>'Závod_sem vyplňovat výsledky'!B59</f>
        <v>58</v>
      </c>
      <c r="B61" s="84" t="e">
        <f>'Závod_sem vyplňovat výsledky'!C59</f>
        <v>#N/A</v>
      </c>
      <c r="C61" s="85" t="str">
        <f>'Závod_sem vyplňovat výsledky'!H59</f>
        <v>:</v>
      </c>
      <c r="D61" s="86" t="e">
        <f>'Závod_sem vyplňovat výsledky'!A59</f>
        <v>#N/A</v>
      </c>
      <c r="E61" s="87" t="e">
        <f>'Závod_sem vyplňovat výsledky'!D59</f>
        <v>#N/A</v>
      </c>
      <c r="F61" s="87">
        <f>'Závod_sem vyplňovat výsledky'!G59</f>
        <v>0</v>
      </c>
      <c r="G61" s="88" t="e">
        <f>'Závod_sem vyplňovat výsledky'!E59</f>
        <v>#N/A</v>
      </c>
      <c r="H61" s="66" t="e">
        <f t="shared" si="1"/>
        <v>#N/A</v>
      </c>
      <c r="I61" s="66">
        <f>COUNTIF(H$4:H61,H61)</f>
        <v>3</v>
      </c>
    </row>
    <row r="62" spans="1:9" ht="15">
      <c r="A62" s="83">
        <f>'Závod_sem vyplňovat výsledky'!B60</f>
        <v>59</v>
      </c>
      <c r="B62" s="84" t="e">
        <f>'Závod_sem vyplňovat výsledky'!C60</f>
        <v>#N/A</v>
      </c>
      <c r="C62" s="85" t="str">
        <f>'Závod_sem vyplňovat výsledky'!H60</f>
        <v>:</v>
      </c>
      <c r="D62" s="86" t="e">
        <f>'Závod_sem vyplňovat výsledky'!A60</f>
        <v>#N/A</v>
      </c>
      <c r="E62" s="87" t="e">
        <f>'Závod_sem vyplňovat výsledky'!D60</f>
        <v>#N/A</v>
      </c>
      <c r="F62" s="87">
        <f>'Závod_sem vyplňovat výsledky'!G60</f>
        <v>0</v>
      </c>
      <c r="G62" s="88" t="e">
        <f>'Závod_sem vyplňovat výsledky'!E60</f>
        <v>#N/A</v>
      </c>
      <c r="H62" s="66" t="e">
        <f t="shared" si="1"/>
        <v>#N/A</v>
      </c>
      <c r="I62" s="66">
        <f>COUNTIF(H$4:H62,H62)</f>
        <v>4</v>
      </c>
    </row>
    <row r="63" spans="1:9" ht="15">
      <c r="A63" s="83">
        <f>'Závod_sem vyplňovat výsledky'!B61</f>
        <v>60</v>
      </c>
      <c r="B63" s="84" t="e">
        <f>'Závod_sem vyplňovat výsledky'!C61</f>
        <v>#N/A</v>
      </c>
      <c r="C63" s="85" t="str">
        <f>'Závod_sem vyplňovat výsledky'!H61</f>
        <v>:</v>
      </c>
      <c r="D63" s="86" t="e">
        <f>'Závod_sem vyplňovat výsledky'!A61</f>
        <v>#N/A</v>
      </c>
      <c r="E63" s="87" t="e">
        <f>'Závod_sem vyplňovat výsledky'!D61</f>
        <v>#N/A</v>
      </c>
      <c r="F63" s="87">
        <f>'Závod_sem vyplňovat výsledky'!G61</f>
        <v>0</v>
      </c>
      <c r="G63" s="88" t="e">
        <f>'Závod_sem vyplňovat výsledky'!E61</f>
        <v>#N/A</v>
      </c>
      <c r="H63" s="66" t="e">
        <f t="shared" si="1"/>
        <v>#N/A</v>
      </c>
      <c r="I63" s="66">
        <f>COUNTIF(H$4:H63,H63)</f>
        <v>5</v>
      </c>
    </row>
    <row r="64" spans="1:9" ht="15">
      <c r="A64" s="83">
        <f>'Závod_sem vyplňovat výsledky'!B62</f>
        <v>61</v>
      </c>
      <c r="B64" s="84" t="e">
        <f>'Závod_sem vyplňovat výsledky'!C62</f>
        <v>#N/A</v>
      </c>
      <c r="C64" s="85" t="str">
        <f>'Závod_sem vyplňovat výsledky'!H62</f>
        <v>:</v>
      </c>
      <c r="D64" s="86" t="e">
        <f>'Závod_sem vyplňovat výsledky'!A62</f>
        <v>#N/A</v>
      </c>
      <c r="E64" s="87" t="e">
        <f>'Závod_sem vyplňovat výsledky'!D62</f>
        <v>#N/A</v>
      </c>
      <c r="F64" s="87">
        <f>'Závod_sem vyplňovat výsledky'!G62</f>
        <v>0</v>
      </c>
      <c r="G64" s="88" t="e">
        <f>'Závod_sem vyplňovat výsledky'!E62</f>
        <v>#N/A</v>
      </c>
      <c r="H64" s="66" t="e">
        <f t="shared" si="1"/>
        <v>#N/A</v>
      </c>
      <c r="I64" s="66">
        <f>COUNTIF(H$4:H64,H64)</f>
        <v>6</v>
      </c>
    </row>
    <row r="65" spans="1:9" ht="15">
      <c r="A65" s="83">
        <f>'Závod_sem vyplňovat výsledky'!B63</f>
        <v>62</v>
      </c>
      <c r="B65" s="84" t="e">
        <f>'Závod_sem vyplňovat výsledky'!C63</f>
        <v>#N/A</v>
      </c>
      <c r="C65" s="85" t="str">
        <f>'Závod_sem vyplňovat výsledky'!H63</f>
        <v>:</v>
      </c>
      <c r="D65" s="86" t="e">
        <f>'Závod_sem vyplňovat výsledky'!A63</f>
        <v>#N/A</v>
      </c>
      <c r="E65" s="87" t="e">
        <f>'Závod_sem vyplňovat výsledky'!D63</f>
        <v>#N/A</v>
      </c>
      <c r="F65" s="87">
        <f>'Závod_sem vyplňovat výsledky'!G63</f>
        <v>0</v>
      </c>
      <c r="G65" s="88" t="e">
        <f>'Závod_sem vyplňovat výsledky'!E63</f>
        <v>#N/A</v>
      </c>
      <c r="H65" s="66" t="e">
        <f t="shared" si="1"/>
        <v>#N/A</v>
      </c>
      <c r="I65" s="66">
        <f>COUNTIF(H$4:H65,H65)</f>
        <v>7</v>
      </c>
    </row>
    <row r="66" spans="1:9" ht="15">
      <c r="A66" s="83">
        <f>'Závod_sem vyplňovat výsledky'!B64</f>
        <v>63</v>
      </c>
      <c r="B66" s="84" t="e">
        <f>'Závod_sem vyplňovat výsledky'!C64</f>
        <v>#N/A</v>
      </c>
      <c r="C66" s="85" t="str">
        <f>'Závod_sem vyplňovat výsledky'!H64</f>
        <v>:</v>
      </c>
      <c r="D66" s="86" t="e">
        <f>'Závod_sem vyplňovat výsledky'!A64</f>
        <v>#N/A</v>
      </c>
      <c r="E66" s="87" t="e">
        <f>'Závod_sem vyplňovat výsledky'!D64</f>
        <v>#N/A</v>
      </c>
      <c r="F66" s="87">
        <f>'Závod_sem vyplňovat výsledky'!G64</f>
        <v>0</v>
      </c>
      <c r="G66" s="88" t="e">
        <f>'Závod_sem vyplňovat výsledky'!E64</f>
        <v>#N/A</v>
      </c>
      <c r="H66" s="66" t="e">
        <f t="shared" si="1"/>
        <v>#N/A</v>
      </c>
      <c r="I66" s="66">
        <f>COUNTIF(H$4:H66,H66)</f>
        <v>8</v>
      </c>
    </row>
    <row r="67" spans="1:9" ht="15">
      <c r="A67" s="83">
        <f>'Závod_sem vyplňovat výsledky'!B65</f>
        <v>64</v>
      </c>
      <c r="B67" s="84" t="e">
        <f>'Závod_sem vyplňovat výsledky'!C65</f>
        <v>#N/A</v>
      </c>
      <c r="C67" s="85" t="str">
        <f>'Závod_sem vyplňovat výsledky'!H65</f>
        <v>:</v>
      </c>
      <c r="D67" s="86" t="e">
        <f>'Závod_sem vyplňovat výsledky'!A65</f>
        <v>#N/A</v>
      </c>
      <c r="E67" s="87" t="e">
        <f>'Závod_sem vyplňovat výsledky'!D65</f>
        <v>#N/A</v>
      </c>
      <c r="F67" s="87">
        <f>'Závod_sem vyplňovat výsledky'!G65</f>
        <v>0</v>
      </c>
      <c r="G67" s="88" t="e">
        <f>'Závod_sem vyplňovat výsledky'!E65</f>
        <v>#N/A</v>
      </c>
      <c r="H67" s="66" t="e">
        <f t="shared" si="1"/>
        <v>#N/A</v>
      </c>
      <c r="I67" s="66">
        <f>COUNTIF(H$4:H67,H67)</f>
        <v>9</v>
      </c>
    </row>
    <row r="68" spans="1:9" ht="15">
      <c r="A68" s="83">
        <f>'Závod_sem vyplňovat výsledky'!B66</f>
        <v>65</v>
      </c>
      <c r="B68" s="84" t="e">
        <f>'Závod_sem vyplňovat výsledky'!C66</f>
        <v>#N/A</v>
      </c>
      <c r="C68" s="85" t="str">
        <f>'Závod_sem vyplňovat výsledky'!H66</f>
        <v>:</v>
      </c>
      <c r="D68" s="86" t="e">
        <f>'Závod_sem vyplňovat výsledky'!A66</f>
        <v>#N/A</v>
      </c>
      <c r="E68" s="87" t="e">
        <f>'Závod_sem vyplňovat výsledky'!D66</f>
        <v>#N/A</v>
      </c>
      <c r="F68" s="87">
        <f>'Závod_sem vyplňovat výsledky'!G66</f>
        <v>0</v>
      </c>
      <c r="G68" s="88" t="e">
        <f>'Závod_sem vyplňovat výsledky'!E66</f>
        <v>#N/A</v>
      </c>
      <c r="H68" s="66" t="e">
        <f aca="true" t="shared" si="2" ref="H68:H96">IF(LEFT(D68,1)&lt;&gt;"Ž","M","Ž")</f>
        <v>#N/A</v>
      </c>
      <c r="I68" s="66">
        <f>COUNTIF(H$4:H68,H68)</f>
        <v>10</v>
      </c>
    </row>
    <row r="69" spans="1:9" ht="15">
      <c r="A69" s="83">
        <f>'Závod_sem vyplňovat výsledky'!B67</f>
        <v>66</v>
      </c>
      <c r="B69" s="84" t="e">
        <f>'Závod_sem vyplňovat výsledky'!C67</f>
        <v>#N/A</v>
      </c>
      <c r="C69" s="85" t="str">
        <f>'Závod_sem vyplňovat výsledky'!H67</f>
        <v>:</v>
      </c>
      <c r="D69" s="86" t="e">
        <f>'Závod_sem vyplňovat výsledky'!A67</f>
        <v>#N/A</v>
      </c>
      <c r="E69" s="87" t="e">
        <f>'Závod_sem vyplňovat výsledky'!D67</f>
        <v>#N/A</v>
      </c>
      <c r="F69" s="87">
        <f>'Závod_sem vyplňovat výsledky'!G67</f>
        <v>0</v>
      </c>
      <c r="G69" s="88" t="e">
        <f>'Závod_sem vyplňovat výsledky'!E67</f>
        <v>#N/A</v>
      </c>
      <c r="H69" s="66" t="e">
        <f t="shared" si="2"/>
        <v>#N/A</v>
      </c>
      <c r="I69" s="66">
        <f>COUNTIF(H$4:H69,H69)</f>
        <v>11</v>
      </c>
    </row>
    <row r="70" spans="1:9" ht="15">
      <c r="A70" s="83">
        <f>'Závod_sem vyplňovat výsledky'!B68</f>
        <v>67</v>
      </c>
      <c r="B70" s="84" t="e">
        <f>'Závod_sem vyplňovat výsledky'!C68</f>
        <v>#N/A</v>
      </c>
      <c r="C70" s="85" t="str">
        <f>'Závod_sem vyplňovat výsledky'!H68</f>
        <v>:</v>
      </c>
      <c r="D70" s="86" t="e">
        <f>'Závod_sem vyplňovat výsledky'!A68</f>
        <v>#N/A</v>
      </c>
      <c r="E70" s="87" t="e">
        <f>'Závod_sem vyplňovat výsledky'!D68</f>
        <v>#N/A</v>
      </c>
      <c r="F70" s="87">
        <f>'Závod_sem vyplňovat výsledky'!G68</f>
        <v>0</v>
      </c>
      <c r="G70" s="88" t="e">
        <f>'Závod_sem vyplňovat výsledky'!E68</f>
        <v>#N/A</v>
      </c>
      <c r="H70" s="66" t="e">
        <f t="shared" si="2"/>
        <v>#N/A</v>
      </c>
      <c r="I70" s="66">
        <f>COUNTIF(H$4:H70,H70)</f>
        <v>12</v>
      </c>
    </row>
    <row r="71" spans="1:9" ht="15">
      <c r="A71" s="83">
        <f>'Závod_sem vyplňovat výsledky'!B69</f>
        <v>68</v>
      </c>
      <c r="B71" s="84" t="e">
        <f>'Závod_sem vyplňovat výsledky'!C69</f>
        <v>#N/A</v>
      </c>
      <c r="C71" s="85" t="str">
        <f>'Závod_sem vyplňovat výsledky'!H69</f>
        <v>:</v>
      </c>
      <c r="D71" s="86" t="e">
        <f>'Závod_sem vyplňovat výsledky'!A69</f>
        <v>#N/A</v>
      </c>
      <c r="E71" s="87" t="e">
        <f>'Závod_sem vyplňovat výsledky'!D69</f>
        <v>#N/A</v>
      </c>
      <c r="F71" s="87">
        <f>'Závod_sem vyplňovat výsledky'!G69</f>
        <v>0</v>
      </c>
      <c r="G71" s="88" t="e">
        <f>'Závod_sem vyplňovat výsledky'!E69</f>
        <v>#N/A</v>
      </c>
      <c r="H71" s="66" t="e">
        <f t="shared" si="2"/>
        <v>#N/A</v>
      </c>
      <c r="I71" s="66">
        <f>COUNTIF(H$4:H71,H71)</f>
        <v>13</v>
      </c>
    </row>
    <row r="72" spans="1:9" ht="15">
      <c r="A72" s="83">
        <f>'Závod_sem vyplňovat výsledky'!B70</f>
        <v>69</v>
      </c>
      <c r="B72" s="84" t="e">
        <f>'Závod_sem vyplňovat výsledky'!C70</f>
        <v>#N/A</v>
      </c>
      <c r="C72" s="85" t="str">
        <f>'Závod_sem vyplňovat výsledky'!H70</f>
        <v>:</v>
      </c>
      <c r="D72" s="86" t="e">
        <f>'Závod_sem vyplňovat výsledky'!A70</f>
        <v>#N/A</v>
      </c>
      <c r="E72" s="87" t="e">
        <f>'Závod_sem vyplňovat výsledky'!D70</f>
        <v>#N/A</v>
      </c>
      <c r="F72" s="87">
        <f>'Závod_sem vyplňovat výsledky'!G70</f>
        <v>0</v>
      </c>
      <c r="G72" s="88" t="e">
        <f>'Závod_sem vyplňovat výsledky'!E70</f>
        <v>#N/A</v>
      </c>
      <c r="H72" s="66" t="e">
        <f t="shared" si="2"/>
        <v>#N/A</v>
      </c>
      <c r="I72" s="66">
        <f>COUNTIF(H$4:H72,H72)</f>
        <v>14</v>
      </c>
    </row>
    <row r="73" spans="1:9" ht="15">
      <c r="A73" s="83">
        <f>'Závod_sem vyplňovat výsledky'!B71</f>
        <v>70</v>
      </c>
      <c r="B73" s="84" t="e">
        <f>'Závod_sem vyplňovat výsledky'!C71</f>
        <v>#N/A</v>
      </c>
      <c r="C73" s="85" t="str">
        <f>'Závod_sem vyplňovat výsledky'!H71</f>
        <v>:</v>
      </c>
      <c r="D73" s="86" t="e">
        <f>'Závod_sem vyplňovat výsledky'!A71</f>
        <v>#N/A</v>
      </c>
      <c r="E73" s="87" t="e">
        <f>'Závod_sem vyplňovat výsledky'!D71</f>
        <v>#N/A</v>
      </c>
      <c r="F73" s="87">
        <f>'Závod_sem vyplňovat výsledky'!G71</f>
        <v>0</v>
      </c>
      <c r="G73" s="88" t="e">
        <f>'Závod_sem vyplňovat výsledky'!E71</f>
        <v>#N/A</v>
      </c>
      <c r="H73" s="66" t="e">
        <f t="shared" si="2"/>
        <v>#N/A</v>
      </c>
      <c r="I73" s="66">
        <f>COUNTIF(H$4:H73,H73)</f>
        <v>15</v>
      </c>
    </row>
    <row r="74" spans="1:9" ht="15">
      <c r="A74" s="83">
        <f>'Závod_sem vyplňovat výsledky'!B72</f>
        <v>71</v>
      </c>
      <c r="B74" s="84" t="e">
        <f>'Závod_sem vyplňovat výsledky'!C72</f>
        <v>#N/A</v>
      </c>
      <c r="C74" s="85" t="str">
        <f>'Závod_sem vyplňovat výsledky'!H72</f>
        <v>:</v>
      </c>
      <c r="D74" s="86" t="e">
        <f>'Závod_sem vyplňovat výsledky'!A72</f>
        <v>#N/A</v>
      </c>
      <c r="E74" s="87" t="e">
        <f>'Závod_sem vyplňovat výsledky'!D72</f>
        <v>#N/A</v>
      </c>
      <c r="F74" s="87">
        <f>'Závod_sem vyplňovat výsledky'!G72</f>
        <v>0</v>
      </c>
      <c r="G74" s="88" t="e">
        <f>'Závod_sem vyplňovat výsledky'!E72</f>
        <v>#N/A</v>
      </c>
      <c r="H74" s="66" t="e">
        <f t="shared" si="2"/>
        <v>#N/A</v>
      </c>
      <c r="I74" s="66">
        <f>COUNTIF(H$4:H74,H74)</f>
        <v>16</v>
      </c>
    </row>
    <row r="75" spans="1:9" ht="15">
      <c r="A75" s="83">
        <f>'Závod_sem vyplňovat výsledky'!B73</f>
        <v>72</v>
      </c>
      <c r="B75" s="84" t="e">
        <f>'Závod_sem vyplňovat výsledky'!C73</f>
        <v>#N/A</v>
      </c>
      <c r="C75" s="85" t="str">
        <f>'Závod_sem vyplňovat výsledky'!H73</f>
        <v>:</v>
      </c>
      <c r="D75" s="86" t="e">
        <f>'Závod_sem vyplňovat výsledky'!A73</f>
        <v>#N/A</v>
      </c>
      <c r="E75" s="87" t="e">
        <f>'Závod_sem vyplňovat výsledky'!D73</f>
        <v>#N/A</v>
      </c>
      <c r="F75" s="87">
        <f>'Závod_sem vyplňovat výsledky'!G73</f>
        <v>0</v>
      </c>
      <c r="G75" s="88" t="e">
        <f>'Závod_sem vyplňovat výsledky'!E73</f>
        <v>#N/A</v>
      </c>
      <c r="H75" s="66" t="e">
        <f t="shared" si="2"/>
        <v>#N/A</v>
      </c>
      <c r="I75" s="66">
        <f>COUNTIF(H$4:H75,H75)</f>
        <v>17</v>
      </c>
    </row>
    <row r="76" spans="1:9" ht="15">
      <c r="A76" s="83">
        <f>'Závod_sem vyplňovat výsledky'!B74</f>
        <v>73</v>
      </c>
      <c r="B76" s="84" t="e">
        <f>'Závod_sem vyplňovat výsledky'!C74</f>
        <v>#N/A</v>
      </c>
      <c r="C76" s="85" t="str">
        <f>'Závod_sem vyplňovat výsledky'!H74</f>
        <v>:</v>
      </c>
      <c r="D76" s="86" t="e">
        <f>'Závod_sem vyplňovat výsledky'!A74</f>
        <v>#N/A</v>
      </c>
      <c r="E76" s="87" t="e">
        <f>'Závod_sem vyplňovat výsledky'!D74</f>
        <v>#N/A</v>
      </c>
      <c r="F76" s="87">
        <f>'Závod_sem vyplňovat výsledky'!G74</f>
        <v>0</v>
      </c>
      <c r="G76" s="88" t="e">
        <f>'Závod_sem vyplňovat výsledky'!E74</f>
        <v>#N/A</v>
      </c>
      <c r="H76" s="66" t="e">
        <f t="shared" si="2"/>
        <v>#N/A</v>
      </c>
      <c r="I76" s="66">
        <f>COUNTIF(H$4:H76,H76)</f>
        <v>18</v>
      </c>
    </row>
    <row r="77" spans="1:9" ht="15">
      <c r="A77" s="83">
        <f>'Závod_sem vyplňovat výsledky'!B75</f>
        <v>74</v>
      </c>
      <c r="B77" s="84" t="e">
        <f>'Závod_sem vyplňovat výsledky'!C75</f>
        <v>#N/A</v>
      </c>
      <c r="C77" s="85" t="str">
        <f>'Závod_sem vyplňovat výsledky'!H75</f>
        <v>:</v>
      </c>
      <c r="D77" s="86" t="e">
        <f>'Závod_sem vyplňovat výsledky'!A75</f>
        <v>#N/A</v>
      </c>
      <c r="E77" s="87" t="e">
        <f>'Závod_sem vyplňovat výsledky'!D75</f>
        <v>#N/A</v>
      </c>
      <c r="F77" s="87">
        <f>'Závod_sem vyplňovat výsledky'!G75</f>
        <v>0</v>
      </c>
      <c r="G77" s="88" t="e">
        <f>'Závod_sem vyplňovat výsledky'!E75</f>
        <v>#N/A</v>
      </c>
      <c r="H77" s="66" t="e">
        <f t="shared" si="2"/>
        <v>#N/A</v>
      </c>
      <c r="I77" s="66">
        <f>COUNTIF(H$4:H77,H77)</f>
        <v>19</v>
      </c>
    </row>
    <row r="78" spans="1:9" ht="15">
      <c r="A78" s="83">
        <f>'Závod_sem vyplňovat výsledky'!B76</f>
        <v>75</v>
      </c>
      <c r="B78" s="84" t="e">
        <f>'Závod_sem vyplňovat výsledky'!C76</f>
        <v>#N/A</v>
      </c>
      <c r="C78" s="85" t="str">
        <f>'Závod_sem vyplňovat výsledky'!H76</f>
        <v>:</v>
      </c>
      <c r="D78" s="86" t="e">
        <f>'Závod_sem vyplňovat výsledky'!A76</f>
        <v>#N/A</v>
      </c>
      <c r="E78" s="87" t="e">
        <f>'Závod_sem vyplňovat výsledky'!D76</f>
        <v>#N/A</v>
      </c>
      <c r="F78" s="87">
        <f>'Závod_sem vyplňovat výsledky'!G76</f>
        <v>0</v>
      </c>
      <c r="G78" s="88" t="e">
        <f>'Závod_sem vyplňovat výsledky'!E76</f>
        <v>#N/A</v>
      </c>
      <c r="H78" s="66" t="e">
        <f t="shared" si="2"/>
        <v>#N/A</v>
      </c>
      <c r="I78" s="66">
        <f>COUNTIF(H$4:H78,H78)</f>
        <v>20</v>
      </c>
    </row>
    <row r="79" spans="1:9" ht="15">
      <c r="A79" s="83">
        <f>'Závod_sem vyplňovat výsledky'!B77</f>
        <v>76</v>
      </c>
      <c r="B79" s="84" t="e">
        <f>'Závod_sem vyplňovat výsledky'!C77</f>
        <v>#N/A</v>
      </c>
      <c r="C79" s="85" t="str">
        <f>'Závod_sem vyplňovat výsledky'!H77</f>
        <v>:</v>
      </c>
      <c r="D79" s="86" t="e">
        <f>'Závod_sem vyplňovat výsledky'!A77</f>
        <v>#N/A</v>
      </c>
      <c r="E79" s="87" t="e">
        <f>'Závod_sem vyplňovat výsledky'!D77</f>
        <v>#N/A</v>
      </c>
      <c r="F79" s="87">
        <f>'Závod_sem vyplňovat výsledky'!G77</f>
        <v>0</v>
      </c>
      <c r="G79" s="88" t="e">
        <f>'Závod_sem vyplňovat výsledky'!E77</f>
        <v>#N/A</v>
      </c>
      <c r="H79" s="66" t="e">
        <f t="shared" si="2"/>
        <v>#N/A</v>
      </c>
      <c r="I79" s="66">
        <f>COUNTIF(H$4:H79,H79)</f>
        <v>21</v>
      </c>
    </row>
    <row r="80" spans="1:9" ht="15">
      <c r="A80" s="83">
        <f>'Závod_sem vyplňovat výsledky'!B78</f>
        <v>77</v>
      </c>
      <c r="B80" s="84" t="e">
        <f>'Závod_sem vyplňovat výsledky'!C78</f>
        <v>#N/A</v>
      </c>
      <c r="C80" s="85" t="str">
        <f>'Závod_sem vyplňovat výsledky'!H78</f>
        <v>:</v>
      </c>
      <c r="D80" s="86" t="e">
        <f>'Závod_sem vyplňovat výsledky'!A78</f>
        <v>#N/A</v>
      </c>
      <c r="E80" s="87" t="e">
        <f>'Závod_sem vyplňovat výsledky'!D78</f>
        <v>#N/A</v>
      </c>
      <c r="F80" s="87">
        <f>'Závod_sem vyplňovat výsledky'!G78</f>
        <v>0</v>
      </c>
      <c r="G80" s="88" t="e">
        <f>'Závod_sem vyplňovat výsledky'!E78</f>
        <v>#N/A</v>
      </c>
      <c r="H80" s="66" t="e">
        <f t="shared" si="2"/>
        <v>#N/A</v>
      </c>
      <c r="I80" s="66">
        <f>COUNTIF(H$4:H80,H80)</f>
        <v>22</v>
      </c>
    </row>
    <row r="81" spans="1:9" ht="15">
      <c r="A81" s="83">
        <f>'Závod_sem vyplňovat výsledky'!B79</f>
        <v>78</v>
      </c>
      <c r="B81" s="84" t="e">
        <f>'Závod_sem vyplňovat výsledky'!C79</f>
        <v>#N/A</v>
      </c>
      <c r="C81" s="85" t="str">
        <f>'Závod_sem vyplňovat výsledky'!H79</f>
        <v>:</v>
      </c>
      <c r="D81" s="86" t="e">
        <f>'Závod_sem vyplňovat výsledky'!A79</f>
        <v>#N/A</v>
      </c>
      <c r="E81" s="87" t="e">
        <f>'Závod_sem vyplňovat výsledky'!D79</f>
        <v>#N/A</v>
      </c>
      <c r="F81" s="87">
        <f>'Závod_sem vyplňovat výsledky'!G79</f>
        <v>0</v>
      </c>
      <c r="G81" s="88" t="e">
        <f>'Závod_sem vyplňovat výsledky'!E79</f>
        <v>#N/A</v>
      </c>
      <c r="H81" s="66" t="e">
        <f t="shared" si="2"/>
        <v>#N/A</v>
      </c>
      <c r="I81" s="66">
        <f>COUNTIF(H$4:H81,H81)</f>
        <v>23</v>
      </c>
    </row>
    <row r="82" spans="1:9" ht="15">
      <c r="A82" s="83">
        <f>'Závod_sem vyplňovat výsledky'!B80</f>
        <v>79</v>
      </c>
      <c r="B82" s="84" t="e">
        <f>'Závod_sem vyplňovat výsledky'!C80</f>
        <v>#N/A</v>
      </c>
      <c r="C82" s="85" t="str">
        <f>'Závod_sem vyplňovat výsledky'!H80</f>
        <v>:</v>
      </c>
      <c r="D82" s="86" t="e">
        <f>'Závod_sem vyplňovat výsledky'!A80</f>
        <v>#N/A</v>
      </c>
      <c r="E82" s="87" t="e">
        <f>'Závod_sem vyplňovat výsledky'!D80</f>
        <v>#N/A</v>
      </c>
      <c r="F82" s="87">
        <f>'Závod_sem vyplňovat výsledky'!G80</f>
        <v>0</v>
      </c>
      <c r="G82" s="88" t="e">
        <f>'Závod_sem vyplňovat výsledky'!E80</f>
        <v>#N/A</v>
      </c>
      <c r="H82" s="66" t="e">
        <f t="shared" si="2"/>
        <v>#N/A</v>
      </c>
      <c r="I82" s="66">
        <f>COUNTIF(H$4:H82,H82)</f>
        <v>24</v>
      </c>
    </row>
    <row r="83" spans="1:9" ht="15">
      <c r="A83" s="83">
        <f>'Závod_sem vyplňovat výsledky'!B81</f>
        <v>80</v>
      </c>
      <c r="B83" s="84" t="e">
        <f>'Závod_sem vyplňovat výsledky'!C81</f>
        <v>#N/A</v>
      </c>
      <c r="C83" s="85" t="str">
        <f>'Závod_sem vyplňovat výsledky'!H81</f>
        <v>:</v>
      </c>
      <c r="D83" s="86" t="e">
        <f>'Závod_sem vyplňovat výsledky'!A81</f>
        <v>#N/A</v>
      </c>
      <c r="E83" s="87" t="e">
        <f>'Závod_sem vyplňovat výsledky'!D81</f>
        <v>#N/A</v>
      </c>
      <c r="F83" s="87">
        <f>'Závod_sem vyplňovat výsledky'!G81</f>
        <v>0</v>
      </c>
      <c r="G83" s="88" t="e">
        <f>'Závod_sem vyplňovat výsledky'!E81</f>
        <v>#N/A</v>
      </c>
      <c r="H83" s="66" t="e">
        <f t="shared" si="2"/>
        <v>#N/A</v>
      </c>
      <c r="I83" s="66">
        <f>COUNTIF(H$4:H83,H83)</f>
        <v>25</v>
      </c>
    </row>
    <row r="84" spans="1:9" ht="15">
      <c r="A84" s="83">
        <f>'Závod_sem vyplňovat výsledky'!B82</f>
        <v>81</v>
      </c>
      <c r="B84" s="84" t="e">
        <f>'Závod_sem vyplňovat výsledky'!C82</f>
        <v>#N/A</v>
      </c>
      <c r="C84" s="85" t="str">
        <f>'Závod_sem vyplňovat výsledky'!H82</f>
        <v>:</v>
      </c>
      <c r="D84" s="86" t="e">
        <f>'Závod_sem vyplňovat výsledky'!A82</f>
        <v>#N/A</v>
      </c>
      <c r="E84" s="87" t="e">
        <f>'Závod_sem vyplňovat výsledky'!D82</f>
        <v>#N/A</v>
      </c>
      <c r="F84" s="87">
        <f>'Závod_sem vyplňovat výsledky'!G82</f>
        <v>0</v>
      </c>
      <c r="G84" s="88" t="e">
        <f>'Závod_sem vyplňovat výsledky'!E82</f>
        <v>#N/A</v>
      </c>
      <c r="H84" s="66" t="e">
        <f t="shared" si="2"/>
        <v>#N/A</v>
      </c>
      <c r="I84" s="66">
        <f>COUNTIF(H$4:H84,H84)</f>
        <v>26</v>
      </c>
    </row>
    <row r="85" spans="1:9" ht="15">
      <c r="A85" s="83">
        <f>'Závod_sem vyplňovat výsledky'!B83</f>
        <v>82</v>
      </c>
      <c r="B85" s="84" t="e">
        <f>'Závod_sem vyplňovat výsledky'!C83</f>
        <v>#N/A</v>
      </c>
      <c r="C85" s="85" t="str">
        <f>'Závod_sem vyplňovat výsledky'!H83</f>
        <v>:</v>
      </c>
      <c r="D85" s="86" t="e">
        <f>'Závod_sem vyplňovat výsledky'!A83</f>
        <v>#N/A</v>
      </c>
      <c r="E85" s="87" t="e">
        <f>'Závod_sem vyplňovat výsledky'!D83</f>
        <v>#N/A</v>
      </c>
      <c r="F85" s="87">
        <f>'Závod_sem vyplňovat výsledky'!G83</f>
        <v>0</v>
      </c>
      <c r="G85" s="88" t="e">
        <f>'Závod_sem vyplňovat výsledky'!E83</f>
        <v>#N/A</v>
      </c>
      <c r="H85" s="66" t="e">
        <f t="shared" si="2"/>
        <v>#N/A</v>
      </c>
      <c r="I85" s="66">
        <f>COUNTIF(H$4:H85,H85)</f>
        <v>27</v>
      </c>
    </row>
    <row r="86" spans="1:9" ht="15">
      <c r="A86" s="83">
        <f>'Závod_sem vyplňovat výsledky'!B84</f>
        <v>83</v>
      </c>
      <c r="B86" s="84" t="e">
        <f>'Závod_sem vyplňovat výsledky'!C84</f>
        <v>#N/A</v>
      </c>
      <c r="C86" s="85" t="str">
        <f>'Závod_sem vyplňovat výsledky'!H84</f>
        <v>:</v>
      </c>
      <c r="D86" s="86" t="e">
        <f>'Závod_sem vyplňovat výsledky'!A84</f>
        <v>#N/A</v>
      </c>
      <c r="E86" s="87" t="e">
        <f>'Závod_sem vyplňovat výsledky'!D84</f>
        <v>#N/A</v>
      </c>
      <c r="F86" s="87">
        <f>'Závod_sem vyplňovat výsledky'!G84</f>
        <v>0</v>
      </c>
      <c r="G86" s="88" t="e">
        <f>'Závod_sem vyplňovat výsledky'!E84</f>
        <v>#N/A</v>
      </c>
      <c r="H86" s="66" t="e">
        <f t="shared" si="2"/>
        <v>#N/A</v>
      </c>
      <c r="I86" s="66">
        <f>COUNTIF(H$4:H86,H86)</f>
        <v>28</v>
      </c>
    </row>
    <row r="87" spans="1:9" ht="15">
      <c r="A87" s="83">
        <f>'Závod_sem vyplňovat výsledky'!B85</f>
        <v>84</v>
      </c>
      <c r="B87" s="84" t="e">
        <f>'Závod_sem vyplňovat výsledky'!C85</f>
        <v>#N/A</v>
      </c>
      <c r="C87" s="85" t="str">
        <f>'Závod_sem vyplňovat výsledky'!H85</f>
        <v>:</v>
      </c>
      <c r="D87" s="86" t="e">
        <f>'Závod_sem vyplňovat výsledky'!A85</f>
        <v>#N/A</v>
      </c>
      <c r="E87" s="87" t="e">
        <f>'Závod_sem vyplňovat výsledky'!D85</f>
        <v>#N/A</v>
      </c>
      <c r="F87" s="87">
        <f>'Závod_sem vyplňovat výsledky'!G85</f>
        <v>0</v>
      </c>
      <c r="G87" s="88" t="e">
        <f>'Závod_sem vyplňovat výsledky'!E85</f>
        <v>#N/A</v>
      </c>
      <c r="H87" s="66" t="e">
        <f t="shared" si="2"/>
        <v>#N/A</v>
      </c>
      <c r="I87" s="66">
        <f>COUNTIF(H$4:H87,H87)</f>
        <v>29</v>
      </c>
    </row>
    <row r="88" spans="1:9" ht="15">
      <c r="A88" s="83">
        <f>'Závod_sem vyplňovat výsledky'!B86</f>
        <v>85</v>
      </c>
      <c r="B88" s="84" t="e">
        <f>'Závod_sem vyplňovat výsledky'!C86</f>
        <v>#N/A</v>
      </c>
      <c r="C88" s="85" t="str">
        <f>'Závod_sem vyplňovat výsledky'!H86</f>
        <v>:</v>
      </c>
      <c r="D88" s="86" t="e">
        <f>'Závod_sem vyplňovat výsledky'!A86</f>
        <v>#N/A</v>
      </c>
      <c r="E88" s="87" t="e">
        <f>'Závod_sem vyplňovat výsledky'!D86</f>
        <v>#N/A</v>
      </c>
      <c r="F88" s="87">
        <f>'Závod_sem vyplňovat výsledky'!G86</f>
        <v>0</v>
      </c>
      <c r="G88" s="88" t="e">
        <f>'Závod_sem vyplňovat výsledky'!E86</f>
        <v>#N/A</v>
      </c>
      <c r="H88" s="66" t="e">
        <f t="shared" si="2"/>
        <v>#N/A</v>
      </c>
      <c r="I88" s="66">
        <f>COUNTIF(H$4:H88,H88)</f>
        <v>30</v>
      </c>
    </row>
    <row r="89" spans="1:9" ht="15">
      <c r="A89" s="83">
        <f>'Závod_sem vyplňovat výsledky'!B87</f>
        <v>86</v>
      </c>
      <c r="B89" s="84" t="e">
        <f>'Závod_sem vyplňovat výsledky'!C87</f>
        <v>#N/A</v>
      </c>
      <c r="C89" s="85" t="str">
        <f>'Závod_sem vyplňovat výsledky'!H87</f>
        <v>:</v>
      </c>
      <c r="D89" s="86" t="e">
        <f>'Závod_sem vyplňovat výsledky'!A87</f>
        <v>#N/A</v>
      </c>
      <c r="E89" s="87" t="e">
        <f>'Závod_sem vyplňovat výsledky'!D87</f>
        <v>#N/A</v>
      </c>
      <c r="F89" s="87">
        <f>'Závod_sem vyplňovat výsledky'!G87</f>
        <v>0</v>
      </c>
      <c r="G89" s="88" t="e">
        <f>'Závod_sem vyplňovat výsledky'!E87</f>
        <v>#N/A</v>
      </c>
      <c r="H89" s="66" t="e">
        <f t="shared" si="2"/>
        <v>#N/A</v>
      </c>
      <c r="I89" s="66">
        <f>COUNTIF(H$4:H89,H89)</f>
        <v>31</v>
      </c>
    </row>
    <row r="90" spans="1:9" ht="15">
      <c r="A90" s="83">
        <f>'Závod_sem vyplňovat výsledky'!B88</f>
        <v>87</v>
      </c>
      <c r="B90" s="84" t="e">
        <f>'Závod_sem vyplňovat výsledky'!C88</f>
        <v>#N/A</v>
      </c>
      <c r="C90" s="85" t="str">
        <f>'Závod_sem vyplňovat výsledky'!H88</f>
        <v>:</v>
      </c>
      <c r="D90" s="86" t="e">
        <f>'Závod_sem vyplňovat výsledky'!A88</f>
        <v>#N/A</v>
      </c>
      <c r="E90" s="87" t="e">
        <f>'Závod_sem vyplňovat výsledky'!D88</f>
        <v>#N/A</v>
      </c>
      <c r="F90" s="87">
        <f>'Závod_sem vyplňovat výsledky'!G88</f>
        <v>0</v>
      </c>
      <c r="G90" s="88" t="e">
        <f>'Závod_sem vyplňovat výsledky'!E88</f>
        <v>#N/A</v>
      </c>
      <c r="H90" s="66" t="e">
        <f t="shared" si="2"/>
        <v>#N/A</v>
      </c>
      <c r="I90" s="66">
        <f>COUNTIF(H$4:H90,H90)</f>
        <v>32</v>
      </c>
    </row>
    <row r="91" spans="1:9" ht="15">
      <c r="A91" s="83">
        <f>'Závod_sem vyplňovat výsledky'!B89</f>
        <v>88</v>
      </c>
      <c r="B91" s="84" t="e">
        <f>'Závod_sem vyplňovat výsledky'!C89</f>
        <v>#N/A</v>
      </c>
      <c r="C91" s="85" t="str">
        <f>'Závod_sem vyplňovat výsledky'!H89</f>
        <v>:</v>
      </c>
      <c r="D91" s="86" t="e">
        <f>'Závod_sem vyplňovat výsledky'!A89</f>
        <v>#N/A</v>
      </c>
      <c r="E91" s="87" t="e">
        <f>'Závod_sem vyplňovat výsledky'!D89</f>
        <v>#N/A</v>
      </c>
      <c r="F91" s="87">
        <f>'Závod_sem vyplňovat výsledky'!G89</f>
        <v>0</v>
      </c>
      <c r="G91" s="88" t="e">
        <f>'Závod_sem vyplňovat výsledky'!E89</f>
        <v>#N/A</v>
      </c>
      <c r="H91" s="66" t="e">
        <f t="shared" si="2"/>
        <v>#N/A</v>
      </c>
      <c r="I91" s="66">
        <f>COUNTIF(H$4:H91,H91)</f>
        <v>33</v>
      </c>
    </row>
    <row r="92" spans="1:9" ht="15">
      <c r="A92" s="83">
        <f>'Závod_sem vyplňovat výsledky'!B90</f>
        <v>89</v>
      </c>
      <c r="B92" s="84" t="e">
        <f>'Závod_sem vyplňovat výsledky'!C90</f>
        <v>#N/A</v>
      </c>
      <c r="C92" s="85" t="str">
        <f>'Závod_sem vyplňovat výsledky'!H90</f>
        <v>:</v>
      </c>
      <c r="D92" s="86" t="e">
        <f>'Závod_sem vyplňovat výsledky'!A90</f>
        <v>#N/A</v>
      </c>
      <c r="E92" s="87" t="e">
        <f>'Závod_sem vyplňovat výsledky'!D90</f>
        <v>#N/A</v>
      </c>
      <c r="F92" s="87">
        <f>'Závod_sem vyplňovat výsledky'!G90</f>
        <v>0</v>
      </c>
      <c r="G92" s="88" t="e">
        <f>'Závod_sem vyplňovat výsledky'!E90</f>
        <v>#N/A</v>
      </c>
      <c r="H92" s="66" t="e">
        <f t="shared" si="2"/>
        <v>#N/A</v>
      </c>
      <c r="I92" s="66">
        <f>COUNTIF(H$4:H92,H92)</f>
        <v>34</v>
      </c>
    </row>
    <row r="93" spans="1:9" ht="15">
      <c r="A93" s="83">
        <f>'Závod_sem vyplňovat výsledky'!B91</f>
        <v>90</v>
      </c>
      <c r="B93" s="84" t="e">
        <f>'Závod_sem vyplňovat výsledky'!C91</f>
        <v>#N/A</v>
      </c>
      <c r="C93" s="85" t="str">
        <f>'Závod_sem vyplňovat výsledky'!H91</f>
        <v>:</v>
      </c>
      <c r="D93" s="86"/>
      <c r="E93" s="87" t="e">
        <f>'Závod_sem vyplňovat výsledky'!D91</f>
        <v>#N/A</v>
      </c>
      <c r="F93" s="87">
        <f>'Závod_sem vyplňovat výsledky'!G91</f>
        <v>0</v>
      </c>
      <c r="G93" s="88" t="e">
        <f>'Závod_sem vyplňovat výsledky'!E91</f>
        <v>#N/A</v>
      </c>
      <c r="H93" s="66" t="str">
        <f t="shared" si="2"/>
        <v>M</v>
      </c>
      <c r="I93" s="66">
        <f>COUNTIF(H$4:H93,H93)</f>
        <v>44</v>
      </c>
    </row>
    <row r="94" spans="1:9" ht="15">
      <c r="A94" s="89"/>
      <c r="B94" s="90"/>
      <c r="C94" s="91"/>
      <c r="D94" s="92"/>
      <c r="E94" s="93"/>
      <c r="F94" s="93"/>
      <c r="G94" s="94"/>
      <c r="H94" s="66" t="str">
        <f t="shared" si="2"/>
        <v>M</v>
      </c>
      <c r="I94" s="66">
        <f>COUNTIF(H$4:H94,H94)</f>
        <v>45</v>
      </c>
    </row>
    <row r="95" spans="1:9" ht="15">
      <c r="A95" s="27">
        <f>'Závod_sem vyplňovat výsledky'!B93</f>
        <v>92</v>
      </c>
      <c r="B95" s="26" t="e">
        <f>'Závod_sem vyplňovat výsledky'!C93</f>
        <v>#N/A</v>
      </c>
      <c r="C95" s="65" t="str">
        <f>'Závod_sem vyplňovat výsledky'!H93</f>
        <v>:</v>
      </c>
      <c r="D95" s="95" t="e">
        <f>'Závod_sem vyplňovat výsledky'!A93</f>
        <v>#N/A</v>
      </c>
      <c r="E95" s="27" t="e">
        <f>'Závod_sem vyplňovat výsledky'!D93</f>
        <v>#N/A</v>
      </c>
      <c r="F95" s="27">
        <f>'Závod_sem vyplňovat výsledky'!G93</f>
        <v>0</v>
      </c>
      <c r="G95" s="43" t="e">
        <f>'Závod_sem vyplňovat výsledky'!E93</f>
        <v>#N/A</v>
      </c>
      <c r="H95" s="66" t="e">
        <f t="shared" si="2"/>
        <v>#N/A</v>
      </c>
      <c r="I95" s="66">
        <f>COUNTIF(H$4:H95,H95)</f>
        <v>35</v>
      </c>
    </row>
    <row r="96" spans="1:9" ht="15">
      <c r="A96" s="27">
        <f>'Závod_sem vyplňovat výsledky'!B94</f>
        <v>93</v>
      </c>
      <c r="B96" s="26" t="e">
        <f>'Závod_sem vyplňovat výsledky'!C94</f>
        <v>#N/A</v>
      </c>
      <c r="C96" s="65" t="str">
        <f>'Závod_sem vyplňovat výsledky'!H94</f>
        <v>:</v>
      </c>
      <c r="D96" s="95" t="e">
        <f>'Závod_sem vyplňovat výsledky'!A94</f>
        <v>#N/A</v>
      </c>
      <c r="E96" s="27" t="e">
        <f>'Závod_sem vyplňovat výsledky'!D94</f>
        <v>#N/A</v>
      </c>
      <c r="F96" s="27">
        <f>'Závod_sem vyplňovat výsledky'!G94</f>
        <v>0</v>
      </c>
      <c r="G96" s="43" t="e">
        <f>'Závod_sem vyplňovat výsledky'!E94</f>
        <v>#N/A</v>
      </c>
      <c r="H96" s="66" t="e">
        <f t="shared" si="2"/>
        <v>#N/A</v>
      </c>
      <c r="I96" s="66">
        <f>COUNTIF(H$4:H96,H96)</f>
        <v>36</v>
      </c>
    </row>
    <row r="97" spans="1:7" ht="15">
      <c r="A97" s="27"/>
      <c r="B97" s="26"/>
      <c r="D97" s="27"/>
      <c r="E97" s="27"/>
      <c r="F97" s="27"/>
      <c r="G97" s="43"/>
    </row>
    <row r="98" spans="1:7" ht="15">
      <c r="A98" s="27"/>
      <c r="B98" s="26"/>
      <c r="D98" s="27"/>
      <c r="E98" s="27"/>
      <c r="F98" s="27"/>
      <c r="G98" s="43"/>
    </row>
    <row r="99" spans="1:7" ht="15">
      <c r="A99" s="27"/>
      <c r="B99" s="26"/>
      <c r="D99" s="27"/>
      <c r="E99" s="27"/>
      <c r="F99" s="27"/>
      <c r="G99" s="43"/>
    </row>
    <row r="100" spans="1:7" ht="15">
      <c r="A100" s="27"/>
      <c r="B100" s="26"/>
      <c r="D100" s="27"/>
      <c r="E100" s="27"/>
      <c r="F100" s="27"/>
      <c r="G100" s="43"/>
    </row>
    <row r="101" spans="1:7" ht="15">
      <c r="A101" s="27"/>
      <c r="B101" s="26"/>
      <c r="D101" s="27"/>
      <c r="E101" s="27"/>
      <c r="F101" s="27"/>
      <c r="G101" s="43"/>
    </row>
    <row r="102" spans="1:7" ht="15">
      <c r="A102" s="27"/>
      <c r="B102" s="26"/>
      <c r="D102" s="27"/>
      <c r="E102" s="27"/>
      <c r="F102" s="27"/>
      <c r="G102" s="43"/>
    </row>
    <row r="103" spans="1:7" ht="15">
      <c r="A103" s="27"/>
      <c r="B103" s="26"/>
      <c r="D103" s="27"/>
      <c r="E103" s="27"/>
      <c r="F103" s="27"/>
      <c r="G103" s="43"/>
    </row>
    <row r="104" spans="1:7" ht="15">
      <c r="A104" s="27"/>
      <c r="B104" s="26"/>
      <c r="D104" s="27"/>
      <c r="E104" s="27"/>
      <c r="F104" s="27"/>
      <c r="G104" s="43"/>
    </row>
    <row r="105" spans="1:7" ht="15">
      <c r="A105" s="27"/>
      <c r="B105" s="26"/>
      <c r="D105" s="27"/>
      <c r="E105" s="27"/>
      <c r="F105" s="27"/>
      <c r="G105" s="43"/>
    </row>
    <row r="106" spans="1:7" ht="15">
      <c r="A106" s="27"/>
      <c r="B106" s="26"/>
      <c r="D106" s="27"/>
      <c r="E106" s="27"/>
      <c r="F106" s="27"/>
      <c r="G106" s="43"/>
    </row>
    <row r="107" spans="1:7" ht="15">
      <c r="A107" s="27"/>
      <c r="B107" s="26"/>
      <c r="D107" s="27"/>
      <c r="E107" s="27"/>
      <c r="F107" s="27"/>
      <c r="G107" s="43"/>
    </row>
    <row r="108" spans="1:7" ht="15">
      <c r="A108" s="27"/>
      <c r="B108" s="26"/>
      <c r="D108" s="27"/>
      <c r="E108" s="27"/>
      <c r="F108" s="27"/>
      <c r="G108" s="43"/>
    </row>
    <row r="109" spans="1:7" ht="15">
      <c r="A109" s="27"/>
      <c r="B109" s="26"/>
      <c r="D109" s="27"/>
      <c r="E109" s="27"/>
      <c r="F109" s="27"/>
      <c r="G109" s="43"/>
    </row>
    <row r="110" spans="1:7" ht="15">
      <c r="A110" s="27"/>
      <c r="B110" s="26"/>
      <c r="D110" s="27"/>
      <c r="E110" s="27"/>
      <c r="F110" s="27"/>
      <c r="G110" s="43"/>
    </row>
    <row r="111" spans="1:7" ht="15">
      <c r="A111" s="27"/>
      <c r="B111" s="26"/>
      <c r="D111" s="27"/>
      <c r="E111" s="27"/>
      <c r="F111" s="27"/>
      <c r="G111" s="43"/>
    </row>
    <row r="112" spans="1:7" ht="15">
      <c r="A112" s="27"/>
      <c r="B112" s="26"/>
      <c r="D112" s="27"/>
      <c r="E112" s="27"/>
      <c r="F112" s="27"/>
      <c r="G112" s="43"/>
    </row>
    <row r="113" spans="1:7" ht="15">
      <c r="A113" s="27"/>
      <c r="B113" s="26"/>
      <c r="D113" s="27"/>
      <c r="E113" s="27"/>
      <c r="F113" s="27"/>
      <c r="G113" s="43"/>
    </row>
    <row r="114" spans="1:7" ht="15">
      <c r="A114" s="27"/>
      <c r="B114" s="26"/>
      <c r="D114" s="27"/>
      <c r="E114" s="27"/>
      <c r="F114" s="27"/>
      <c r="G114" s="43"/>
    </row>
    <row r="115" spans="1:7" ht="15">
      <c r="A115" s="27"/>
      <c r="B115" s="26"/>
      <c r="D115" s="27"/>
      <c r="E115" s="27"/>
      <c r="F115" s="27"/>
      <c r="G115" s="43"/>
    </row>
    <row r="116" spans="1:7" ht="15">
      <c r="A116" s="27"/>
      <c r="B116" s="26"/>
      <c r="D116" s="27"/>
      <c r="E116" s="27"/>
      <c r="F116" s="27"/>
      <c r="G116" s="43"/>
    </row>
    <row r="117" spans="1:7" ht="15">
      <c r="A117" s="27"/>
      <c r="B117" s="26"/>
      <c r="D117" s="27"/>
      <c r="E117" s="27"/>
      <c r="F117" s="27"/>
      <c r="G117" s="43"/>
    </row>
    <row r="118" spans="1:7" ht="15">
      <c r="A118" s="27"/>
      <c r="B118" s="26"/>
      <c r="D118" s="27"/>
      <c r="E118" s="27"/>
      <c r="F118" s="27"/>
      <c r="G118" s="43"/>
    </row>
    <row r="119" spans="1:7" ht="15">
      <c r="A119" s="27"/>
      <c r="B119" s="26"/>
      <c r="D119" s="27"/>
      <c r="E119" s="27"/>
      <c r="F119" s="27"/>
      <c r="G119" s="43"/>
    </row>
    <row r="120" spans="1:7" ht="15">
      <c r="A120" s="27"/>
      <c r="B120" s="26"/>
      <c r="D120" s="27"/>
      <c r="E120" s="27"/>
      <c r="F120" s="27"/>
      <c r="G120" s="43"/>
    </row>
    <row r="121" spans="1:7" ht="15">
      <c r="A121" s="27"/>
      <c r="B121" s="26"/>
      <c r="D121" s="27"/>
      <c r="E121" s="27"/>
      <c r="F121" s="27"/>
      <c r="G121" s="43"/>
    </row>
    <row r="122" spans="1:7" ht="15">
      <c r="A122" s="27"/>
      <c r="B122" s="26"/>
      <c r="D122" s="27"/>
      <c r="E122" s="27"/>
      <c r="F122" s="27"/>
      <c r="G122" s="43"/>
    </row>
    <row r="123" spans="1:7" ht="15">
      <c r="A123" s="27"/>
      <c r="B123" s="26"/>
      <c r="D123" s="27"/>
      <c r="E123" s="27"/>
      <c r="F123" s="27"/>
      <c r="G123" s="43"/>
    </row>
    <row r="124" spans="1:7" ht="15">
      <c r="A124" s="27"/>
      <c r="B124" s="26"/>
      <c r="D124" s="27"/>
      <c r="E124" s="27"/>
      <c r="F124" s="27"/>
      <c r="G124" s="43"/>
    </row>
    <row r="125" spans="1:7" ht="15">
      <c r="A125" s="27"/>
      <c r="B125" s="26"/>
      <c r="D125" s="27"/>
      <c r="E125" s="27"/>
      <c r="F125" s="27"/>
      <c r="G125" s="43"/>
    </row>
    <row r="126" spans="1:7" ht="15">
      <c r="A126" s="27"/>
      <c r="B126" s="26"/>
      <c r="D126" s="27"/>
      <c r="E126" s="27"/>
      <c r="F126" s="27"/>
      <c r="G126" s="43"/>
    </row>
    <row r="127" spans="1:7" ht="15">
      <c r="A127" s="27"/>
      <c r="B127" s="26"/>
      <c r="D127" s="27"/>
      <c r="E127" s="27"/>
      <c r="F127" s="27"/>
      <c r="G127" s="43"/>
    </row>
    <row r="128" spans="1:7" ht="15">
      <c r="A128" s="27"/>
      <c r="B128" s="26"/>
      <c r="D128" s="27"/>
      <c r="E128" s="27"/>
      <c r="F128" s="27"/>
      <c r="G128" s="43"/>
    </row>
    <row r="129" spans="1:7" ht="15">
      <c r="A129" s="27"/>
      <c r="B129" s="26"/>
      <c r="D129" s="27"/>
      <c r="E129" s="27"/>
      <c r="F129" s="27"/>
      <c r="G129" s="43"/>
    </row>
    <row r="130" spans="1:7" ht="15">
      <c r="A130" s="27"/>
      <c r="B130" s="26"/>
      <c r="D130" s="27"/>
      <c r="E130" s="27"/>
      <c r="F130" s="27"/>
      <c r="G130" s="43"/>
    </row>
    <row r="131" spans="1:7" ht="15">
      <c r="A131" s="27"/>
      <c r="B131" s="26"/>
      <c r="D131" s="27"/>
      <c r="E131" s="27"/>
      <c r="F131" s="27"/>
      <c r="G131" s="43"/>
    </row>
    <row r="132" spans="1:7" ht="15">
      <c r="A132" s="27"/>
      <c r="B132" s="26"/>
      <c r="D132" s="27"/>
      <c r="E132" s="27"/>
      <c r="F132" s="27"/>
      <c r="G132" s="43"/>
    </row>
    <row r="133" spans="1:7" ht="15">
      <c r="A133" s="27"/>
      <c r="B133" s="26"/>
      <c r="D133" s="27"/>
      <c r="E133" s="27"/>
      <c r="F133" s="27"/>
      <c r="G133" s="43"/>
    </row>
    <row r="134" spans="1:7" ht="15">
      <c r="A134" s="27"/>
      <c r="B134" s="26"/>
      <c r="D134" s="27"/>
      <c r="E134" s="27"/>
      <c r="F134" s="27"/>
      <c r="G134" s="43"/>
    </row>
    <row r="135" spans="1:7" ht="15">
      <c r="A135" s="27"/>
      <c r="B135" s="26"/>
      <c r="D135" s="27"/>
      <c r="E135" s="27"/>
      <c r="F135" s="27"/>
      <c r="G135" s="43"/>
    </row>
    <row r="136" spans="1:7" ht="15">
      <c r="A136" s="27"/>
      <c r="B136" s="26"/>
      <c r="D136" s="27"/>
      <c r="E136" s="27"/>
      <c r="F136" s="27"/>
      <c r="G136" s="43"/>
    </row>
    <row r="137" spans="1:7" ht="15">
      <c r="A137" s="27"/>
      <c r="B137" s="26"/>
      <c r="D137" s="27"/>
      <c r="E137" s="27"/>
      <c r="F137" s="27"/>
      <c r="G137" s="43"/>
    </row>
    <row r="138" spans="1:7" ht="15">
      <c r="A138" s="27"/>
      <c r="B138" s="26"/>
      <c r="D138" s="27"/>
      <c r="E138" s="27"/>
      <c r="F138" s="27"/>
      <c r="G138" s="43"/>
    </row>
    <row r="139" spans="1:7" ht="15">
      <c r="A139" s="27"/>
      <c r="B139" s="26"/>
      <c r="D139" s="27"/>
      <c r="E139" s="27"/>
      <c r="F139" s="27"/>
      <c r="G139" s="43"/>
    </row>
    <row r="140" spans="1:7" ht="15">
      <c r="A140" s="27"/>
      <c r="B140" s="26"/>
      <c r="D140" s="27"/>
      <c r="E140" s="27"/>
      <c r="F140" s="27"/>
      <c r="G140" s="43"/>
    </row>
    <row r="141" spans="1:7" ht="15">
      <c r="A141" s="27"/>
      <c r="B141" s="26"/>
      <c r="D141" s="27"/>
      <c r="E141" s="27"/>
      <c r="F141" s="27"/>
      <c r="G141" s="43"/>
    </row>
    <row r="142" spans="1:7" ht="15">
      <c r="A142" s="27"/>
      <c r="B142" s="26"/>
      <c r="D142" s="27"/>
      <c r="E142" s="27"/>
      <c r="F142" s="27"/>
      <c r="G142" s="43"/>
    </row>
    <row r="143" spans="1:7" ht="15">
      <c r="A143" s="27"/>
      <c r="B143" s="26"/>
      <c r="D143" s="27"/>
      <c r="E143" s="27"/>
      <c r="F143" s="27"/>
      <c r="G143" s="43"/>
    </row>
    <row r="144" spans="1:7" ht="15">
      <c r="A144" s="27"/>
      <c r="B144" s="26"/>
      <c r="D144" s="27"/>
      <c r="E144" s="27"/>
      <c r="F144" s="27"/>
      <c r="G144" s="43"/>
    </row>
    <row r="145" spans="1:7" ht="15">
      <c r="A145" s="27"/>
      <c r="B145" s="26"/>
      <c r="D145" s="27"/>
      <c r="E145" s="27"/>
      <c r="F145" s="27"/>
      <c r="G145" s="43"/>
    </row>
    <row r="146" spans="1:7" ht="15">
      <c r="A146" s="27"/>
      <c r="B146" s="26"/>
      <c r="D146" s="27"/>
      <c r="E146" s="27"/>
      <c r="F146" s="27"/>
      <c r="G146" s="43"/>
    </row>
    <row r="147" spans="1:7" ht="15">
      <c r="A147" s="27"/>
      <c r="B147" s="26"/>
      <c r="D147" s="27"/>
      <c r="E147" s="27"/>
      <c r="F147" s="27"/>
      <c r="G147" s="43"/>
    </row>
    <row r="148" spans="1:7" ht="15">
      <c r="A148" s="27"/>
      <c r="B148" s="26"/>
      <c r="D148" s="27"/>
      <c r="E148" s="27"/>
      <c r="F148" s="27"/>
      <c r="G148" s="43"/>
    </row>
    <row r="149" spans="1:7" ht="15">
      <c r="A149" s="27"/>
      <c r="B149" s="26"/>
      <c r="D149" s="27"/>
      <c r="E149" s="27"/>
      <c r="F149" s="27"/>
      <c r="G149" s="43"/>
    </row>
    <row r="150" spans="1:7" ht="15">
      <c r="A150" s="27"/>
      <c r="B150" s="26"/>
      <c r="D150" s="27"/>
      <c r="E150" s="27"/>
      <c r="F150" s="27"/>
      <c r="G150" s="43"/>
    </row>
    <row r="151" spans="1:7" ht="15">
      <c r="A151" s="27"/>
      <c r="B151" s="26"/>
      <c r="D151" s="27"/>
      <c r="E151" s="27"/>
      <c r="F151" s="27"/>
      <c r="G151" s="43"/>
    </row>
    <row r="152" spans="1:7" ht="15">
      <c r="A152" s="27"/>
      <c r="B152" s="26"/>
      <c r="D152" s="27"/>
      <c r="E152" s="27"/>
      <c r="F152" s="27"/>
      <c r="G152" s="43"/>
    </row>
    <row r="153" spans="1:7" ht="15">
      <c r="A153" s="27"/>
      <c r="B153" s="26"/>
      <c r="D153" s="27"/>
      <c r="E153" s="27"/>
      <c r="F153" s="27"/>
      <c r="G153" s="43"/>
    </row>
    <row r="154" spans="1:7" ht="15">
      <c r="A154" s="27"/>
      <c r="B154" s="26"/>
      <c r="D154" s="27"/>
      <c r="E154" s="27"/>
      <c r="F154" s="27"/>
      <c r="G154" s="43"/>
    </row>
    <row r="155" spans="1:7" ht="15">
      <c r="A155" s="27"/>
      <c r="B155" s="26"/>
      <c r="D155" s="27"/>
      <c r="E155" s="27"/>
      <c r="F155" s="27"/>
      <c r="G155" s="43"/>
    </row>
    <row r="156" spans="1:7" ht="15">
      <c r="A156" s="27"/>
      <c r="B156" s="26"/>
      <c r="D156" s="27"/>
      <c r="E156" s="27"/>
      <c r="F156" s="27"/>
      <c r="G156" s="43"/>
    </row>
    <row r="157" spans="1:7" ht="15">
      <c r="A157" s="27"/>
      <c r="B157" s="26"/>
      <c r="D157" s="27"/>
      <c r="E157" s="27"/>
      <c r="F157" s="27"/>
      <c r="G157" s="43"/>
    </row>
    <row r="158" spans="1:7" ht="15">
      <c r="A158" s="27"/>
      <c r="B158" s="26"/>
      <c r="D158" s="27"/>
      <c r="E158" s="27"/>
      <c r="F158" s="27"/>
      <c r="G158" s="43"/>
    </row>
    <row r="159" spans="1:7" ht="15">
      <c r="A159" s="27"/>
      <c r="B159" s="26"/>
      <c r="D159" s="27"/>
      <c r="E159" s="27"/>
      <c r="F159" s="27"/>
      <c r="G159" s="43"/>
    </row>
    <row r="160" spans="1:7" ht="15">
      <c r="A160" s="27"/>
      <c r="B160" s="26"/>
      <c r="D160" s="27"/>
      <c r="E160" s="27"/>
      <c r="F160" s="27"/>
      <c r="G160" s="43"/>
    </row>
    <row r="161" spans="1:7" ht="15">
      <c r="A161" s="27"/>
      <c r="B161" s="26"/>
      <c r="D161" s="27"/>
      <c r="E161" s="27"/>
      <c r="F161" s="27"/>
      <c r="G161" s="43"/>
    </row>
    <row r="162" spans="1:7" ht="15">
      <c r="A162" s="27"/>
      <c r="B162" s="26"/>
      <c r="D162" s="27"/>
      <c r="E162" s="27"/>
      <c r="F162" s="27"/>
      <c r="G162" s="43"/>
    </row>
    <row r="163" spans="1:7" ht="15">
      <c r="A163" s="27"/>
      <c r="B163" s="26"/>
      <c r="D163" s="27"/>
      <c r="E163" s="27"/>
      <c r="F163" s="27"/>
      <c r="G163" s="43"/>
    </row>
    <row r="164" spans="1:7" ht="15">
      <c r="A164" s="27"/>
      <c r="B164" s="26"/>
      <c r="D164" s="27"/>
      <c r="E164" s="27"/>
      <c r="F164" s="27"/>
      <c r="G164" s="43"/>
    </row>
    <row r="165" spans="1:7" ht="15">
      <c r="A165" s="27"/>
      <c r="B165" s="26"/>
      <c r="D165" s="27"/>
      <c r="E165" s="27"/>
      <c r="F165" s="27"/>
      <c r="G165" s="43"/>
    </row>
    <row r="166" spans="1:7" ht="15">
      <c r="A166" s="27"/>
      <c r="B166" s="26"/>
      <c r="D166" s="27"/>
      <c r="E166" s="27"/>
      <c r="F166" s="27"/>
      <c r="G166" s="43"/>
    </row>
    <row r="167" spans="1:7" ht="15">
      <c r="A167" s="27"/>
      <c r="B167" s="26"/>
      <c r="D167" s="27"/>
      <c r="E167" s="27"/>
      <c r="F167" s="27"/>
      <c r="G167" s="43"/>
    </row>
    <row r="168" spans="1:7" ht="15">
      <c r="A168" s="27"/>
      <c r="B168" s="26"/>
      <c r="D168" s="27"/>
      <c r="E168" s="27"/>
      <c r="F168" s="27"/>
      <c r="G168" s="43"/>
    </row>
    <row r="169" spans="1:7" ht="15">
      <c r="A169" s="27"/>
      <c r="B169" s="26"/>
      <c r="D169" s="27"/>
      <c r="E169" s="27"/>
      <c r="F169" s="27"/>
      <c r="G169" s="43"/>
    </row>
    <row r="170" spans="1:7" ht="15">
      <c r="A170" s="27"/>
      <c r="B170" s="26"/>
      <c r="D170" s="27"/>
      <c r="E170" s="27"/>
      <c r="F170" s="27"/>
      <c r="G170" s="43"/>
    </row>
    <row r="171" spans="1:7" ht="15">
      <c r="A171" s="27"/>
      <c r="B171" s="26"/>
      <c r="D171" s="27"/>
      <c r="E171" s="27"/>
      <c r="F171" s="27"/>
      <c r="G171" s="43"/>
    </row>
    <row r="172" spans="1:7" ht="15">
      <c r="A172" s="27"/>
      <c r="B172" s="26"/>
      <c r="D172" s="27"/>
      <c r="E172" s="27"/>
      <c r="F172" s="27"/>
      <c r="G172" s="43"/>
    </row>
    <row r="173" spans="1:7" ht="15">
      <c r="A173" s="27"/>
      <c r="B173" s="26"/>
      <c r="D173" s="27"/>
      <c r="E173" s="27"/>
      <c r="F173" s="27"/>
      <c r="G173" s="43"/>
    </row>
    <row r="174" spans="1:7" ht="15">
      <c r="A174" s="27"/>
      <c r="B174" s="26"/>
      <c r="D174" s="27"/>
      <c r="E174" s="27"/>
      <c r="F174" s="27"/>
      <c r="G174" s="43"/>
    </row>
    <row r="175" spans="1:7" ht="15">
      <c r="A175" s="27"/>
      <c r="B175" s="26"/>
      <c r="D175" s="27"/>
      <c r="E175" s="27"/>
      <c r="F175" s="27"/>
      <c r="G175" s="43"/>
    </row>
  </sheetData>
  <sheetProtection selectLockedCells="1" selectUnlockedCells="1"/>
  <mergeCells count="3">
    <mergeCell ref="A1:G1"/>
    <mergeCell ref="B2:B3"/>
    <mergeCell ref="G2:G3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1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11.875" style="96" customWidth="1"/>
    <col min="2" max="2" width="26.375" style="97" customWidth="1"/>
    <col min="3" max="3" width="8.375" style="96" customWidth="1"/>
    <col min="4" max="4" width="11.125" style="96" customWidth="1"/>
    <col min="5" max="5" width="29.00390625" style="97" customWidth="1"/>
    <col min="6" max="16384" width="8.875" style="97" customWidth="1"/>
  </cols>
  <sheetData>
    <row r="1" spans="1:5" ht="30.75">
      <c r="A1" s="98" t="s">
        <v>514</v>
      </c>
      <c r="B1" s="99" t="s">
        <v>2</v>
      </c>
      <c r="C1" s="99" t="s">
        <v>3</v>
      </c>
      <c r="D1" s="99" t="s">
        <v>4</v>
      </c>
      <c r="E1" s="99" t="s">
        <v>5</v>
      </c>
    </row>
    <row r="2" spans="1:5" ht="15">
      <c r="A2" s="3"/>
      <c r="B2" s="4"/>
      <c r="C2" s="4"/>
      <c r="D2" s="4"/>
      <c r="E2" s="4"/>
    </row>
    <row r="3" spans="1:5" ht="15">
      <c r="A3" s="96">
        <v>1</v>
      </c>
      <c r="B3" s="97" t="str">
        <f>VLOOKUP(A3,Startovka!A:E,2,FALSE)</f>
        <v>Hynštová Marie</v>
      </c>
      <c r="C3" s="96">
        <f>VLOOKUP(A3,Startovka!A:E,3,FALSE)</f>
        <v>1957</v>
      </c>
      <c r="D3" s="96" t="str">
        <f>VLOOKUP(A3,Startovka!A:E,4,FALSE)</f>
        <v>ŽV50</v>
      </c>
      <c r="E3" s="97" t="str">
        <f>VLOOKUP(A3,Startovka!A:E,5,FALSE)</f>
        <v>AK Drnovice</v>
      </c>
    </row>
    <row r="4" spans="1:5" ht="15">
      <c r="A4" s="96">
        <v>2</v>
      </c>
      <c r="B4" s="97" t="str">
        <f>VLOOKUP(A4,Startovka!A:E,2,FALSE)</f>
        <v>Koudelka Lukáš</v>
      </c>
      <c r="C4" s="96">
        <f>VLOOKUP(A4,Startovka!A:E,3,FALSE)</f>
        <v>1983</v>
      </c>
      <c r="D4" s="96" t="str">
        <f>VLOOKUP(A4,Startovka!A:E,4,FALSE)</f>
        <v>M</v>
      </c>
      <c r="E4" s="97" t="str">
        <f>VLOOKUP(A4,Startovka!A:E,5,FALSE)</f>
        <v>AC Okrouhlá</v>
      </c>
    </row>
    <row r="5" spans="1:5" ht="15">
      <c r="A5" s="96">
        <v>3</v>
      </c>
      <c r="B5" s="97" t="str">
        <f>VLOOKUP(A5,Startovka!A:E,2,FALSE)</f>
        <v>Jančík Tomáš</v>
      </c>
      <c r="C5" s="96">
        <f>VLOOKUP(A5,Startovka!A:E,3,FALSE)</f>
        <v>1972</v>
      </c>
      <c r="D5" s="96" t="str">
        <f>VLOOKUP(A5,Startovka!A:E,4,FALSE)</f>
        <v>MV40</v>
      </c>
      <c r="E5" s="97" t="str">
        <f>VLOOKUP(A5,Startovka!A:E,5,FALSE)</f>
        <v>Boskovice</v>
      </c>
    </row>
    <row r="6" spans="1:5" ht="15">
      <c r="A6" s="96">
        <v>4</v>
      </c>
      <c r="B6" s="97" t="str">
        <f>VLOOKUP(A6,Startovka!A:E,2,FALSE)</f>
        <v>Huťka Jiří</v>
      </c>
      <c r="C6" s="96">
        <f>VLOOKUP(A6,Startovka!A:E,3,FALSE)</f>
        <v>1991</v>
      </c>
      <c r="D6" s="96" t="str">
        <f>VLOOKUP(A6,Startovka!A:E,4,FALSE)</f>
        <v>M</v>
      </c>
      <c r="E6" s="97" t="str">
        <f>VLOOKUP(A6,Startovka!A:E,5,FALSE)</f>
        <v>Bořitov Brno</v>
      </c>
    </row>
    <row r="7" spans="1:5" ht="15">
      <c r="A7" s="96">
        <v>5</v>
      </c>
      <c r="B7" s="97" t="str">
        <f>VLOOKUP(A7,Startovka!A:E,2,FALSE)</f>
        <v>Zeman Zdeněk</v>
      </c>
      <c r="C7" s="96">
        <f>VLOOKUP(A7,Startovka!A:E,3,FALSE)</f>
        <v>1976</v>
      </c>
      <c r="D7" s="96" t="str">
        <f>VLOOKUP(A7,Startovka!A:E,4,FALSE)</f>
        <v>MV40</v>
      </c>
      <c r="E7" s="97" t="str">
        <f>VLOOKUP(A7,Startovka!A:E,5,FALSE)</f>
        <v>Blansko</v>
      </c>
    </row>
    <row r="8" spans="1:5" ht="15">
      <c r="A8" s="96">
        <v>6</v>
      </c>
      <c r="B8" s="97" t="str">
        <f>VLOOKUP(A8,Startovka!A:E,2,FALSE)</f>
        <v>Freitinger Pavel</v>
      </c>
      <c r="C8" s="96">
        <f>VLOOKUP(A8,Startovka!A:E,3,FALSE)</f>
        <v>1964</v>
      </c>
      <c r="D8" s="96" t="str">
        <f>VLOOKUP(A8,Startovka!A:E,4,FALSE)</f>
        <v>MV50</v>
      </c>
      <c r="E8" s="97" t="str">
        <f>VLOOKUP(A8,Startovka!A:E,5,FALSE)</f>
        <v>Vanovice</v>
      </c>
    </row>
    <row r="9" spans="1:5" ht="15">
      <c r="A9" s="96">
        <v>7</v>
      </c>
      <c r="B9" s="97" t="str">
        <f>VLOOKUP(A9,Startovka!A:E,2,FALSE)</f>
        <v>Zoubek Karel</v>
      </c>
      <c r="C9" s="96">
        <f>VLOOKUP(A9,Startovka!A:E,3,FALSE)</f>
        <v>1960</v>
      </c>
      <c r="D9" s="96" t="str">
        <f>VLOOKUP(A9,Startovka!A:E,4,FALSE)</f>
        <v>MV50</v>
      </c>
      <c r="E9" s="97" t="str">
        <f>VLOOKUP(A9,Startovka!A:E,5,FALSE)</f>
        <v>Vanovice</v>
      </c>
    </row>
    <row r="10" spans="1:5" ht="15">
      <c r="A10" s="96">
        <v>8</v>
      </c>
      <c r="B10" s="97" t="str">
        <f>VLOOKUP(A10,Startovka!A:E,2,FALSE)</f>
        <v>Bejček Patrik</v>
      </c>
      <c r="C10" s="96">
        <f>VLOOKUP(A10,Startovka!A:E,3,FALSE)</f>
        <v>1994</v>
      </c>
      <c r="D10" s="96" t="str">
        <f>VLOOKUP(A10,Startovka!A:E,4,FALSE)</f>
        <v>M</v>
      </c>
      <c r="E10" s="97" t="str">
        <f>VLOOKUP(A10,Startovka!A:E,5,FALSE)</f>
        <v>Ostrov u Macochy</v>
      </c>
    </row>
    <row r="11" spans="1:5" ht="15">
      <c r="A11" s="96">
        <v>9</v>
      </c>
      <c r="B11" s="97" t="str">
        <f>VLOOKUP(A11,Startovka!A:E,2,FALSE)</f>
        <v>Anderlová Dorota</v>
      </c>
      <c r="C11" s="96">
        <f>VLOOKUP(A11,Startovka!A:E,3,FALSE)</f>
        <v>1978</v>
      </c>
      <c r="D11" s="96" t="str">
        <f>VLOOKUP(A11,Startovka!A:E,4,FALSE)</f>
        <v>Ž</v>
      </c>
      <c r="E11" s="97" t="str">
        <f>VLOOKUP(A11,Startovka!A:E,5,FALSE)</f>
        <v>Brno</v>
      </c>
    </row>
    <row r="12" spans="1:5" ht="15">
      <c r="A12" s="96">
        <v>10</v>
      </c>
      <c r="B12" s="97" t="str">
        <f>VLOOKUP(A12,Startovka!A:E,2,FALSE)</f>
        <v>Hromádková Petra</v>
      </c>
      <c r="C12" s="96">
        <f>VLOOKUP(A12,Startovka!A:E,3,FALSE)</f>
        <v>1982</v>
      </c>
      <c r="D12" s="96" t="str">
        <f>VLOOKUP(A12,Startovka!A:E,4,FALSE)</f>
        <v>Ž</v>
      </c>
      <c r="E12" s="97" t="str">
        <f>VLOOKUP(A12,Startovka!A:E,5,FALSE)</f>
        <v>Blansko</v>
      </c>
    </row>
    <row r="13" spans="1:5" ht="15">
      <c r="A13" s="96">
        <v>11</v>
      </c>
      <c r="B13" s="97" t="str">
        <f>VLOOKUP(A13,Startovka!A:E,2,FALSE)</f>
        <v>Krška Michal</v>
      </c>
      <c r="C13" s="96">
        <f>VLOOKUP(A13,Startovka!A:E,3,FALSE)</f>
        <v>1984</v>
      </c>
      <c r="D13" s="96" t="str">
        <f>VLOOKUP(A13,Startovka!A:E,4,FALSE)</f>
        <v>M</v>
      </c>
      <c r="E13" s="97" t="str">
        <f>VLOOKUP(A13,Startovka!A:E,5,FALSE)</f>
        <v>Blansko</v>
      </c>
    </row>
    <row r="14" spans="1:5" ht="15">
      <c r="A14" s="96">
        <v>12</v>
      </c>
      <c r="B14" s="97" t="str">
        <f>VLOOKUP(A14,Startovka!A:E,2,FALSE)</f>
        <v>Jílek Ladislav</v>
      </c>
      <c r="C14" s="96">
        <f>VLOOKUP(A14,Startovka!A:E,3,FALSE)</f>
        <v>1974</v>
      </c>
      <c r="D14" s="96" t="str">
        <f>VLOOKUP(A14,Startovka!A:E,4,FALSE)</f>
        <v>MV40</v>
      </c>
      <c r="E14" s="97" t="str">
        <f>VLOOKUP(A14,Startovka!A:E,5,FALSE)</f>
        <v>Aquaskiper Olešnice</v>
      </c>
    </row>
    <row r="15" spans="1:5" ht="15">
      <c r="A15" s="96">
        <v>13</v>
      </c>
      <c r="B15" s="97" t="str">
        <f>VLOOKUP(A15,Startovka!A:E,2,FALSE)</f>
        <v>Ondroušková Ivana</v>
      </c>
      <c r="C15" s="96">
        <f>VLOOKUP(A15,Startovka!A:E,3,FALSE)</f>
        <v>1970</v>
      </c>
      <c r="D15" s="96" t="str">
        <f>VLOOKUP(A15,Startovka!A:E,4,FALSE)</f>
        <v>ŽV40</v>
      </c>
      <c r="E15" s="97" t="str">
        <f>VLOOKUP(A15,Startovka!A:E,5,FALSE)</f>
        <v>Blansko, Krajní 5</v>
      </c>
    </row>
    <row r="16" spans="1:5" ht="15">
      <c r="A16" s="96">
        <v>14</v>
      </c>
      <c r="B16" s="97" t="str">
        <f>VLOOKUP(A16,Startovka!A:E,2,FALSE)</f>
        <v>Škvařil Jan</v>
      </c>
      <c r="C16" s="96">
        <f>VLOOKUP(A16,Startovka!A:E,3,FALSE)</f>
        <v>1973</v>
      </c>
      <c r="D16" s="96" t="str">
        <f>VLOOKUP(A16,Startovka!A:E,4,FALSE)</f>
        <v>MV40</v>
      </c>
      <c r="E16" s="97" t="str">
        <f>VLOOKUP(A16,Startovka!A:E,5,FALSE)</f>
        <v>Blansko</v>
      </c>
    </row>
    <row r="17" spans="1:5" ht="15">
      <c r="A17" s="96">
        <v>15</v>
      </c>
      <c r="B17" s="97" t="str">
        <f>VLOOKUP(A17,Startovka!A:E,2,FALSE)</f>
        <v>Žila Miloš</v>
      </c>
      <c r="C17" s="96">
        <f>VLOOKUP(A17,Startovka!A:E,3,FALSE)</f>
        <v>1962</v>
      </c>
      <c r="D17" s="96" t="str">
        <f>VLOOKUP(A17,Startovka!A:E,4,FALSE)</f>
        <v>MV50</v>
      </c>
      <c r="E17" s="97" t="str">
        <f>VLOOKUP(A17,Startovka!A:E,5,FALSE)</f>
        <v>Elit sport Boskovice</v>
      </c>
    </row>
    <row r="18" spans="1:5" ht="15">
      <c r="A18" s="96">
        <v>16</v>
      </c>
      <c r="B18" s="97" t="str">
        <f>VLOOKUP(A18,Startovka!A:E,2,FALSE)</f>
        <v>Žila Daniel</v>
      </c>
      <c r="C18" s="96">
        <f>VLOOKUP(A18,Startovka!A:E,3,FALSE)</f>
        <v>1999</v>
      </c>
      <c r="D18" s="96" t="str">
        <f>VLOOKUP(A18,Startovka!A:E,4,FALSE)</f>
        <v>JUNIOŘI</v>
      </c>
      <c r="E18" s="97" t="str">
        <f>VLOOKUP(A18,Startovka!A:E,5,FALSE)</f>
        <v>Elit sport Boskovice</v>
      </c>
    </row>
    <row r="19" spans="1:5" ht="15">
      <c r="A19" s="96">
        <v>17</v>
      </c>
      <c r="B19" s="97" t="str">
        <f>VLOOKUP(A19,Startovka!A:E,2,FALSE)</f>
        <v>Gilk Erik</v>
      </c>
      <c r="C19" s="96">
        <f>VLOOKUP(A19,Startovka!A:E,3,FALSE)</f>
        <v>1973</v>
      </c>
      <c r="D19" s="96" t="str">
        <f>VLOOKUP(A19,Startovka!A:E,4,FALSE)</f>
        <v>MV40</v>
      </c>
      <c r="E19" s="97" t="str">
        <f>VLOOKUP(A19,Startovka!A:E,5,FALSE)</f>
        <v>Blansko</v>
      </c>
    </row>
    <row r="20" spans="1:5" ht="15">
      <c r="A20" s="96">
        <v>18</v>
      </c>
      <c r="B20" s="97" t="str">
        <f>VLOOKUP(A20,Startovka!A:E,2,FALSE)</f>
        <v>Němec Richard</v>
      </c>
      <c r="C20" s="96">
        <f>VLOOKUP(A20,Startovka!A:E,3,FALSE)</f>
        <v>1969</v>
      </c>
      <c r="D20" s="96" t="str">
        <f>VLOOKUP(A20,Startovka!A:E,4,FALSE)</f>
        <v>MV40</v>
      </c>
      <c r="E20" s="97" t="str">
        <f>VLOOKUP(A20,Startovka!A:E,5,FALSE)</f>
        <v>Blansko</v>
      </c>
    </row>
    <row r="21" spans="1:5" ht="15">
      <c r="A21" s="96">
        <v>19</v>
      </c>
      <c r="B21" s="97" t="str">
        <f>VLOOKUP(A21,Startovka!A:E,2,FALSE)</f>
        <v>Hájková Veronika</v>
      </c>
      <c r="C21" s="96">
        <f>VLOOKUP(A21,Startovka!A:E,3,FALSE)</f>
        <v>1974</v>
      </c>
      <c r="D21" s="96" t="str">
        <f>VLOOKUP(A21,Startovka!A:E,4,FALSE)</f>
        <v>ŽV40</v>
      </c>
      <c r="E21" s="97" t="str">
        <f>VLOOKUP(A21,Startovka!A:E,5,FALSE)</f>
        <v>Doubravice</v>
      </c>
    </row>
    <row r="22" spans="1:5" ht="15">
      <c r="A22" s="96">
        <v>20</v>
      </c>
      <c r="B22" s="97" t="str">
        <f>VLOOKUP(A22,Startovka!A:E,2,FALSE)</f>
        <v>Pernica Josef</v>
      </c>
      <c r="C22" s="96">
        <f>VLOOKUP(A22,Startovka!A:E,3,FALSE)</f>
        <v>1982</v>
      </c>
      <c r="D22" s="96" t="str">
        <f>VLOOKUP(A22,Startovka!A:E,4,FALSE)</f>
        <v>M</v>
      </c>
      <c r="E22" s="97" t="str">
        <f>VLOOKUP(A22,Startovka!A:E,5,FALSE)</f>
        <v>SDH Kotvrdovice</v>
      </c>
    </row>
    <row r="23" spans="1:5" ht="15">
      <c r="A23" s="96">
        <v>21</v>
      </c>
      <c r="B23" s="97" t="str">
        <f>VLOOKUP(A23,Startovka!A:E,2,FALSE)</f>
        <v>Stráník Aleš</v>
      </c>
      <c r="C23" s="96">
        <f>VLOOKUP(A23,Startovka!A:E,3,FALSE)</f>
        <v>1950</v>
      </c>
      <c r="D23" s="96" t="str">
        <f>VLOOKUP(A23,Startovka!A:E,4,FALSE)</f>
        <v>MV60</v>
      </c>
      <c r="E23" s="97" t="str">
        <f>VLOOKUP(A23,Startovka!A:E,5,FALSE)</f>
        <v>Blansko</v>
      </c>
    </row>
    <row r="24" spans="1:5" ht="15">
      <c r="A24" s="96">
        <v>22</v>
      </c>
      <c r="B24" s="97" t="str">
        <f>VLOOKUP(A24,Startovka!A:E,2,FALSE)</f>
        <v>Janková Magda</v>
      </c>
      <c r="C24" s="96">
        <f>VLOOKUP(A24,Startovka!A:E,3,FALSE)</f>
        <v>1980</v>
      </c>
      <c r="D24" s="96" t="str">
        <f>VLOOKUP(A24,Startovka!A:E,4,FALSE)</f>
        <v>Ž</v>
      </c>
      <c r="E24" s="97" t="str">
        <f>VLOOKUP(A24,Startovka!A:E,5,FALSE)</f>
        <v>Brno</v>
      </c>
    </row>
    <row r="25" spans="1:5" ht="15">
      <c r="A25" s="96">
        <v>23</v>
      </c>
      <c r="B25" s="97" t="str">
        <f>VLOOKUP(A25,Startovka!A:E,2,FALSE)</f>
        <v>Parská Michaela</v>
      </c>
      <c r="C25" s="96">
        <f>VLOOKUP(A25,Startovka!A:E,3,FALSE)</f>
        <v>1986</v>
      </c>
      <c r="D25" s="96" t="str">
        <f>VLOOKUP(A25,Startovka!A:E,4,FALSE)</f>
        <v>Ž</v>
      </c>
      <c r="E25" s="97" t="str">
        <f>VLOOKUP(A25,Startovka!A:E,5,FALSE)</f>
        <v>Elite sport Boskovice</v>
      </c>
    </row>
    <row r="26" spans="1:5" ht="15">
      <c r="A26" s="96">
        <v>24</v>
      </c>
      <c r="B26" s="97" t="str">
        <f>VLOOKUP(A26,Startovka!A:E,2,FALSE)</f>
        <v>Vít Vojtěch</v>
      </c>
      <c r="C26" s="96">
        <f>VLOOKUP(A26,Startovka!A:E,3,FALSE)</f>
        <v>1991</v>
      </c>
      <c r="D26" s="96" t="str">
        <f>VLOOKUP(A26,Startovka!A:E,4,FALSE)</f>
        <v>M</v>
      </c>
      <c r="E26" s="97" t="str">
        <f>VLOOKUP(A26,Startovka!A:E,5,FALSE)</f>
        <v>AC Okrouhlá</v>
      </c>
    </row>
    <row r="27" spans="1:5" ht="15">
      <c r="A27" s="96">
        <v>25</v>
      </c>
      <c r="B27" s="97" t="str">
        <f>VLOOKUP(A27,Startovka!A:E,2,FALSE)</f>
        <v>Berka Pavel</v>
      </c>
      <c r="C27" s="96">
        <f>VLOOKUP(A27,Startovka!A:E,3,FALSE)</f>
        <v>2004</v>
      </c>
      <c r="D27" s="96" t="str">
        <f>VLOOKUP(A27,Startovka!A:E,4,FALSE)</f>
        <v>JUNIOŘI</v>
      </c>
      <c r="E27" s="97" t="str">
        <f>VLOOKUP(A27,Startovka!A:E,5,FALSE)</f>
        <v>Klepačov</v>
      </c>
    </row>
    <row r="28" spans="1:5" ht="15">
      <c r="A28" s="96">
        <v>26</v>
      </c>
      <c r="B28" s="97" t="str">
        <f>VLOOKUP(A28,Startovka!A:E,2,FALSE)</f>
        <v>Berka Milan</v>
      </c>
      <c r="C28" s="96">
        <f>VLOOKUP(A28,Startovka!A:E,3,FALSE)</f>
        <v>1990</v>
      </c>
      <c r="D28" s="96" t="str">
        <f>VLOOKUP(A28,Startovka!A:E,4,FALSE)</f>
        <v>M</v>
      </c>
      <c r="E28" s="97" t="str">
        <f>VLOOKUP(A28,Startovka!A:E,5,FALSE)</f>
        <v>HC Blansko</v>
      </c>
    </row>
    <row r="29" spans="1:5" ht="15">
      <c r="A29" s="96">
        <v>27</v>
      </c>
      <c r="B29" s="97" t="str">
        <f>VLOOKUP(A29,Startovka!A:E,2,FALSE)</f>
        <v>Odehnal Tomáš</v>
      </c>
      <c r="C29" s="96">
        <f>VLOOKUP(A29,Startovka!A:E,3,FALSE)</f>
        <v>1968</v>
      </c>
      <c r="D29" s="96" t="str">
        <f>VLOOKUP(A29,Startovka!A:E,4,FALSE)</f>
        <v>MV40</v>
      </c>
      <c r="E29" s="97" t="str">
        <f>VLOOKUP(A29,Startovka!A:E,5,FALSE)</f>
        <v>Skalice</v>
      </c>
    </row>
    <row r="30" spans="1:5" ht="15">
      <c r="A30" s="96">
        <v>28</v>
      </c>
      <c r="B30" s="97" t="str">
        <f>VLOOKUP(A30,Startovka!A:E,2,FALSE)</f>
        <v>Březa Miroslav</v>
      </c>
      <c r="C30" s="96">
        <f>VLOOKUP(A30,Startovka!A:E,3,FALSE)</f>
        <v>1959</v>
      </c>
      <c r="D30" s="96" t="str">
        <f>VLOOKUP(A30,Startovka!A:E,4,FALSE)</f>
        <v>MV50</v>
      </c>
      <c r="E30" s="97" t="str">
        <f>VLOOKUP(A30,Startovka!A:E,5,FALSE)</f>
        <v>Brno</v>
      </c>
    </row>
    <row r="31" spans="1:5" ht="15">
      <c r="A31" s="96">
        <v>29</v>
      </c>
      <c r="B31" s="97" t="str">
        <f>VLOOKUP(A31,Startovka!A:E,2,FALSE)</f>
        <v>Ramša Aleš</v>
      </c>
      <c r="C31" s="96">
        <f>VLOOKUP(A31,Startovka!A:E,3,FALSE)</f>
        <v>1978</v>
      </c>
      <c r="D31" s="96" t="str">
        <f>VLOOKUP(A31,Startovka!A:E,4,FALSE)</f>
        <v>M</v>
      </c>
      <c r="E31" s="97" t="str">
        <f>VLOOKUP(A31,Startovka!A:E,5,FALSE)</f>
        <v>Hostěnice</v>
      </c>
    </row>
    <row r="32" spans="1:5" ht="15">
      <c r="A32" s="96">
        <v>30</v>
      </c>
      <c r="B32" s="97" t="str">
        <f>VLOOKUP(A32,Startovka!A:E,2,FALSE)</f>
        <v>Buš Ondřej</v>
      </c>
      <c r="C32" s="96">
        <f>VLOOKUP(A32,Startovka!A:E,3,FALSE)</f>
        <v>1985</v>
      </c>
      <c r="D32" s="96" t="str">
        <f>VLOOKUP(A32,Startovka!A:E,4,FALSE)</f>
        <v>M</v>
      </c>
      <c r="E32" s="97" t="str">
        <f>VLOOKUP(A32,Startovka!A:E,5,FALSE)</f>
        <v>Ráječko</v>
      </c>
    </row>
    <row r="33" spans="1:5" ht="15">
      <c r="A33" s="96">
        <v>31</v>
      </c>
      <c r="B33" s="97" t="str">
        <f>VLOOKUP(A33,Startovka!A:E,2,FALSE)</f>
        <v>Hegr Jiří</v>
      </c>
      <c r="C33" s="96">
        <f>VLOOKUP(A33,Startovka!A:E,3,FALSE)</f>
        <v>1977</v>
      </c>
      <c r="D33" s="96" t="str">
        <f>VLOOKUP(A33,Startovka!A:E,4,FALSE)</f>
        <v>M</v>
      </c>
      <c r="E33" s="97" t="str">
        <f>VLOOKUP(A33,Startovka!A:E,5,FALSE)</f>
        <v>Šošůvka</v>
      </c>
    </row>
    <row r="34" spans="1:5" ht="15">
      <c r="A34" s="96">
        <v>32</v>
      </c>
      <c r="B34" s="97" t="str">
        <f>VLOOKUP(A34,Startovka!A:E,2,FALSE)</f>
        <v>Komárek Tomáš</v>
      </c>
      <c r="C34" s="96">
        <f>VLOOKUP(A34,Startovka!A:E,3,FALSE)</f>
        <v>2004</v>
      </c>
      <c r="D34" s="96" t="str">
        <f>VLOOKUP(A34,Startovka!A:E,4,FALSE)</f>
        <v>JUNIOŘI</v>
      </c>
      <c r="E34" s="97" t="str">
        <f>VLOOKUP(A34,Startovka!A:E,5,FALSE)</f>
        <v>Spešov</v>
      </c>
    </row>
    <row r="35" spans="1:5" ht="15">
      <c r="A35" s="96">
        <v>33</v>
      </c>
      <c r="B35" s="97" t="str">
        <f>VLOOKUP(A35,Startovka!A:E,2,FALSE)</f>
        <v>Konečný Jan</v>
      </c>
      <c r="C35" s="96">
        <f>VLOOKUP(A35,Startovka!A:E,3,FALSE)</f>
        <v>1997</v>
      </c>
      <c r="D35" s="96" t="str">
        <f>VLOOKUP(A35,Startovka!A:E,4,FALSE)</f>
        <v>JUNIOŘI</v>
      </c>
      <c r="E35" s="97" t="str">
        <f>VLOOKUP(A35,Startovka!A:E,5,FALSE)</f>
        <v>AC Okrouhlá</v>
      </c>
    </row>
    <row r="36" spans="1:5" ht="15">
      <c r="A36" s="96">
        <v>34</v>
      </c>
      <c r="B36" s="97" t="str">
        <f>VLOOKUP(A36,Startovka!A:E,2,FALSE)</f>
        <v>Smutný Zdeněk</v>
      </c>
      <c r="C36" s="96">
        <f>VLOOKUP(A36,Startovka!A:E,3,FALSE)</f>
        <v>1957</v>
      </c>
      <c r="D36" s="96" t="str">
        <f>VLOOKUP(A36,Startovka!A:E,4,FALSE)</f>
        <v>MV50</v>
      </c>
      <c r="E36" s="97" t="str">
        <f>VLOOKUP(A36,Startovka!A:E,5,FALSE)</f>
        <v>AK Drnovice</v>
      </c>
    </row>
    <row r="37" spans="1:5" ht="15">
      <c r="A37" s="96">
        <v>35</v>
      </c>
      <c r="B37" s="97" t="str">
        <f>VLOOKUP(A37,Startovka!A:E,2,FALSE)</f>
        <v>Jalová Margita</v>
      </c>
      <c r="C37" s="96">
        <f>VLOOKUP(A37,Startovka!A:E,3,FALSE)</f>
        <v>1954</v>
      </c>
      <c r="D37" s="96" t="str">
        <f>VLOOKUP(A37,Startovka!A:E,4,FALSE)</f>
        <v>ŽV50</v>
      </c>
      <c r="E37" s="97" t="str">
        <f>VLOOKUP(A37,Startovka!A:E,5,FALSE)</f>
        <v>Letovice</v>
      </c>
    </row>
    <row r="38" spans="1:5" ht="15">
      <c r="A38" s="96">
        <v>36</v>
      </c>
      <c r="B38" s="97" t="str">
        <f>VLOOKUP(A38,Startovka!A:E,2,FALSE)</f>
        <v>Ochotná Blanka</v>
      </c>
      <c r="C38" s="96">
        <f>VLOOKUP(A38,Startovka!A:E,3,FALSE)</f>
        <v>1971</v>
      </c>
      <c r="D38" s="96" t="str">
        <f>VLOOKUP(A38,Startovka!A:E,4,FALSE)</f>
        <v>ŽV40</v>
      </c>
      <c r="E38" s="97" t="str">
        <f>VLOOKUP(A38,Startovka!A:E,5,FALSE)</f>
        <v>Biatlon Blansko</v>
      </c>
    </row>
    <row r="39" spans="1:5" ht="15">
      <c r="A39" s="96">
        <v>37</v>
      </c>
      <c r="B39" s="97" t="str">
        <f>VLOOKUP(A39,Startovka!A:E,2,FALSE)</f>
        <v>Matěna Vladimír</v>
      </c>
      <c r="C39" s="96">
        <f>VLOOKUP(A39,Startovka!A:E,3,FALSE)</f>
        <v>1959</v>
      </c>
      <c r="D39" s="96" t="str">
        <f>VLOOKUP(A39,Startovka!A:E,4,FALSE)</f>
        <v>MV50</v>
      </c>
      <c r="E39" s="97" t="str">
        <f>VLOOKUP(A39,Startovka!A:E,5,FALSE)</f>
        <v>VZS Blansko</v>
      </c>
    </row>
    <row r="40" spans="1:5" ht="15">
      <c r="A40" s="96">
        <v>38</v>
      </c>
      <c r="B40" s="97" t="str">
        <f>VLOOKUP(A40,Startovka!A:E,2,FALSE)</f>
        <v>Přibil Tomáš</v>
      </c>
      <c r="C40" s="96">
        <f>VLOOKUP(A40,Startovka!A:E,3,FALSE)</f>
        <v>1990</v>
      </c>
      <c r="D40" s="96" t="str">
        <f>VLOOKUP(A40,Startovka!A:E,4,FALSE)</f>
        <v>M</v>
      </c>
      <c r="E40" s="97" t="str">
        <f>VLOOKUP(A40,Startovka!A:E,5,FALSE)</f>
        <v>Ráječko</v>
      </c>
    </row>
    <row r="41" spans="1:5" ht="15">
      <c r="A41" s="96">
        <v>39</v>
      </c>
      <c r="B41" s="97" t="str">
        <f>VLOOKUP(A41,Startovka!A:E,2,FALSE)</f>
        <v>Bachratý Pavel</v>
      </c>
      <c r="C41" s="96">
        <f>VLOOKUP(A41,Startovka!A:E,3,FALSE)</f>
        <v>1965</v>
      </c>
      <c r="D41" s="96" t="str">
        <f>VLOOKUP(A41,Startovka!A:E,4,FALSE)</f>
        <v>MV50</v>
      </c>
      <c r="E41" s="97" t="str">
        <f>VLOOKUP(A41,Startovka!A:E,5,FALSE)</f>
        <v>Blansko</v>
      </c>
    </row>
    <row r="42" spans="1:5" ht="15">
      <c r="A42" s="96">
        <v>40</v>
      </c>
      <c r="B42" s="97" t="str">
        <f>VLOOKUP(A42,Startovka!A:E,2,FALSE)</f>
        <v>Uličný Tomáčš</v>
      </c>
      <c r="C42" s="96">
        <f>VLOOKUP(A42,Startovka!A:E,3,FALSE)</f>
        <v>1967</v>
      </c>
      <c r="D42" s="96" t="str">
        <f>VLOOKUP(A42,Startovka!A:E,4,FALSE)</f>
        <v>MV40</v>
      </c>
      <c r="E42" s="97" t="str">
        <f>VLOOKUP(A42,Startovka!A:E,5,FALSE)</f>
        <v>Blansko</v>
      </c>
    </row>
    <row r="43" spans="1:5" ht="15">
      <c r="A43" s="96">
        <v>41</v>
      </c>
      <c r="B43" s="97" t="str">
        <f>VLOOKUP(A43,Startovka!A:E,2,FALSE)</f>
        <v>Růžička Bohuslav</v>
      </c>
      <c r="C43" s="96">
        <f>VLOOKUP(A43,Startovka!A:E,3,FALSE)</f>
        <v>1946</v>
      </c>
      <c r="D43" s="96" t="str">
        <f>VLOOKUP(A43,Startovka!A:E,4,FALSE)</f>
        <v>MV60</v>
      </c>
      <c r="E43" s="97" t="str">
        <f>VLOOKUP(A43,Startovka!A:E,5,FALSE)</f>
        <v>SC Ráječko</v>
      </c>
    </row>
    <row r="44" spans="1:5" ht="15">
      <c r="A44" s="96">
        <v>42</v>
      </c>
      <c r="B44" s="97" t="str">
        <f>VLOOKUP(A44,Startovka!A:E,2,FALSE)</f>
        <v>Nevřivová Lucie</v>
      </c>
      <c r="C44" s="96">
        <f>VLOOKUP(A44,Startovka!A:E,3,FALSE)</f>
        <v>1993</v>
      </c>
      <c r="D44" s="96" t="str">
        <f>VLOOKUP(A44,Startovka!A:E,4,FALSE)</f>
        <v>Ž</v>
      </c>
      <c r="E44" s="97" t="str">
        <f>VLOOKUP(A44,Startovka!A:E,5,FALSE)</f>
        <v>Blansko</v>
      </c>
    </row>
    <row r="45" spans="1:5" ht="15">
      <c r="A45" s="96">
        <v>43</v>
      </c>
      <c r="B45" s="97" t="str">
        <f>VLOOKUP(A45,Startovka!A:E,2,FALSE)</f>
        <v>Kinc Pavel</v>
      </c>
      <c r="C45" s="96">
        <f>VLOOKUP(A45,Startovka!A:E,3,FALSE)</f>
        <v>1974</v>
      </c>
      <c r="D45" s="96" t="str">
        <f>VLOOKUP(A45,Startovka!A:E,4,FALSE)</f>
        <v>MV40</v>
      </c>
      <c r="E45" s="97" t="str">
        <f>VLOOKUP(A45,Startovka!A:E,5,FALSE)</f>
        <v>VF Černá Hora</v>
      </c>
    </row>
    <row r="46" spans="1:5" ht="15">
      <c r="A46" s="96">
        <v>44</v>
      </c>
      <c r="B46" s="97" t="str">
        <f>VLOOKUP(A46,Startovka!A:E,2,FALSE)</f>
        <v>Odehnalová Ludmila</v>
      </c>
      <c r="C46" s="96">
        <f>VLOOKUP(A46,Startovka!A:E,3,FALSE)</f>
        <v>1986</v>
      </c>
      <c r="D46" s="96" t="str">
        <f>VLOOKUP(A46,Startovka!A:E,4,FALSE)</f>
        <v>Ž</v>
      </c>
      <c r="E46" s="97" t="str">
        <f>VLOOKUP(A46,Startovka!A:E,5,FALSE)</f>
        <v>Boskovice</v>
      </c>
    </row>
    <row r="47" spans="1:5" ht="15">
      <c r="A47" s="96">
        <v>45</v>
      </c>
      <c r="B47" s="97" t="str">
        <f>VLOOKUP(A47,Startovka!A:E,2,FALSE)</f>
        <v>Palán Petr</v>
      </c>
      <c r="C47" s="96">
        <f>VLOOKUP(A47,Startovka!A:E,3,FALSE)</f>
        <v>1983</v>
      </c>
      <c r="D47" s="96" t="str">
        <f>VLOOKUP(A47,Startovka!A:E,4,FALSE)</f>
        <v>M</v>
      </c>
      <c r="E47" s="97" t="str">
        <f>VLOOKUP(A47,Startovka!A:E,5,FALSE)</f>
        <v>Světlá</v>
      </c>
    </row>
    <row r="48" spans="1:5" ht="15">
      <c r="A48" s="96">
        <v>46</v>
      </c>
      <c r="B48" s="97" t="str">
        <f>VLOOKUP(A48,Startovka!A:E,2,FALSE)</f>
        <v>Přichystal Śtěpán</v>
      </c>
      <c r="C48" s="96">
        <f>VLOOKUP(A48,Startovka!A:E,3,FALSE)</f>
        <v>1989</v>
      </c>
      <c r="D48" s="96" t="str">
        <f>VLOOKUP(A48,Startovka!A:E,4,FALSE)</f>
        <v>M</v>
      </c>
      <c r="E48" s="97" t="str">
        <f>VLOOKUP(A48,Startovka!A:E,5,FALSE)</f>
        <v>Vanovice</v>
      </c>
    </row>
    <row r="49" spans="1:5" ht="15">
      <c r="A49" s="96">
        <v>47</v>
      </c>
      <c r="B49" s="97" t="str">
        <f>VLOOKUP(A49,Startovka!A:E,2,FALSE)</f>
        <v>Bouchal Petr</v>
      </c>
      <c r="C49" s="96">
        <f>VLOOKUP(A49,Startovka!A:E,3,FALSE)</f>
        <v>1954</v>
      </c>
      <c r="D49" s="96" t="str">
        <f>VLOOKUP(A49,Startovka!A:E,4,FALSE)</f>
        <v>MV60</v>
      </c>
      <c r="E49" s="97" t="str">
        <f>VLOOKUP(A49,Startovka!A:E,5,FALSE)</f>
        <v>Svinošice</v>
      </c>
    </row>
    <row r="50" spans="1:5" ht="15">
      <c r="A50" s="96">
        <v>48</v>
      </c>
      <c r="B50" s="97" t="str">
        <f>VLOOKUP(A50,Startovka!A:E,2,FALSE)</f>
        <v>Klinkovský Jiří</v>
      </c>
      <c r="C50" s="96">
        <f>VLOOKUP(A50,Startovka!A:E,3,FALSE)</f>
        <v>1966</v>
      </c>
      <c r="D50" s="96" t="str">
        <f>VLOOKUP(A50,Startovka!A:E,4,FALSE)</f>
        <v>MV50</v>
      </c>
      <c r="E50" s="97" t="str">
        <f>VLOOKUP(A50,Startovka!A:E,5,FALSE)</f>
        <v>Rudice</v>
      </c>
    </row>
    <row r="51" spans="1:5" ht="15">
      <c r="A51" s="96">
        <v>49</v>
      </c>
      <c r="B51" s="97" t="str">
        <f>VLOOKUP(A51,Startovka!A:E,2,FALSE)</f>
        <v>Macura Jan</v>
      </c>
      <c r="C51" s="96">
        <f>VLOOKUP(A51,Startovka!A:E,3,FALSE)</f>
        <v>1972</v>
      </c>
      <c r="D51" s="96" t="str">
        <f>VLOOKUP(A51,Startovka!A:E,4,FALSE)</f>
        <v>MV40</v>
      </c>
      <c r="E51" s="97" t="str">
        <f>VLOOKUP(A51,Startovka!A:E,5,FALSE)</f>
        <v>Horizont Kola Novák Blansko</v>
      </c>
    </row>
    <row r="52" spans="1:5" ht="15">
      <c r="A52" s="96">
        <v>50</v>
      </c>
      <c r="B52" s="97" t="str">
        <f>VLOOKUP(A52,Startovka!A:E,2,FALSE)</f>
        <v>Buš Roman</v>
      </c>
      <c r="C52" s="96">
        <f>VLOOKUP(A52,Startovka!A:E,3,FALSE)</f>
        <v>1965</v>
      </c>
      <c r="D52" s="96" t="str">
        <f>VLOOKUP(A52,Startovka!A:E,4,FALSE)</f>
        <v>MV50</v>
      </c>
      <c r="E52" s="97" t="str">
        <f>VLOOKUP(A52,Startovka!A:E,5,FALSE)</f>
        <v>Rájec</v>
      </c>
    </row>
    <row r="53" spans="1:5" ht="15">
      <c r="A53" s="96">
        <v>51</v>
      </c>
      <c r="B53" s="97" t="str">
        <f>VLOOKUP(A53,Startovka!A:E,2,FALSE)</f>
        <v>Buš Jiří</v>
      </c>
      <c r="C53" s="96">
        <f>VLOOKUP(A53,Startovka!A:E,3,FALSE)</f>
        <v>1994</v>
      </c>
      <c r="D53" s="96" t="str">
        <f>VLOOKUP(A53,Startovka!A:E,4,FALSE)</f>
        <v>M</v>
      </c>
      <c r="E53" s="97" t="str">
        <f>VLOOKUP(A53,Startovka!A:E,5,FALSE)</f>
        <v>Rájec</v>
      </c>
    </row>
    <row r="54" spans="1:5" ht="15">
      <c r="A54" s="96">
        <v>52</v>
      </c>
      <c r="B54" s="97" t="str">
        <f>VLOOKUP(A54,Startovka!A:E,2,FALSE)</f>
        <v>Kolář Vít</v>
      </c>
      <c r="C54" s="96">
        <f>VLOOKUP(A54,Startovka!A:E,3,FALSE)</f>
        <v>1980</v>
      </c>
      <c r="D54" s="96" t="str">
        <f>VLOOKUP(A54,Startovka!A:E,4,FALSE)</f>
        <v>M</v>
      </c>
      <c r="E54" s="97" t="str">
        <f>VLOOKUP(A54,Startovka!A:E,5,FALSE)</f>
        <v>Blansko</v>
      </c>
    </row>
    <row r="55" spans="1:5" ht="15">
      <c r="A55" s="96">
        <v>53</v>
      </c>
      <c r="B55" s="97" t="str">
        <f>VLOOKUP(A55,Startovka!A:E,2,FALSE)</f>
        <v>Procházka Jan</v>
      </c>
      <c r="C55" s="96">
        <f>VLOOKUP(A55,Startovka!A:E,3,FALSE)</f>
        <v>1979</v>
      </c>
      <c r="D55" s="96" t="str">
        <f>VLOOKUP(A55,Startovka!A:E,4,FALSE)</f>
        <v>M</v>
      </c>
      <c r="E55" s="97" t="str">
        <f>VLOOKUP(A55,Startovka!A:E,5,FALSE)</f>
        <v>Ráječko</v>
      </c>
    </row>
    <row r="56" spans="1:5" ht="15">
      <c r="A56" s="96">
        <v>54</v>
      </c>
      <c r="B56" s="97" t="str">
        <f>VLOOKUP(A56,Startovka!A:E,2,FALSE)</f>
        <v>Weisová Barkora</v>
      </c>
      <c r="C56" s="96">
        <f>VLOOKUP(A56,Startovka!A:E,3,FALSE)</f>
        <v>1980</v>
      </c>
      <c r="D56" s="96" t="str">
        <f>VLOOKUP(A56,Startovka!A:E,4,FALSE)</f>
        <v>Ž</v>
      </c>
      <c r="E56" s="97" t="str">
        <f>VLOOKUP(A56,Startovka!A:E,5,FALSE)</f>
        <v>Elit sport Boskovice</v>
      </c>
    </row>
    <row r="57" spans="1:5" ht="15">
      <c r="A57" s="96">
        <v>55</v>
      </c>
      <c r="B57" s="97" t="str">
        <f>VLOOKUP(A57,Startovka!A:E,2,FALSE)</f>
        <v>Weis Josef</v>
      </c>
      <c r="C57" s="96">
        <f>VLOOKUP(A57,Startovka!A:E,3,FALSE)</f>
        <v>1974</v>
      </c>
      <c r="D57" s="96" t="str">
        <f>VLOOKUP(A57,Startovka!A:E,4,FALSE)</f>
        <v>MV40</v>
      </c>
      <c r="E57" s="97" t="str">
        <f>VLOOKUP(A57,Startovka!A:E,5,FALSE)</f>
        <v>SK Kněževes 2006</v>
      </c>
    </row>
    <row r="58" spans="1:5" ht="15">
      <c r="A58" s="96">
        <v>56</v>
      </c>
      <c r="B58" s="97" t="e">
        <f>VLOOKUP(A58,Startovka!A:E,2,FALSE)</f>
        <v>#N/A</v>
      </c>
      <c r="C58" s="96" t="e">
        <f>VLOOKUP(A58,Startovka!A:E,3,FALSE)</f>
        <v>#N/A</v>
      </c>
      <c r="D58" s="96" t="e">
        <f>VLOOKUP(A58,Startovka!A:E,4,FALSE)</f>
        <v>#N/A</v>
      </c>
      <c r="E58" s="97" t="e">
        <f>VLOOKUP(A58,Startovka!A:E,5,FALSE)</f>
        <v>#N/A</v>
      </c>
    </row>
    <row r="59" spans="1:5" ht="15">
      <c r="A59" s="96">
        <v>57</v>
      </c>
      <c r="B59" s="97" t="e">
        <f>VLOOKUP(A59,Startovka!A:E,2,FALSE)</f>
        <v>#N/A</v>
      </c>
      <c r="C59" s="96" t="e">
        <f>VLOOKUP(A59,Startovka!A:E,3,FALSE)</f>
        <v>#N/A</v>
      </c>
      <c r="D59" s="96" t="e">
        <f>VLOOKUP(A59,Startovka!A:E,4,FALSE)</f>
        <v>#N/A</v>
      </c>
      <c r="E59" s="97" t="e">
        <f>VLOOKUP(A59,Startovka!A:E,5,FALSE)</f>
        <v>#N/A</v>
      </c>
    </row>
    <row r="60" spans="1:5" ht="15">
      <c r="A60" s="96">
        <v>58</v>
      </c>
      <c r="B60" s="97" t="e">
        <f>VLOOKUP(A60,Startovka!A:E,2,FALSE)</f>
        <v>#N/A</v>
      </c>
      <c r="C60" s="96" t="e">
        <f>VLOOKUP(A60,Startovka!A:E,3,FALSE)</f>
        <v>#N/A</v>
      </c>
      <c r="D60" s="96" t="e">
        <f>VLOOKUP(A60,Startovka!A:E,4,FALSE)</f>
        <v>#N/A</v>
      </c>
      <c r="E60" s="97" t="e">
        <f>VLOOKUP(A60,Startovka!A:E,5,FALSE)</f>
        <v>#N/A</v>
      </c>
    </row>
    <row r="61" spans="1:5" ht="15">
      <c r="A61" s="96">
        <v>59</v>
      </c>
      <c r="B61" s="97" t="e">
        <f>VLOOKUP(A61,Startovka!A:E,2,FALSE)</f>
        <v>#N/A</v>
      </c>
      <c r="C61" s="96" t="e">
        <f>VLOOKUP(A61,Startovka!A:E,3,FALSE)</f>
        <v>#N/A</v>
      </c>
      <c r="D61" s="96" t="e">
        <f>VLOOKUP(A61,Startovka!A:E,4,FALSE)</f>
        <v>#N/A</v>
      </c>
      <c r="E61" s="97" t="e">
        <f>VLOOKUP(A61,Startovka!A:E,5,FALSE)</f>
        <v>#N/A</v>
      </c>
    </row>
    <row r="62" spans="1:5" ht="15">
      <c r="A62" s="96">
        <v>60</v>
      </c>
      <c r="B62" s="97" t="e">
        <f>VLOOKUP(A62,Startovka!A:E,2,FALSE)</f>
        <v>#N/A</v>
      </c>
      <c r="C62" s="96" t="e">
        <f>VLOOKUP(A62,Startovka!A:E,3,FALSE)</f>
        <v>#N/A</v>
      </c>
      <c r="D62" s="96" t="e">
        <f>VLOOKUP(A62,Startovka!A:E,4,FALSE)</f>
        <v>#N/A</v>
      </c>
      <c r="E62" s="97" t="e">
        <f>VLOOKUP(A62,Startovka!A:E,5,FALSE)</f>
        <v>#N/A</v>
      </c>
    </row>
    <row r="63" spans="1:5" ht="15">
      <c r="A63" s="96">
        <v>61</v>
      </c>
      <c r="B63" s="97" t="e">
        <f>VLOOKUP(A63,Startovka!A:E,2,FALSE)</f>
        <v>#N/A</v>
      </c>
      <c r="C63" s="96" t="e">
        <f>VLOOKUP(A63,Startovka!A:E,3,FALSE)</f>
        <v>#N/A</v>
      </c>
      <c r="D63" s="96" t="e">
        <f>VLOOKUP(A63,Startovka!A:E,4,FALSE)</f>
        <v>#N/A</v>
      </c>
      <c r="E63" s="97" t="e">
        <f>VLOOKUP(A63,Startovka!A:E,5,FALSE)</f>
        <v>#N/A</v>
      </c>
    </row>
    <row r="64" spans="1:5" ht="15">
      <c r="A64" s="96">
        <v>62</v>
      </c>
      <c r="B64" s="97" t="e">
        <f>VLOOKUP(A64,Startovka!A:E,2,FALSE)</f>
        <v>#N/A</v>
      </c>
      <c r="C64" s="96" t="e">
        <f>VLOOKUP(A64,Startovka!A:E,3,FALSE)</f>
        <v>#N/A</v>
      </c>
      <c r="D64" s="96" t="e">
        <f>VLOOKUP(A64,Startovka!A:E,4,FALSE)</f>
        <v>#N/A</v>
      </c>
      <c r="E64" s="97" t="e">
        <f>VLOOKUP(A64,Startovka!A:E,5,FALSE)</f>
        <v>#N/A</v>
      </c>
    </row>
    <row r="65" spans="1:5" ht="15">
      <c r="A65" s="96">
        <v>63</v>
      </c>
      <c r="B65" s="97" t="e">
        <f>VLOOKUP(A65,Startovka!A:E,2,FALSE)</f>
        <v>#N/A</v>
      </c>
      <c r="C65" s="96" t="e">
        <f>VLOOKUP(A65,Startovka!A:E,3,FALSE)</f>
        <v>#N/A</v>
      </c>
      <c r="D65" s="96" t="e">
        <f>VLOOKUP(A65,Startovka!A:E,4,FALSE)</f>
        <v>#N/A</v>
      </c>
      <c r="E65" s="97" t="e">
        <f>VLOOKUP(A65,Startovka!A:E,5,FALSE)</f>
        <v>#N/A</v>
      </c>
    </row>
    <row r="66" spans="1:5" ht="15">
      <c r="A66" s="96">
        <v>64</v>
      </c>
      <c r="B66" s="97" t="e">
        <f>VLOOKUP(A66,Startovka!A:E,2,FALSE)</f>
        <v>#N/A</v>
      </c>
      <c r="C66" s="96" t="e">
        <f>VLOOKUP(A66,Startovka!A:E,3,FALSE)</f>
        <v>#N/A</v>
      </c>
      <c r="D66" s="96" t="e">
        <f>VLOOKUP(A66,Startovka!A:E,4,FALSE)</f>
        <v>#N/A</v>
      </c>
      <c r="E66" s="97" t="e">
        <f>VLOOKUP(A66,Startovka!A:E,5,FALSE)</f>
        <v>#N/A</v>
      </c>
    </row>
    <row r="67" spans="1:5" ht="15">
      <c r="A67" s="96">
        <v>65</v>
      </c>
      <c r="B67" s="97" t="e">
        <f>VLOOKUP(A67,Startovka!A:E,2,FALSE)</f>
        <v>#N/A</v>
      </c>
      <c r="C67" s="96" t="e">
        <f>VLOOKUP(A67,Startovka!A:E,3,FALSE)</f>
        <v>#N/A</v>
      </c>
      <c r="D67" s="96" t="e">
        <f>VLOOKUP(A67,Startovka!A:E,4,FALSE)</f>
        <v>#N/A</v>
      </c>
      <c r="E67" s="97" t="e">
        <f>VLOOKUP(A67,Startovka!A:E,5,FALSE)</f>
        <v>#N/A</v>
      </c>
    </row>
    <row r="68" spans="1:5" ht="15">
      <c r="A68" s="96">
        <v>66</v>
      </c>
      <c r="B68" s="97" t="e">
        <f>VLOOKUP(A68,Startovka!A:E,2,FALSE)</f>
        <v>#N/A</v>
      </c>
      <c r="C68" s="96" t="e">
        <f>VLOOKUP(A68,Startovka!A:E,3,FALSE)</f>
        <v>#N/A</v>
      </c>
      <c r="D68" s="96" t="e">
        <f>VLOOKUP(A68,Startovka!A:E,4,FALSE)</f>
        <v>#N/A</v>
      </c>
      <c r="E68" s="97" t="e">
        <f>VLOOKUP(A68,Startovka!A:E,5,FALSE)</f>
        <v>#N/A</v>
      </c>
    </row>
    <row r="69" spans="1:5" ht="15">
      <c r="A69" s="96">
        <v>67</v>
      </c>
      <c r="B69" s="97" t="e">
        <f>VLOOKUP(A69,Startovka!A:E,2,FALSE)</f>
        <v>#N/A</v>
      </c>
      <c r="C69" s="96" t="e">
        <f>VLOOKUP(A69,Startovka!A:E,3,FALSE)</f>
        <v>#N/A</v>
      </c>
      <c r="D69" s="96" t="e">
        <f>VLOOKUP(A69,Startovka!A:E,4,FALSE)</f>
        <v>#N/A</v>
      </c>
      <c r="E69" s="97" t="e">
        <f>VLOOKUP(A69,Startovka!A:E,5,FALSE)</f>
        <v>#N/A</v>
      </c>
    </row>
    <row r="70" spans="1:5" ht="15">
      <c r="A70" s="96">
        <v>68</v>
      </c>
      <c r="B70" s="97" t="e">
        <f>VLOOKUP(A70,Startovka!A:E,2,FALSE)</f>
        <v>#N/A</v>
      </c>
      <c r="C70" s="96" t="e">
        <f>VLOOKUP(A70,Startovka!A:E,3,FALSE)</f>
        <v>#N/A</v>
      </c>
      <c r="D70" s="96" t="e">
        <f>VLOOKUP(A70,Startovka!A:E,4,FALSE)</f>
        <v>#N/A</v>
      </c>
      <c r="E70" s="97" t="e">
        <f>VLOOKUP(A70,Startovka!A:E,5,FALSE)</f>
        <v>#N/A</v>
      </c>
    </row>
    <row r="71" spans="1:5" ht="15">
      <c r="A71" s="96">
        <v>69</v>
      </c>
      <c r="B71" s="97" t="e">
        <f>VLOOKUP(A71,Startovka!A:E,2,FALSE)</f>
        <v>#N/A</v>
      </c>
      <c r="C71" s="96" t="e">
        <f>VLOOKUP(A71,Startovka!A:E,3,FALSE)</f>
        <v>#N/A</v>
      </c>
      <c r="D71" s="96" t="e">
        <f>VLOOKUP(A71,Startovka!A:E,4,FALSE)</f>
        <v>#N/A</v>
      </c>
      <c r="E71" s="97" t="e">
        <f>VLOOKUP(A71,Startovka!A:E,5,FALSE)</f>
        <v>#N/A</v>
      </c>
    </row>
    <row r="72" spans="1:5" ht="15">
      <c r="A72" s="96">
        <v>70</v>
      </c>
      <c r="B72" s="97" t="e">
        <f>VLOOKUP(A72,Startovka!A:E,2,FALSE)</f>
        <v>#N/A</v>
      </c>
      <c r="C72" s="96" t="e">
        <f>VLOOKUP(A72,Startovka!A:E,3,FALSE)</f>
        <v>#N/A</v>
      </c>
      <c r="D72" s="96" t="e">
        <f>VLOOKUP(A72,Startovka!A:E,4,FALSE)</f>
        <v>#N/A</v>
      </c>
      <c r="E72" s="97" t="e">
        <f>VLOOKUP(A72,Startovka!A:E,5,FALSE)</f>
        <v>#N/A</v>
      </c>
    </row>
    <row r="73" spans="1:5" ht="15">
      <c r="A73" s="96">
        <v>71</v>
      </c>
      <c r="B73" s="97" t="e">
        <f>VLOOKUP(A73,Startovka!A:E,2,FALSE)</f>
        <v>#N/A</v>
      </c>
      <c r="C73" s="96" t="e">
        <f>VLOOKUP(A73,Startovka!A:E,3,FALSE)</f>
        <v>#N/A</v>
      </c>
      <c r="D73" s="96" t="e">
        <f>VLOOKUP(A73,Startovka!A:E,4,FALSE)</f>
        <v>#N/A</v>
      </c>
      <c r="E73" s="97" t="e">
        <f>VLOOKUP(A73,Startovka!A:E,5,FALSE)</f>
        <v>#N/A</v>
      </c>
    </row>
    <row r="74" spans="1:5" ht="15">
      <c r="A74" s="96">
        <v>72</v>
      </c>
      <c r="B74" s="97" t="e">
        <f>VLOOKUP(A74,Startovka!A:E,2,FALSE)</f>
        <v>#N/A</v>
      </c>
      <c r="C74" s="96" t="e">
        <f>VLOOKUP(A74,Startovka!A:E,3,FALSE)</f>
        <v>#N/A</v>
      </c>
      <c r="D74" s="96" t="e">
        <f>VLOOKUP(A74,Startovka!A:E,4,FALSE)</f>
        <v>#N/A</v>
      </c>
      <c r="E74" s="97" t="e">
        <f>VLOOKUP(A74,Startovka!A:E,5,FALSE)</f>
        <v>#N/A</v>
      </c>
    </row>
    <row r="75" spans="1:5" ht="15">
      <c r="A75" s="96">
        <v>73</v>
      </c>
      <c r="B75" s="97" t="e">
        <f>VLOOKUP(A75,Startovka!A:E,2,FALSE)</f>
        <v>#N/A</v>
      </c>
      <c r="C75" s="96" t="e">
        <f>VLOOKUP(A75,Startovka!A:E,3,FALSE)</f>
        <v>#N/A</v>
      </c>
      <c r="D75" s="96" t="e">
        <f>VLOOKUP(A75,Startovka!A:E,4,FALSE)</f>
        <v>#N/A</v>
      </c>
      <c r="E75" s="97" t="e">
        <f>VLOOKUP(A75,Startovka!A:E,5,FALSE)</f>
        <v>#N/A</v>
      </c>
    </row>
    <row r="76" spans="1:5" ht="15">
      <c r="A76" s="96">
        <v>74</v>
      </c>
      <c r="B76" s="97" t="e">
        <f>VLOOKUP(A76,Startovka!A:E,2,FALSE)</f>
        <v>#N/A</v>
      </c>
      <c r="C76" s="96" t="e">
        <f>VLOOKUP(A76,Startovka!A:E,3,FALSE)</f>
        <v>#N/A</v>
      </c>
      <c r="D76" s="96" t="e">
        <f>VLOOKUP(A76,Startovka!A:E,4,FALSE)</f>
        <v>#N/A</v>
      </c>
      <c r="E76" s="97" t="e">
        <f>VLOOKUP(A76,Startovka!A:E,5,FALSE)</f>
        <v>#N/A</v>
      </c>
    </row>
    <row r="77" spans="1:5" ht="15">
      <c r="A77" s="96">
        <v>75</v>
      </c>
      <c r="B77" s="97" t="e">
        <f>VLOOKUP(A77,Startovka!A:E,2,FALSE)</f>
        <v>#N/A</v>
      </c>
      <c r="C77" s="96" t="e">
        <f>VLOOKUP(A77,Startovka!A:E,3,FALSE)</f>
        <v>#N/A</v>
      </c>
      <c r="D77" s="96" t="e">
        <f>VLOOKUP(A77,Startovka!A:E,4,FALSE)</f>
        <v>#N/A</v>
      </c>
      <c r="E77" s="97" t="e">
        <f>VLOOKUP(A77,Startovka!A:E,5,FALSE)</f>
        <v>#N/A</v>
      </c>
    </row>
    <row r="78" spans="1:5" ht="15">
      <c r="A78" s="96">
        <v>76</v>
      </c>
      <c r="B78" s="97" t="e">
        <f>VLOOKUP(A78,Startovka!A:E,2,FALSE)</f>
        <v>#N/A</v>
      </c>
      <c r="C78" s="96" t="e">
        <f>VLOOKUP(A78,Startovka!A:E,3,FALSE)</f>
        <v>#N/A</v>
      </c>
      <c r="D78" s="96" t="e">
        <f>VLOOKUP(A78,Startovka!A:E,4,FALSE)</f>
        <v>#N/A</v>
      </c>
      <c r="E78" s="97" t="e">
        <f>VLOOKUP(A78,Startovka!A:E,5,FALSE)</f>
        <v>#N/A</v>
      </c>
    </row>
    <row r="79" spans="1:5" ht="15">
      <c r="A79" s="96">
        <v>77</v>
      </c>
      <c r="B79" s="97" t="e">
        <f>VLOOKUP(A79,Startovka!A:E,2,FALSE)</f>
        <v>#N/A</v>
      </c>
      <c r="C79" s="96" t="e">
        <f>VLOOKUP(A79,Startovka!A:E,3,FALSE)</f>
        <v>#N/A</v>
      </c>
      <c r="D79" s="96" t="e">
        <f>VLOOKUP(A79,Startovka!A:E,4,FALSE)</f>
        <v>#N/A</v>
      </c>
      <c r="E79" s="97" t="e">
        <f>VLOOKUP(A79,Startovka!A:E,5,FALSE)</f>
        <v>#N/A</v>
      </c>
    </row>
    <row r="80" spans="1:5" ht="15">
      <c r="A80" s="96">
        <v>78</v>
      </c>
      <c r="B80" s="97" t="e">
        <f>VLOOKUP(A80,Startovka!A:E,2,FALSE)</f>
        <v>#N/A</v>
      </c>
      <c r="C80" s="96" t="e">
        <f>VLOOKUP(A80,Startovka!A:E,3,FALSE)</f>
        <v>#N/A</v>
      </c>
      <c r="D80" s="96" t="e">
        <f>VLOOKUP(A80,Startovka!A:E,4,FALSE)</f>
        <v>#N/A</v>
      </c>
      <c r="E80" s="97" t="e">
        <f>VLOOKUP(A80,Startovka!A:E,5,FALSE)</f>
        <v>#N/A</v>
      </c>
    </row>
    <row r="81" spans="1:5" ht="15">
      <c r="A81" s="96">
        <v>79</v>
      </c>
      <c r="B81" s="97" t="e">
        <f>VLOOKUP(A81,Startovka!A:E,2,FALSE)</f>
        <v>#N/A</v>
      </c>
      <c r="C81" s="96" t="e">
        <f>VLOOKUP(A81,Startovka!A:E,3,FALSE)</f>
        <v>#N/A</v>
      </c>
      <c r="D81" s="96" t="e">
        <f>VLOOKUP(A81,Startovka!A:E,4,FALSE)</f>
        <v>#N/A</v>
      </c>
      <c r="E81" s="97" t="e">
        <f>VLOOKUP(A81,Startovka!A:E,5,FALSE)</f>
        <v>#N/A</v>
      </c>
    </row>
    <row r="82" spans="1:5" ht="15">
      <c r="A82" s="96">
        <v>80</v>
      </c>
      <c r="B82" s="97" t="e">
        <f>VLOOKUP(A82,Startovka!A:E,2,FALSE)</f>
        <v>#N/A</v>
      </c>
      <c r="C82" s="96" t="e">
        <f>VLOOKUP(A82,Startovka!A:E,3,FALSE)</f>
        <v>#N/A</v>
      </c>
      <c r="D82" s="96" t="e">
        <f>VLOOKUP(A82,Startovka!A:E,4,FALSE)</f>
        <v>#N/A</v>
      </c>
      <c r="E82" s="97" t="e">
        <f>VLOOKUP(A82,Startovka!A:E,5,FALSE)</f>
        <v>#N/A</v>
      </c>
    </row>
    <row r="83" spans="1:5" ht="15">
      <c r="A83" s="96">
        <v>81</v>
      </c>
      <c r="B83" s="97" t="e">
        <f>VLOOKUP(A83,Startovka!A:E,2,FALSE)</f>
        <v>#N/A</v>
      </c>
      <c r="C83" s="96" t="e">
        <f>VLOOKUP(A83,Startovka!A:E,3,FALSE)</f>
        <v>#N/A</v>
      </c>
      <c r="D83" s="96" t="e">
        <f>VLOOKUP(A83,Startovka!A:E,4,FALSE)</f>
        <v>#N/A</v>
      </c>
      <c r="E83" s="97" t="e">
        <f>VLOOKUP(A83,Startovka!A:E,5,FALSE)</f>
        <v>#N/A</v>
      </c>
    </row>
    <row r="84" spans="1:5" ht="15">
      <c r="A84" s="96">
        <v>82</v>
      </c>
      <c r="B84" s="97" t="e">
        <f>VLOOKUP(A84,Startovka!A:E,2,FALSE)</f>
        <v>#N/A</v>
      </c>
      <c r="C84" s="96" t="e">
        <f>VLOOKUP(A84,Startovka!A:E,3,FALSE)</f>
        <v>#N/A</v>
      </c>
      <c r="D84" s="96" t="e">
        <f>VLOOKUP(A84,Startovka!A:E,4,FALSE)</f>
        <v>#N/A</v>
      </c>
      <c r="E84" s="97" t="e">
        <f>VLOOKUP(A84,Startovka!A:E,5,FALSE)</f>
        <v>#N/A</v>
      </c>
    </row>
    <row r="85" spans="1:5" ht="15">
      <c r="A85" s="96">
        <v>83</v>
      </c>
      <c r="B85" s="97" t="e">
        <f>VLOOKUP(A85,Startovka!A:E,2,FALSE)</f>
        <v>#N/A</v>
      </c>
      <c r="C85" s="96" t="e">
        <f>VLOOKUP(A85,Startovka!A:E,3,FALSE)</f>
        <v>#N/A</v>
      </c>
      <c r="D85" s="96" t="e">
        <f>VLOOKUP(A85,Startovka!A:E,4,FALSE)</f>
        <v>#N/A</v>
      </c>
      <c r="E85" s="97" t="e">
        <f>VLOOKUP(A85,Startovka!A:E,5,FALSE)</f>
        <v>#N/A</v>
      </c>
    </row>
    <row r="86" spans="1:5" ht="15">
      <c r="A86" s="96">
        <v>84</v>
      </c>
      <c r="B86" s="97" t="e">
        <f>VLOOKUP(A86,Startovka!A:E,2,FALSE)</f>
        <v>#N/A</v>
      </c>
      <c r="C86" s="96" t="e">
        <f>VLOOKUP(A86,Startovka!A:E,3,FALSE)</f>
        <v>#N/A</v>
      </c>
      <c r="D86" s="96" t="e">
        <f>VLOOKUP(A86,Startovka!A:E,4,FALSE)</f>
        <v>#N/A</v>
      </c>
      <c r="E86" s="97" t="e">
        <f>VLOOKUP(A86,Startovka!A:E,5,FALSE)</f>
        <v>#N/A</v>
      </c>
    </row>
    <row r="87" spans="1:5" ht="15">
      <c r="A87" s="96">
        <v>85</v>
      </c>
      <c r="B87" s="97" t="e">
        <f>VLOOKUP(A87,Startovka!A:E,2,FALSE)</f>
        <v>#N/A</v>
      </c>
      <c r="C87" s="96" t="e">
        <f>VLOOKUP(A87,Startovka!A:E,3,FALSE)</f>
        <v>#N/A</v>
      </c>
      <c r="D87" s="96" t="e">
        <f>VLOOKUP(A87,Startovka!A:E,4,FALSE)</f>
        <v>#N/A</v>
      </c>
      <c r="E87" s="97" t="e">
        <f>VLOOKUP(A87,Startovka!A:E,5,FALSE)</f>
        <v>#N/A</v>
      </c>
    </row>
    <row r="88" spans="1:5" ht="15">
      <c r="A88" s="96">
        <v>86</v>
      </c>
      <c r="B88" s="97" t="e">
        <f>VLOOKUP(A88,Startovka!A:E,2,FALSE)</f>
        <v>#N/A</v>
      </c>
      <c r="C88" s="96" t="e">
        <f>VLOOKUP(A88,Startovka!A:E,3,FALSE)</f>
        <v>#N/A</v>
      </c>
      <c r="D88" s="96" t="e">
        <f>VLOOKUP(A88,Startovka!A:E,4,FALSE)</f>
        <v>#N/A</v>
      </c>
      <c r="E88" s="97" t="e">
        <f>VLOOKUP(A88,Startovka!A:E,5,FALSE)</f>
        <v>#N/A</v>
      </c>
    </row>
    <row r="89" spans="1:5" ht="15">
      <c r="A89" s="96">
        <v>87</v>
      </c>
      <c r="B89" s="97" t="e">
        <f>VLOOKUP(A89,Startovka!A:E,2,FALSE)</f>
        <v>#N/A</v>
      </c>
      <c r="C89" s="96" t="e">
        <f>VLOOKUP(A89,Startovka!A:E,3,FALSE)</f>
        <v>#N/A</v>
      </c>
      <c r="D89" s="96" t="e">
        <f>VLOOKUP(A89,Startovka!A:E,4,FALSE)</f>
        <v>#N/A</v>
      </c>
      <c r="E89" s="97" t="e">
        <f>VLOOKUP(A89,Startovka!A:E,5,FALSE)</f>
        <v>#N/A</v>
      </c>
    </row>
    <row r="90" spans="1:5" ht="15">
      <c r="A90" s="96">
        <v>88</v>
      </c>
      <c r="B90" s="97" t="e">
        <f>VLOOKUP(A90,Startovka!A:E,2,FALSE)</f>
        <v>#N/A</v>
      </c>
      <c r="C90" s="96" t="e">
        <f>VLOOKUP(A90,Startovka!A:E,3,FALSE)</f>
        <v>#N/A</v>
      </c>
      <c r="D90" s="96" t="e">
        <f>VLOOKUP(A90,Startovka!A:E,4,FALSE)</f>
        <v>#N/A</v>
      </c>
      <c r="E90" s="97" t="e">
        <f>VLOOKUP(A90,Startovka!A:E,5,FALSE)</f>
        <v>#N/A</v>
      </c>
    </row>
    <row r="91" spans="1:5" ht="15">
      <c r="A91" s="96">
        <v>89</v>
      </c>
      <c r="B91" s="97" t="e">
        <f>VLOOKUP(A91,Startovka!A:E,2,FALSE)</f>
        <v>#N/A</v>
      </c>
      <c r="C91" s="96" t="e">
        <f>VLOOKUP(A91,Startovka!A:E,3,FALSE)</f>
        <v>#N/A</v>
      </c>
      <c r="D91" s="96" t="e">
        <f>VLOOKUP(A91,Startovka!A:E,4,FALSE)</f>
        <v>#N/A</v>
      </c>
      <c r="E91" s="97" t="e">
        <f>VLOOKUP(A91,Startovka!A:E,5,FALSE)</f>
        <v>#N/A</v>
      </c>
    </row>
    <row r="92" spans="1:5" ht="15">
      <c r="A92" s="96">
        <v>90</v>
      </c>
      <c r="B92" s="97" t="e">
        <f>VLOOKUP(A92,Startovka!A:E,2,FALSE)</f>
        <v>#N/A</v>
      </c>
      <c r="C92" s="96" t="e">
        <f>VLOOKUP(A92,Startovka!A:E,3,FALSE)</f>
        <v>#N/A</v>
      </c>
      <c r="D92" s="96" t="e">
        <f>VLOOKUP(A92,Startovka!A:E,4,FALSE)</f>
        <v>#N/A</v>
      </c>
      <c r="E92" s="97" t="e">
        <f>VLOOKUP(A92,Startovka!A:E,5,FALSE)</f>
        <v>#N/A</v>
      </c>
    </row>
    <row r="93" spans="1:5" ht="15">
      <c r="A93" s="96">
        <v>91</v>
      </c>
      <c r="B93" s="97" t="e">
        <f>VLOOKUP(A93,Startovka!A:E,2,FALSE)</f>
        <v>#N/A</v>
      </c>
      <c r="C93" s="96" t="e">
        <f>VLOOKUP(A93,Startovka!A:E,3,FALSE)</f>
        <v>#N/A</v>
      </c>
      <c r="D93" s="96" t="e">
        <f>VLOOKUP(A93,Startovka!A:E,4,FALSE)</f>
        <v>#N/A</v>
      </c>
      <c r="E93" s="97" t="e">
        <f>VLOOKUP(A93,Startovka!A:E,5,FALSE)</f>
        <v>#N/A</v>
      </c>
    </row>
    <row r="94" spans="1:5" ht="15">
      <c r="A94" s="96">
        <v>92</v>
      </c>
      <c r="B94" s="97" t="e">
        <f>VLOOKUP(A94,Startovka!A:E,2,FALSE)</f>
        <v>#N/A</v>
      </c>
      <c r="C94" s="96" t="e">
        <f>VLOOKUP(A94,Startovka!A:E,3,FALSE)</f>
        <v>#N/A</v>
      </c>
      <c r="D94" s="96" t="e">
        <f>VLOOKUP(A94,Startovka!A:E,4,FALSE)</f>
        <v>#N/A</v>
      </c>
      <c r="E94" s="97" t="e">
        <f>VLOOKUP(A94,Startovka!A:E,5,FALSE)</f>
        <v>#N/A</v>
      </c>
    </row>
    <row r="95" spans="1:5" ht="15">
      <c r="A95" s="96">
        <v>93</v>
      </c>
      <c r="B95" s="97" t="e">
        <f>VLOOKUP(A95,Startovka!A:E,2,FALSE)</f>
        <v>#N/A</v>
      </c>
      <c r="C95" s="96" t="e">
        <f>VLOOKUP(A95,Startovka!A:E,3,FALSE)</f>
        <v>#N/A</v>
      </c>
      <c r="D95" s="96" t="e">
        <f>VLOOKUP(A95,Startovka!A:E,4,FALSE)</f>
        <v>#N/A</v>
      </c>
      <c r="E95" s="97" t="e">
        <f>VLOOKUP(A95,Startovka!A:E,5,FALSE)</f>
        <v>#N/A</v>
      </c>
    </row>
    <row r="96" spans="1:5" ht="15">
      <c r="A96" s="96">
        <v>94</v>
      </c>
      <c r="B96" s="97" t="e">
        <f>VLOOKUP(A96,Startovka!A:E,2,FALSE)</f>
        <v>#N/A</v>
      </c>
      <c r="C96" s="96" t="e">
        <f>VLOOKUP(A96,Startovka!A:E,3,FALSE)</f>
        <v>#N/A</v>
      </c>
      <c r="D96" s="96" t="e">
        <f>VLOOKUP(A96,Startovka!A:E,4,FALSE)</f>
        <v>#N/A</v>
      </c>
      <c r="E96" s="97" t="e">
        <f>VLOOKUP(A96,Startovka!A:E,5,FALSE)</f>
        <v>#N/A</v>
      </c>
    </row>
    <row r="97" spans="1:5" ht="15">
      <c r="A97" s="96">
        <v>95</v>
      </c>
      <c r="B97" s="97" t="e">
        <f>VLOOKUP(A97,Startovka!A:E,2,FALSE)</f>
        <v>#N/A</v>
      </c>
      <c r="C97" s="96" t="e">
        <f>VLOOKUP(A97,Startovka!A:E,3,FALSE)</f>
        <v>#N/A</v>
      </c>
      <c r="D97" s="96" t="e">
        <f>VLOOKUP(A97,Startovka!A:E,4,FALSE)</f>
        <v>#N/A</v>
      </c>
      <c r="E97" s="97" t="e">
        <f>VLOOKUP(A97,Startovka!A:E,5,FALSE)</f>
        <v>#N/A</v>
      </c>
    </row>
    <row r="98" spans="1:5" ht="15">
      <c r="A98" s="96">
        <v>96</v>
      </c>
      <c r="B98" s="97" t="e">
        <f>VLOOKUP(A98,Startovka!A:E,2,FALSE)</f>
        <v>#N/A</v>
      </c>
      <c r="C98" s="96" t="e">
        <f>VLOOKUP(A98,Startovka!A:E,3,FALSE)</f>
        <v>#N/A</v>
      </c>
      <c r="D98" s="96" t="e">
        <f>VLOOKUP(A98,Startovka!A:E,4,FALSE)</f>
        <v>#N/A</v>
      </c>
      <c r="E98" s="97" t="e">
        <f>VLOOKUP(A98,Startovka!A:E,5,FALSE)</f>
        <v>#N/A</v>
      </c>
    </row>
    <row r="99" spans="1:5" ht="15">
      <c r="A99" s="96">
        <v>97</v>
      </c>
      <c r="B99" s="97" t="e">
        <f>VLOOKUP(A99,Startovka!A:E,2,FALSE)</f>
        <v>#N/A</v>
      </c>
      <c r="C99" s="96" t="e">
        <f>VLOOKUP(A99,Startovka!A:E,3,FALSE)</f>
        <v>#N/A</v>
      </c>
      <c r="D99" s="96" t="e">
        <f>VLOOKUP(A99,Startovka!A:E,4,FALSE)</f>
        <v>#N/A</v>
      </c>
      <c r="E99" s="97" t="e">
        <f>VLOOKUP(A99,Startovka!A:E,5,FALSE)</f>
        <v>#N/A</v>
      </c>
    </row>
    <row r="100" spans="1:5" ht="15">
      <c r="A100" s="96">
        <v>98</v>
      </c>
      <c r="B100" s="97" t="e">
        <f>VLOOKUP(A100,Startovka!A:E,2,FALSE)</f>
        <v>#N/A</v>
      </c>
      <c r="C100" s="96" t="e">
        <f>VLOOKUP(A100,Startovka!A:E,3,FALSE)</f>
        <v>#N/A</v>
      </c>
      <c r="D100" s="96" t="e">
        <f>VLOOKUP(A100,Startovka!A:E,4,FALSE)</f>
        <v>#N/A</v>
      </c>
      <c r="E100" s="97" t="e">
        <f>VLOOKUP(A100,Startovka!A:E,5,FALSE)</f>
        <v>#N/A</v>
      </c>
    </row>
    <row r="101" spans="1:5" ht="15">
      <c r="A101" s="96">
        <v>99</v>
      </c>
      <c r="B101" s="97" t="e">
        <f>VLOOKUP(A101,Startovka!A:E,2,FALSE)</f>
        <v>#N/A</v>
      </c>
      <c r="C101" s="96" t="e">
        <f>VLOOKUP(A101,Startovka!A:E,3,FALSE)</f>
        <v>#N/A</v>
      </c>
      <c r="D101" s="96" t="e">
        <f>VLOOKUP(A101,Startovka!A:E,4,FALSE)</f>
        <v>#N/A</v>
      </c>
      <c r="E101" s="97" t="e">
        <f>VLOOKUP(A101,Startovka!A:E,5,FALSE)</f>
        <v>#N/A</v>
      </c>
    </row>
    <row r="102" spans="1:5" ht="15">
      <c r="A102" s="96">
        <v>100</v>
      </c>
      <c r="B102" s="97" t="e">
        <f>VLOOKUP(A102,Startovka!A:E,2,FALSE)</f>
        <v>#N/A</v>
      </c>
      <c r="C102" s="96" t="e">
        <f>VLOOKUP(A102,Startovka!A:E,3,FALSE)</f>
        <v>#N/A</v>
      </c>
      <c r="D102" s="96" t="e">
        <f>VLOOKUP(A102,Startovka!A:E,4,FALSE)</f>
        <v>#N/A</v>
      </c>
      <c r="E102" s="97" t="e">
        <f>VLOOKUP(A102,Startovka!A:E,5,FALSE)</f>
        <v>#N/A</v>
      </c>
    </row>
    <row r="103" spans="1:5" ht="15">
      <c r="A103" s="96">
        <v>101</v>
      </c>
      <c r="B103" s="97" t="e">
        <f>VLOOKUP(A103,Startovka!A:E,2,FALSE)</f>
        <v>#N/A</v>
      </c>
      <c r="C103" s="96" t="e">
        <f>VLOOKUP(A103,Startovka!A:E,3,FALSE)</f>
        <v>#N/A</v>
      </c>
      <c r="D103" s="96" t="e">
        <f>VLOOKUP(A103,Startovka!A:E,4,FALSE)</f>
        <v>#N/A</v>
      </c>
      <c r="E103" s="97" t="e">
        <f>VLOOKUP(A103,Startovka!A:E,5,FALSE)</f>
        <v>#N/A</v>
      </c>
    </row>
    <row r="104" spans="1:5" ht="15">
      <c r="A104" s="96">
        <v>102</v>
      </c>
      <c r="B104" s="97" t="e">
        <f>VLOOKUP(A104,Startovka!A:E,2,FALSE)</f>
        <v>#N/A</v>
      </c>
      <c r="C104" s="96" t="e">
        <f>VLOOKUP(A104,Startovka!A:E,3,FALSE)</f>
        <v>#N/A</v>
      </c>
      <c r="D104" s="96" t="e">
        <f>VLOOKUP(A104,Startovka!A:E,4,FALSE)</f>
        <v>#N/A</v>
      </c>
      <c r="E104" s="97" t="e">
        <f>VLOOKUP(A104,Startovka!A:E,5,FALSE)</f>
        <v>#N/A</v>
      </c>
    </row>
    <row r="105" spans="1:5" ht="15">
      <c r="A105" s="96">
        <v>103</v>
      </c>
      <c r="B105" s="97" t="e">
        <f>VLOOKUP(A105,Startovka!A:E,2,FALSE)</f>
        <v>#N/A</v>
      </c>
      <c r="C105" s="96" t="e">
        <f>VLOOKUP(A105,Startovka!A:E,3,FALSE)</f>
        <v>#N/A</v>
      </c>
      <c r="D105" s="96" t="e">
        <f>VLOOKUP(A105,Startovka!A:E,4,FALSE)</f>
        <v>#N/A</v>
      </c>
      <c r="E105" s="97" t="e">
        <f>VLOOKUP(A105,Startovka!A:E,5,FALSE)</f>
        <v>#N/A</v>
      </c>
    </row>
    <row r="106" spans="1:5" ht="15">
      <c r="A106" s="96">
        <v>104</v>
      </c>
      <c r="B106" s="97" t="e">
        <f>VLOOKUP(A106,Startovka!A:E,2,FALSE)</f>
        <v>#N/A</v>
      </c>
      <c r="C106" s="96" t="e">
        <f>VLOOKUP(A106,Startovka!A:E,3,FALSE)</f>
        <v>#N/A</v>
      </c>
      <c r="D106" s="96" t="e">
        <f>VLOOKUP(A106,Startovka!A:E,4,FALSE)</f>
        <v>#N/A</v>
      </c>
      <c r="E106" s="97" t="e">
        <f>VLOOKUP(A106,Startovka!A:E,5,FALSE)</f>
        <v>#N/A</v>
      </c>
    </row>
    <row r="107" spans="1:5" ht="15">
      <c r="A107" s="96">
        <v>105</v>
      </c>
      <c r="B107" s="97" t="e">
        <f>VLOOKUP(A107,Startovka!A:E,2,FALSE)</f>
        <v>#N/A</v>
      </c>
      <c r="C107" s="96" t="e">
        <f>VLOOKUP(A107,Startovka!A:E,3,FALSE)</f>
        <v>#N/A</v>
      </c>
      <c r="D107" s="96" t="e">
        <f>VLOOKUP(A107,Startovka!A:E,4,FALSE)</f>
        <v>#N/A</v>
      </c>
      <c r="E107" s="97" t="e">
        <f>VLOOKUP(A107,Startovka!A:E,5,FALSE)</f>
        <v>#N/A</v>
      </c>
    </row>
    <row r="108" spans="1:5" ht="15">
      <c r="A108" s="96">
        <v>106</v>
      </c>
      <c r="B108" s="97" t="e">
        <f>VLOOKUP(A108,Startovka!A:E,2,FALSE)</f>
        <v>#N/A</v>
      </c>
      <c r="C108" s="96" t="e">
        <f>VLOOKUP(A108,Startovka!A:E,3,FALSE)</f>
        <v>#N/A</v>
      </c>
      <c r="D108" s="96" t="e">
        <f>VLOOKUP(A108,Startovka!A:E,4,FALSE)</f>
        <v>#N/A</v>
      </c>
      <c r="E108" s="97" t="e">
        <f>VLOOKUP(A108,Startovka!A:E,5,FALSE)</f>
        <v>#N/A</v>
      </c>
    </row>
    <row r="109" spans="1:5" ht="15">
      <c r="A109" s="96">
        <v>107</v>
      </c>
      <c r="B109" s="97" t="e">
        <f>VLOOKUP(A109,Startovka!A:E,2,FALSE)</f>
        <v>#N/A</v>
      </c>
      <c r="C109" s="96" t="e">
        <f>VLOOKUP(A109,Startovka!A:E,3,FALSE)</f>
        <v>#N/A</v>
      </c>
      <c r="D109" s="96" t="e">
        <f>VLOOKUP(A109,Startovka!A:E,4,FALSE)</f>
        <v>#N/A</v>
      </c>
      <c r="E109" s="97" t="e">
        <f>VLOOKUP(A109,Startovka!A:E,5,FALSE)</f>
        <v>#N/A</v>
      </c>
    </row>
    <row r="110" spans="1:5" ht="15">
      <c r="A110" s="96">
        <v>108</v>
      </c>
      <c r="B110" s="97" t="e">
        <f>VLOOKUP(A110,Startovka!A:E,2,FALSE)</f>
        <v>#N/A</v>
      </c>
      <c r="C110" s="96" t="e">
        <f>VLOOKUP(A110,Startovka!A:E,3,FALSE)</f>
        <v>#N/A</v>
      </c>
      <c r="D110" s="96" t="e">
        <f>VLOOKUP(A110,Startovka!A:E,4,FALSE)</f>
        <v>#N/A</v>
      </c>
      <c r="E110" s="97" t="e">
        <f>VLOOKUP(A110,Startovka!A:E,5,FALSE)</f>
        <v>#N/A</v>
      </c>
    </row>
    <row r="111" spans="1:5" ht="15">
      <c r="A111" s="96">
        <v>109</v>
      </c>
      <c r="B111" s="97" t="e">
        <f>VLOOKUP(A111,Startovka!A:E,2,FALSE)</f>
        <v>#N/A</v>
      </c>
      <c r="C111" s="96" t="e">
        <f>VLOOKUP(A111,Startovka!A:E,3,FALSE)</f>
        <v>#N/A</v>
      </c>
      <c r="D111" s="96" t="e">
        <f>VLOOKUP(A111,Startovka!A:E,4,FALSE)</f>
        <v>#N/A</v>
      </c>
      <c r="E111" s="97" t="e">
        <f>VLOOKUP(A111,Startovka!A:E,5,FALSE)</f>
        <v>#N/A</v>
      </c>
    </row>
    <row r="112" spans="1:5" ht="15">
      <c r="A112" s="96">
        <v>110</v>
      </c>
      <c r="B112" s="97" t="e">
        <f>VLOOKUP(A112,Startovka!A:E,2,FALSE)</f>
        <v>#N/A</v>
      </c>
      <c r="C112" s="96" t="e">
        <f>VLOOKUP(A112,Startovka!A:E,3,FALSE)</f>
        <v>#N/A</v>
      </c>
      <c r="D112" s="96" t="e">
        <f>VLOOKUP(A112,Startovka!A:E,4,FALSE)</f>
        <v>#N/A</v>
      </c>
      <c r="E112" s="97" t="e">
        <f>VLOOKUP(A112,Startovka!A:E,5,FALSE)</f>
        <v>#N/A</v>
      </c>
    </row>
    <row r="113" spans="1:5" ht="15">
      <c r="A113" s="96">
        <v>111</v>
      </c>
      <c r="B113" s="97" t="e">
        <f>VLOOKUP(A113,Startovka!A:E,2,FALSE)</f>
        <v>#N/A</v>
      </c>
      <c r="C113" s="96" t="e">
        <f>VLOOKUP(A113,Startovka!A:E,3,FALSE)</f>
        <v>#N/A</v>
      </c>
      <c r="D113" s="96" t="e">
        <f>VLOOKUP(A113,Startovka!A:E,4,FALSE)</f>
        <v>#N/A</v>
      </c>
      <c r="E113" s="97" t="e">
        <f>VLOOKUP(A113,Startovka!A:E,5,FALSE)</f>
        <v>#N/A</v>
      </c>
    </row>
    <row r="114" spans="1:5" ht="15">
      <c r="A114" s="96">
        <v>112</v>
      </c>
      <c r="B114" s="97" t="e">
        <f>VLOOKUP(A114,Startovka!A:E,2,FALSE)</f>
        <v>#N/A</v>
      </c>
      <c r="C114" s="96" t="e">
        <f>VLOOKUP(A114,Startovka!A:E,3,FALSE)</f>
        <v>#N/A</v>
      </c>
      <c r="D114" s="96" t="e">
        <f>VLOOKUP(A114,Startovka!A:E,4,FALSE)</f>
        <v>#N/A</v>
      </c>
      <c r="E114" s="97" t="e">
        <f>VLOOKUP(A114,Startovka!A:E,5,FALSE)</f>
        <v>#N/A</v>
      </c>
    </row>
    <row r="115" spans="1:5" ht="15">
      <c r="A115" s="96">
        <v>113</v>
      </c>
      <c r="B115" s="97" t="e">
        <f>VLOOKUP(A115,Startovka!A:E,2,FALSE)</f>
        <v>#N/A</v>
      </c>
      <c r="C115" s="96" t="e">
        <f>VLOOKUP(A115,Startovka!A:E,3,FALSE)</f>
        <v>#N/A</v>
      </c>
      <c r="D115" s="96" t="e">
        <f>VLOOKUP(A115,Startovka!A:E,4,FALSE)</f>
        <v>#N/A</v>
      </c>
      <c r="E115" s="97" t="e">
        <f>VLOOKUP(A115,Startovka!A:E,5,FALSE)</f>
        <v>#N/A</v>
      </c>
    </row>
    <row r="116" spans="1:5" ht="15">
      <c r="A116" s="96">
        <v>114</v>
      </c>
      <c r="B116" s="97" t="e">
        <f>VLOOKUP(A116,Startovka!A:E,2,FALSE)</f>
        <v>#N/A</v>
      </c>
      <c r="C116" s="96" t="e">
        <f>VLOOKUP(A116,Startovka!A:E,3,FALSE)</f>
        <v>#N/A</v>
      </c>
      <c r="D116" s="96" t="e">
        <f>VLOOKUP(A116,Startovka!A:E,4,FALSE)</f>
        <v>#N/A</v>
      </c>
      <c r="E116" s="97" t="e">
        <f>VLOOKUP(A116,Startovka!A:E,5,FALSE)</f>
        <v>#N/A</v>
      </c>
    </row>
    <row r="117" spans="1:5" ht="15">
      <c r="A117" s="96">
        <v>115</v>
      </c>
      <c r="B117" s="97" t="e">
        <f>VLOOKUP(A117,Startovka!A:E,2,FALSE)</f>
        <v>#N/A</v>
      </c>
      <c r="C117" s="96" t="e">
        <f>VLOOKUP(A117,Startovka!A:E,3,FALSE)</f>
        <v>#N/A</v>
      </c>
      <c r="D117" s="96" t="e">
        <f>VLOOKUP(A117,Startovka!A:E,4,FALSE)</f>
        <v>#N/A</v>
      </c>
      <c r="E117" s="97" t="e">
        <f>VLOOKUP(A117,Startovka!A:E,5,FALSE)</f>
        <v>#N/A</v>
      </c>
    </row>
    <row r="118" spans="1:5" ht="15">
      <c r="A118" s="96">
        <v>116</v>
      </c>
      <c r="B118" s="97" t="e">
        <f>VLOOKUP(A118,Startovka!A:E,2,FALSE)</f>
        <v>#N/A</v>
      </c>
      <c r="C118" s="96" t="e">
        <f>VLOOKUP(A118,Startovka!A:E,3,FALSE)</f>
        <v>#N/A</v>
      </c>
      <c r="D118" s="96" t="e">
        <f>VLOOKUP(A118,Startovka!A:E,4,FALSE)</f>
        <v>#N/A</v>
      </c>
      <c r="E118" s="97" t="e">
        <f>VLOOKUP(A118,Startovka!A:E,5,FALSE)</f>
        <v>#N/A</v>
      </c>
    </row>
    <row r="119" spans="1:5" ht="15">
      <c r="A119" s="96">
        <v>117</v>
      </c>
      <c r="B119" s="97" t="e">
        <f>VLOOKUP(A119,Startovka!A:E,2,FALSE)</f>
        <v>#N/A</v>
      </c>
      <c r="C119" s="96" t="e">
        <f>VLOOKUP(A119,Startovka!A:E,3,FALSE)</f>
        <v>#N/A</v>
      </c>
      <c r="D119" s="96" t="e">
        <f>VLOOKUP(A119,Startovka!A:E,4,FALSE)</f>
        <v>#N/A</v>
      </c>
      <c r="E119" s="97" t="e">
        <f>VLOOKUP(A119,Startovka!A:E,5,FALSE)</f>
        <v>#N/A</v>
      </c>
    </row>
    <row r="120" spans="1:5" ht="15">
      <c r="A120" s="96">
        <v>118</v>
      </c>
      <c r="B120" s="97" t="e">
        <f>VLOOKUP(A120,Startovka!A:E,2,FALSE)</f>
        <v>#N/A</v>
      </c>
      <c r="C120" s="96" t="e">
        <f>VLOOKUP(A120,Startovka!A:E,3,FALSE)</f>
        <v>#N/A</v>
      </c>
      <c r="D120" s="96" t="e">
        <f>VLOOKUP(A120,Startovka!A:E,4,FALSE)</f>
        <v>#N/A</v>
      </c>
      <c r="E120" s="97" t="e">
        <f>VLOOKUP(A120,Startovka!A:E,5,FALSE)</f>
        <v>#N/A</v>
      </c>
    </row>
    <row r="121" spans="1:5" ht="15">
      <c r="A121" s="96">
        <v>119</v>
      </c>
      <c r="B121" s="97" t="e">
        <f>VLOOKUP(A121,Startovka!A:E,2,FALSE)</f>
        <v>#N/A</v>
      </c>
      <c r="C121" s="96" t="e">
        <f>VLOOKUP(A121,Startovka!A:E,3,FALSE)</f>
        <v>#N/A</v>
      </c>
      <c r="D121" s="96" t="e">
        <f>VLOOKUP(A121,Startovka!A:E,4,FALSE)</f>
        <v>#N/A</v>
      </c>
      <c r="E121" s="97" t="e">
        <f>VLOOKUP(A121,Startovka!A:E,5,FALSE)</f>
        <v>#N/A</v>
      </c>
    </row>
    <row r="122" spans="1:5" ht="15">
      <c r="A122" s="96">
        <v>120</v>
      </c>
      <c r="B122" s="97" t="e">
        <f>VLOOKUP(A122,Startovka!A:E,2,FALSE)</f>
        <v>#N/A</v>
      </c>
      <c r="C122" s="96" t="e">
        <f>VLOOKUP(A122,Startovka!A:E,3,FALSE)</f>
        <v>#N/A</v>
      </c>
      <c r="D122" s="96" t="e">
        <f>VLOOKUP(A122,Startovka!A:E,4,FALSE)</f>
        <v>#N/A</v>
      </c>
      <c r="E122" s="97" t="e">
        <f>VLOOKUP(A122,Startovka!A:E,5,FALSE)</f>
        <v>#N/A</v>
      </c>
    </row>
    <row r="123" spans="1:5" ht="15">
      <c r="A123" s="96">
        <v>121</v>
      </c>
      <c r="B123" s="97" t="e">
        <f>VLOOKUP(A123,Startovka!A:E,2,FALSE)</f>
        <v>#N/A</v>
      </c>
      <c r="C123" s="96" t="e">
        <f>VLOOKUP(A123,Startovka!A:E,3,FALSE)</f>
        <v>#N/A</v>
      </c>
      <c r="D123" s="96" t="e">
        <f>VLOOKUP(A123,Startovka!A:E,4,FALSE)</f>
        <v>#N/A</v>
      </c>
      <c r="E123" s="97" t="e">
        <f>VLOOKUP(A123,Startovka!A:E,5,FALSE)</f>
        <v>#N/A</v>
      </c>
    </row>
  </sheetData>
  <sheetProtection selectLockedCells="1" selectUnlockedCells="1"/>
  <printOptions horizontalCentered="1"/>
  <pageMargins left="0.7083333333333334" right="0.7083333333333334" top="1.3777777777777778" bottom="0.7875" header="0.5902777777777778" footer="0.5118055555555555"/>
  <pageSetup horizontalDpi="300" verticalDpi="300" orientation="portrait" paperSize="9"/>
  <headerFooter alignWithMargins="0">
    <oddHeader>&amp;L&amp;"Arial CE,Tučné"&amp;12Hlavní závod
    10,5 km&amp;C&amp;"Arial CE,Tučné"&amp;14S T A R T O V N Í  L I S T I N A
Běh za sedmizubým hřebenem&amp;R&amp;"Arial CE,Tučné"&amp;12 1.5.2010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2016-06-11T13:43:18Z</dcterms:modified>
  <cp:category/>
  <cp:version/>
  <cp:contentType/>
  <cp:contentStatus/>
</cp:coreProperties>
</file>