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45" windowWidth="12135" windowHeight="11640" firstSheet="2" activeTab="2"/>
  </bookViews>
  <sheets>
    <sheet name="Prezenční listina" sheetId="1" state="hidden" r:id="rId1"/>
    <sheet name="Startovní listina" sheetId="2" state="hidden" r:id="rId2"/>
    <sheet name="Výsledková listina" sheetId="3" r:id="rId3"/>
    <sheet name="Běh přes přehradu" sheetId="4" r:id="rId4"/>
    <sheet name="mezičasy" sheetId="5" state="hidden" r:id="rId5"/>
  </sheets>
  <definedNames>
    <definedName name="_xlnm.Print_Area" localSheetId="4">'mezičasy'!$A$1:$F$25</definedName>
    <definedName name="_xlnm.Print_Area" localSheetId="0">'Prezenční listina'!$A$1:$H$59</definedName>
    <definedName name="_xlnm.Print_Area" localSheetId="1">'Startovní listina'!$A$55:$G$87</definedName>
    <definedName name="_xlnm.Print_Area" localSheetId="2">'Výsledková listina'!$A$1:$I$87</definedName>
  </definedNames>
  <calcPr fullCalcOnLoad="1"/>
</workbook>
</file>

<file path=xl/sharedStrings.xml><?xml version="1.0" encoding="utf-8"?>
<sst xmlns="http://schemas.openxmlformats.org/spreadsheetml/2006/main" count="362" uniqueCount="258">
  <si>
    <t>Jméno</t>
  </si>
  <si>
    <t>Narození</t>
  </si>
  <si>
    <t>Pohlaví</t>
  </si>
  <si>
    <t>Kategorie</t>
  </si>
  <si>
    <t>Oddíl / Bydliště</t>
  </si>
  <si>
    <t>Adresa (e-mail)</t>
  </si>
  <si>
    <t>Příjmení</t>
  </si>
  <si>
    <t>Startovní číslo</t>
  </si>
  <si>
    <t>Čas</t>
  </si>
  <si>
    <t>Celkové pořadí</t>
  </si>
  <si>
    <t>Pořadí v kategorii</t>
  </si>
  <si>
    <t>Rok nastavit v buňce O2</t>
  </si>
  <si>
    <t>,</t>
  </si>
  <si>
    <t>seřadit podle kategorie a pak podle času</t>
  </si>
  <si>
    <t>číslo</t>
  </si>
  <si>
    <t>čas</t>
  </si>
  <si>
    <t>5. km</t>
  </si>
  <si>
    <t>10. km</t>
  </si>
  <si>
    <t>A:</t>
  </si>
  <si>
    <t>B:</t>
  </si>
  <si>
    <t>C:</t>
  </si>
  <si>
    <t>D:</t>
  </si>
  <si>
    <t>E:</t>
  </si>
  <si>
    <t>F:</t>
  </si>
  <si>
    <t>G:</t>
  </si>
  <si>
    <t>H:</t>
  </si>
  <si>
    <t>Počet přihlášených v jednotlivých kategoriích</t>
  </si>
  <si>
    <t>Celkem startujících</t>
  </si>
  <si>
    <r>
      <t xml:space="preserve">
Poté, co jsou dopsány časy VŠECH běžců, stisknout tlačítko </t>
    </r>
    <r>
      <rPr>
        <b/>
        <i/>
        <sz val="10"/>
        <color indexed="12"/>
        <rFont val="Arial"/>
        <family val="2"/>
      </rPr>
      <t xml:space="preserve">1.řazení </t>
    </r>
    <r>
      <rPr>
        <b/>
        <i/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Ve sloupci B (Pořadí v kategorii) vytvořit posloupnou číselnou řadu pro každou kategorii a poté stisknout tlačítko </t>
    </r>
    <r>
      <rPr>
        <b/>
        <i/>
        <sz val="10"/>
        <color indexed="12"/>
        <rFont val="Arial"/>
        <family val="2"/>
      </rPr>
      <t>2.řazení</t>
    </r>
    <r>
      <rPr>
        <b/>
        <i/>
        <sz val="10"/>
        <color indexed="17"/>
        <rFont val="Arial"/>
        <family val="2"/>
      </rPr>
      <t xml:space="preserve">
                      </t>
    </r>
    <r>
      <rPr>
        <b/>
        <sz val="20"/>
        <color indexed="10"/>
        <rFont val="Arial"/>
        <family val="2"/>
      </rPr>
      <t>!!! POZOR!!!</t>
    </r>
    <r>
      <rPr>
        <sz val="10"/>
        <rFont val="Arial"/>
        <family val="2"/>
      </rPr>
      <t xml:space="preserve">
               </t>
    </r>
    <r>
      <rPr>
        <sz val="12"/>
        <color indexed="10"/>
        <rFont val="Arial"/>
        <family val="2"/>
      </rPr>
      <t>Použití tlačítek je nevratný krok!</t>
    </r>
  </si>
  <si>
    <t>Krátký</t>
  </si>
  <si>
    <t>Josef</t>
  </si>
  <si>
    <t>Hvězda SKP Pardubice</t>
  </si>
  <si>
    <t>Krátká</t>
  </si>
  <si>
    <t>Anna</t>
  </si>
  <si>
    <t>Šustrová</t>
  </si>
  <si>
    <t>Kateřina</t>
  </si>
  <si>
    <t>Nový</t>
  </si>
  <si>
    <t>Zdeněk</t>
  </si>
  <si>
    <t>Mareš</t>
  </si>
  <si>
    <t>Bohumil</t>
  </si>
  <si>
    <t>LEAR Brno</t>
  </si>
  <si>
    <t>Mikeš</t>
  </si>
  <si>
    <t>Filip</t>
  </si>
  <si>
    <t>CK Vinohradské šlapky</t>
  </si>
  <si>
    <t>Kubík</t>
  </si>
  <si>
    <t>Oldřich</t>
  </si>
  <si>
    <t>Vír</t>
  </si>
  <si>
    <t>Martincová</t>
  </si>
  <si>
    <t>Ivana</t>
  </si>
  <si>
    <t>Moravská Slávia Brno</t>
  </si>
  <si>
    <t>Serbessa</t>
  </si>
  <si>
    <t>Mulugeta</t>
  </si>
  <si>
    <t>Ortopedie Týn nad Vltavou</t>
  </si>
  <si>
    <t>Veškrna</t>
  </si>
  <si>
    <t>Ivan</t>
  </si>
  <si>
    <t>Brno</t>
  </si>
  <si>
    <t>Procházková</t>
  </si>
  <si>
    <t>Tereza</t>
  </si>
  <si>
    <t>Ořechov</t>
  </si>
  <si>
    <t>Vieroslav</t>
  </si>
  <si>
    <t>Vysoké Míto</t>
  </si>
  <si>
    <t>Ožana</t>
  </si>
  <si>
    <t>Václav</t>
  </si>
  <si>
    <t>TJ Nové Město na Moravě</t>
  </si>
  <si>
    <t>Gross</t>
  </si>
  <si>
    <t>Luděk</t>
  </si>
  <si>
    <t>Kuchařovice</t>
  </si>
  <si>
    <t>Řezníček</t>
  </si>
  <si>
    <t>Roman</t>
  </si>
  <si>
    <t>Žďár nad Sázavou</t>
  </si>
  <si>
    <t>Zouhar</t>
  </si>
  <si>
    <t>Libor</t>
  </si>
  <si>
    <t>adidas Brno</t>
  </si>
  <si>
    <t>Kubr</t>
  </si>
  <si>
    <t>Kubrová</t>
  </si>
  <si>
    <t>Dagmar</t>
  </si>
  <si>
    <t>Hrubý</t>
  </si>
  <si>
    <t>Milan</t>
  </si>
  <si>
    <t>Blansko</t>
  </si>
  <si>
    <t>Zubík</t>
  </si>
  <si>
    <t>Tomáš</t>
  </si>
  <si>
    <t>FBC Sokol Brno-Židenice</t>
  </si>
  <si>
    <t>Buchta</t>
  </si>
  <si>
    <t>Pavel</t>
  </si>
  <si>
    <t>Nové Město na Moravě</t>
  </si>
  <si>
    <t>Kupka</t>
  </si>
  <si>
    <t>Lukovany</t>
  </si>
  <si>
    <t>Chlubna</t>
  </si>
  <si>
    <t>Jan</t>
  </si>
  <si>
    <t>Kučínský</t>
  </si>
  <si>
    <t>Fučík</t>
  </si>
  <si>
    <t>Jaroslav</t>
  </si>
  <si>
    <t>Prosetín</t>
  </si>
  <si>
    <t>Pozler</t>
  </si>
  <si>
    <t>Jiří</t>
  </si>
  <si>
    <t>Hradec Králové</t>
  </si>
  <si>
    <t>Rozkoš</t>
  </si>
  <si>
    <t>Tesařová</t>
  </si>
  <si>
    <t>Marie</t>
  </si>
  <si>
    <t>Křižanov</t>
  </si>
  <si>
    <t>Toman</t>
  </si>
  <si>
    <t>Radek</t>
  </si>
  <si>
    <t>AFK Kornice</t>
  </si>
  <si>
    <t>Eremka</t>
  </si>
  <si>
    <t>Humpolec</t>
  </si>
  <si>
    <t>Zejda</t>
  </si>
  <si>
    <t>Ivo</t>
  </si>
  <si>
    <t>Štýbnar</t>
  </si>
  <si>
    <t>Zbyněk</t>
  </si>
  <si>
    <t>Běžec Vysočiny Jihlava</t>
  </si>
  <si>
    <t>Zajíc</t>
  </si>
  <si>
    <t>Šperka</t>
  </si>
  <si>
    <t>Jedovnice</t>
  </si>
  <si>
    <t>Stráník</t>
  </si>
  <si>
    <t>Aleš</t>
  </si>
  <si>
    <t>Kaše</t>
  </si>
  <si>
    <t>Barnex Sport Brno</t>
  </si>
  <si>
    <t>Kašová</t>
  </si>
  <si>
    <t>Hana</t>
  </si>
  <si>
    <t>Kadlecová</t>
  </si>
  <si>
    <t>Lucie</t>
  </si>
  <si>
    <t>Sokol Radostice</t>
  </si>
  <si>
    <t>Vejnar</t>
  </si>
  <si>
    <t>Křepinský</t>
  </si>
  <si>
    <t>David</t>
  </si>
  <si>
    <t>Tučný</t>
  </si>
  <si>
    <t>MK Pardubice</t>
  </si>
  <si>
    <t>Huber</t>
  </si>
  <si>
    <t>František</t>
  </si>
  <si>
    <t>Ševčíková</t>
  </si>
  <si>
    <t>Sokol Luleč</t>
  </si>
  <si>
    <t>Ladislav</t>
  </si>
  <si>
    <t>Kohoutek</t>
  </si>
  <si>
    <t>Jaromír</t>
  </si>
  <si>
    <t>Rerych</t>
  </si>
  <si>
    <t>Kropáček</t>
  </si>
  <si>
    <t>Komárková</t>
  </si>
  <si>
    <t>Zdeňka</t>
  </si>
  <si>
    <t>SDH Bolešín</t>
  </si>
  <si>
    <t>Skoták</t>
  </si>
  <si>
    <t>Hynek</t>
  </si>
  <si>
    <t>Extreme life Praha</t>
  </si>
  <si>
    <t>Extreme life Blansko</t>
  </si>
  <si>
    <t>Krejčová</t>
  </si>
  <si>
    <t>Magda</t>
  </si>
  <si>
    <t>Wallenfels</t>
  </si>
  <si>
    <t>Sokol Královské Vinohrady</t>
  </si>
  <si>
    <t>Kratochvíl</t>
  </si>
  <si>
    <t>SDH Hluboké</t>
  </si>
  <si>
    <t>Čech</t>
  </si>
  <si>
    <t>Farma Jiřího Chrásta - SK Veselí</t>
  </si>
  <si>
    <t>Martin</t>
  </si>
  <si>
    <t>Stejskal</t>
  </si>
  <si>
    <t>Petr</t>
  </si>
  <si>
    <t>Polcar</t>
  </si>
  <si>
    <t>Suchý</t>
  </si>
  <si>
    <t>Karel</t>
  </si>
  <si>
    <t>Náměšť nad Oslavou</t>
  </si>
  <si>
    <t>22. km</t>
  </si>
  <si>
    <t>Krátky</t>
  </si>
  <si>
    <t>Sedláček</t>
  </si>
  <si>
    <t>ACTIVITY Lanškroun</t>
  </si>
  <si>
    <t>Holý</t>
  </si>
  <si>
    <t>Okrouhlica</t>
  </si>
  <si>
    <t>Ľubomír</t>
  </si>
  <si>
    <t>Nezávislost Bratislava</t>
  </si>
  <si>
    <t>Šerák</t>
  </si>
  <si>
    <t>Sokol Bílovice nad Svitavou</t>
  </si>
  <si>
    <t xml:space="preserve">Štěpán </t>
  </si>
  <si>
    <t>SK Karate Jihlava</t>
  </si>
  <si>
    <t>Bulín</t>
  </si>
  <si>
    <t>Přerov</t>
  </si>
  <si>
    <t>HK Trumpetisti Vamberk</t>
  </si>
  <si>
    <t>Strnad</t>
  </si>
  <si>
    <t>Ondřej</t>
  </si>
  <si>
    <t>Brno - Medlánky</t>
  </si>
  <si>
    <t>Raclavský</t>
  </si>
  <si>
    <t>Vlastimil</t>
  </si>
  <si>
    <t>Liga 100 Olomouc</t>
  </si>
  <si>
    <t>Rozman</t>
  </si>
  <si>
    <t>Cyklo Lasl Brno</t>
  </si>
  <si>
    <t>Šťastný</t>
  </si>
  <si>
    <t>Moravský Krumlov</t>
  </si>
  <si>
    <t>Jakub</t>
  </si>
  <si>
    <t>TJ Sokol Kolín - atletika</t>
  </si>
  <si>
    <t>Drozd</t>
  </si>
  <si>
    <t>MOPOS Pardubice</t>
  </si>
  <si>
    <t>Hrdina</t>
  </si>
  <si>
    <t>Baciu</t>
  </si>
  <si>
    <t>Serban</t>
  </si>
  <si>
    <t>Romania</t>
  </si>
  <si>
    <t>Zemanová</t>
  </si>
  <si>
    <t>Nikola</t>
  </si>
  <si>
    <t>Janů</t>
  </si>
  <si>
    <t>Varmuža</t>
  </si>
  <si>
    <t>Running Relatives Liberec</t>
  </si>
  <si>
    <t>Chmelková</t>
  </si>
  <si>
    <t>Kristýna</t>
  </si>
  <si>
    <t>TJ Liga 100 Olomouc</t>
  </si>
  <si>
    <t>Lenhart</t>
  </si>
  <si>
    <t>Vít</t>
  </si>
  <si>
    <t>Fritscher</t>
  </si>
  <si>
    <t>Adam</t>
  </si>
  <si>
    <t>Hájek</t>
  </si>
  <si>
    <t>FGT Stolany</t>
  </si>
  <si>
    <t>Krejčí</t>
  </si>
  <si>
    <t>SK K2 Prostějov</t>
  </si>
  <si>
    <t>Dvořák</t>
  </si>
  <si>
    <t>Biatlon Prostějov</t>
  </si>
  <si>
    <t>Glier</t>
  </si>
  <si>
    <t>Michal</t>
  </si>
  <si>
    <t>AC Moravská Slávia Brno</t>
  </si>
  <si>
    <t>Lisý</t>
  </si>
  <si>
    <t>FRC Hradec Králové</t>
  </si>
  <si>
    <t>Havránek</t>
  </si>
  <si>
    <t>Triexpert Team</t>
  </si>
  <si>
    <t>Alman</t>
  </si>
  <si>
    <t>Dušan</t>
  </si>
  <si>
    <t>Triexpert Team Babice</t>
  </si>
  <si>
    <t>Ondráček</t>
  </si>
  <si>
    <t>Novosedlík</t>
  </si>
  <si>
    <t>SK Pre radosť Nitra</t>
  </si>
  <si>
    <t>Lorenz</t>
  </si>
  <si>
    <t>Marek</t>
  </si>
  <si>
    <t>Baláž Team Ostrava</t>
  </si>
  <si>
    <t>Richard</t>
  </si>
  <si>
    <t>Vyškov</t>
  </si>
  <si>
    <t>Strnadová</t>
  </si>
  <si>
    <t>Klára</t>
  </si>
  <si>
    <t>Poneš</t>
  </si>
  <si>
    <t>TK SOKOLI Brno</t>
  </si>
  <si>
    <t>SC Ráječko</t>
  </si>
  <si>
    <t>Skřivánek</t>
  </si>
  <si>
    <t>LRS Vyškov</t>
  </si>
  <si>
    <t>Szabová</t>
  </si>
  <si>
    <t>Dana</t>
  </si>
  <si>
    <t>Borky - Horákov</t>
  </si>
  <si>
    <t>Alfery</t>
  </si>
  <si>
    <t>Dominik</t>
  </si>
  <si>
    <t>Brandýs nad Labem</t>
  </si>
  <si>
    <t>Karolína</t>
  </si>
  <si>
    <t>AHA Vyškov</t>
  </si>
  <si>
    <t>Jaskulka</t>
  </si>
  <si>
    <t>Kuřim</t>
  </si>
  <si>
    <t>Alferyová</t>
  </si>
  <si>
    <t>Patricie</t>
  </si>
  <si>
    <t>Lenka</t>
  </si>
  <si>
    <t>Golová</t>
  </si>
  <si>
    <t>OB Vizovice</t>
  </si>
  <si>
    <t>Míková</t>
  </si>
  <si>
    <t>Dominika</t>
  </si>
  <si>
    <t>Mika</t>
  </si>
  <si>
    <t>Havlová</t>
  </si>
  <si>
    <t>Gabriela</t>
  </si>
  <si>
    <t>Coural</t>
  </si>
  <si>
    <t>Bystřice nad Pernštejnem</t>
  </si>
  <si>
    <t>DNF</t>
  </si>
  <si>
    <t>25.května 2013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</si>
</sst>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h:mm:ss;@"/>
    <numFmt numFmtId="166" formatCode="h:mm;@"/>
    <numFmt numFmtId="167" formatCode="[$-F800]dddd\,\ mmmm\ dd\,\ yyyy"/>
    <numFmt numFmtId="168" formatCode="[$-405]d\.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sz val="3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20"/>
      <color indexed="10"/>
      <name val="Arial"/>
      <family val="2"/>
    </font>
    <font>
      <sz val="12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3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medium"/>
      <top style="thin"/>
      <bottom style="thick">
        <color indexed="10"/>
      </bottom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8" applyNumberFormat="0" applyAlignment="0" applyProtection="0"/>
    <xf numFmtId="0" fontId="32" fillId="19" borderId="8" applyNumberFormat="0" applyAlignment="0" applyProtection="0"/>
    <xf numFmtId="0" fontId="31" fillId="19" borderId="9" applyNumberFormat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19" borderId="0" xfId="0" applyFill="1" applyAlignment="1" applyProtection="1">
      <alignment/>
      <protection hidden="1"/>
    </xf>
    <xf numFmtId="0" fontId="3" fillId="24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25" borderId="11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25" borderId="13" xfId="0" applyFont="1" applyFill="1" applyBorder="1" applyAlignment="1" applyProtection="1">
      <alignment horizontal="center"/>
      <protection hidden="1"/>
    </xf>
    <xf numFmtId="0" fontId="4" fillId="25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24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24" borderId="15" xfId="0" applyFont="1" applyFill="1" applyBorder="1" applyAlignment="1" applyProtection="1">
      <alignment horizontal="center" vertical="center"/>
      <protection hidden="1"/>
    </xf>
    <xf numFmtId="164" fontId="3" fillId="24" borderId="10" xfId="0" applyNumberFormat="1" applyFont="1" applyFill="1" applyBorder="1" applyAlignment="1" applyProtection="1">
      <alignment horizontal="center" vertical="distributed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0" fillId="24" borderId="15" xfId="0" applyFont="1" applyFill="1" applyBorder="1" applyAlignment="1" applyProtection="1">
      <alignment horizontal="center" vertical="center"/>
      <protection hidden="1"/>
    </xf>
    <xf numFmtId="0" fontId="11" fillId="19" borderId="0" xfId="0" applyFont="1" applyFill="1" applyAlignment="1" applyProtection="1">
      <alignment/>
      <protection hidden="1"/>
    </xf>
    <xf numFmtId="0" fontId="0" fillId="19" borderId="0" xfId="0" applyFont="1" applyFill="1" applyAlignment="1" applyProtection="1">
      <alignment/>
      <protection hidden="1"/>
    </xf>
    <xf numFmtId="0" fontId="0" fillId="19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1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24" borderId="25" xfId="0" applyFont="1" applyFill="1" applyBorder="1" applyAlignment="1" applyProtection="1">
      <alignment horizontal="center" vertical="center"/>
      <protection/>
    </xf>
    <xf numFmtId="0" fontId="3" fillId="24" borderId="26" xfId="0" applyFont="1" applyFill="1" applyBorder="1" applyAlignment="1" applyProtection="1">
      <alignment horizontal="center" vertical="distributed"/>
      <protection/>
    </xf>
    <xf numFmtId="0" fontId="3" fillId="24" borderId="26" xfId="0" applyFont="1" applyFill="1" applyBorder="1" applyAlignment="1" applyProtection="1">
      <alignment horizontal="center" vertical="center"/>
      <protection/>
    </xf>
    <xf numFmtId="0" fontId="3" fillId="24" borderId="27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16" borderId="0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16" borderId="0" xfId="0" applyFill="1" applyAlignment="1" applyProtection="1">
      <alignment horizontal="center" vertical="center"/>
      <protection/>
    </xf>
    <xf numFmtId="0" fontId="2" fillId="16" borderId="0" xfId="0" applyFont="1" applyFill="1" applyBorder="1" applyAlignment="1" applyProtection="1">
      <alignment horizontal="center"/>
      <protection/>
    </xf>
    <xf numFmtId="0" fontId="0" fillId="16" borderId="0" xfId="0" applyFill="1" applyBorder="1" applyAlignment="1" applyProtection="1">
      <alignment horizontal="center"/>
      <protection/>
    </xf>
    <xf numFmtId="0" fontId="0" fillId="16" borderId="0" xfId="0" applyFill="1" applyAlignment="1" applyProtection="1">
      <alignment horizontal="center"/>
      <protection/>
    </xf>
    <xf numFmtId="0" fontId="9" fillId="16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24" borderId="34" xfId="0" applyFont="1" applyFill="1" applyBorder="1" applyAlignment="1" applyProtection="1">
      <alignment horizontal="center" vertical="distributed"/>
      <protection/>
    </xf>
    <xf numFmtId="0" fontId="3" fillId="24" borderId="35" xfId="0" applyFont="1" applyFill="1" applyBorder="1" applyAlignment="1" applyProtection="1">
      <alignment horizontal="center" vertical="distributed"/>
      <protection/>
    </xf>
    <xf numFmtId="0" fontId="3" fillId="24" borderId="35" xfId="0" applyFont="1" applyFill="1" applyBorder="1" applyAlignment="1" applyProtection="1">
      <alignment horizontal="center" vertical="center"/>
      <protection/>
    </xf>
    <xf numFmtId="0" fontId="3" fillId="24" borderId="3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165" fontId="4" fillId="0" borderId="23" xfId="0" applyNumberFormat="1" applyFont="1" applyFill="1" applyBorder="1" applyAlignment="1" applyProtection="1">
      <alignment horizontal="center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165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14" fillId="24" borderId="24" xfId="0" applyFont="1" applyFill="1" applyBorder="1" applyAlignment="1" applyProtection="1">
      <alignment vertical="center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0" fillId="16" borderId="0" xfId="0" applyFill="1" applyAlignment="1" applyProtection="1">
      <alignment wrapText="1"/>
      <protection/>
    </xf>
    <xf numFmtId="0" fontId="4" fillId="0" borderId="11" xfId="0" applyFont="1" applyFill="1" applyBorder="1" applyAlignment="1" applyProtection="1">
      <alignment/>
      <protection hidden="1" locked="0"/>
    </xf>
    <xf numFmtId="0" fontId="4" fillId="0" borderId="11" xfId="0" applyFont="1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hidden="1" locked="0"/>
    </xf>
    <xf numFmtId="166" fontId="4" fillId="0" borderId="11" xfId="0" applyNumberFormat="1" applyFont="1" applyFill="1" applyBorder="1" applyAlignment="1" applyProtection="1">
      <alignment horizontal="center"/>
      <protection hidden="1" locked="0"/>
    </xf>
    <xf numFmtId="0" fontId="4" fillId="0" borderId="12" xfId="0" applyFont="1" applyFill="1" applyBorder="1" applyAlignment="1" applyProtection="1">
      <alignment/>
      <protection hidden="1" locked="0"/>
    </xf>
    <xf numFmtId="0" fontId="4" fillId="0" borderId="12" xfId="0" applyFont="1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 horizontal="center"/>
      <protection hidden="1" locked="0"/>
    </xf>
    <xf numFmtId="166" fontId="4" fillId="0" borderId="12" xfId="0" applyNumberFormat="1" applyFont="1" applyFill="1" applyBorder="1" applyAlignment="1" applyProtection="1">
      <alignment horizontal="center"/>
      <protection hidden="1" locked="0"/>
    </xf>
    <xf numFmtId="0" fontId="4" fillId="0" borderId="18" xfId="0" applyFont="1" applyFill="1" applyBorder="1" applyAlignment="1" applyProtection="1">
      <alignment horizontal="center" vertical="center"/>
      <protection hidden="1" locked="0"/>
    </xf>
    <xf numFmtId="0" fontId="4" fillId="0" borderId="19" xfId="0" applyFont="1" applyFill="1" applyBorder="1" applyAlignment="1" applyProtection="1">
      <alignment horizontal="center" vertical="center"/>
      <protection hidden="1" locked="0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4" fillId="0" borderId="44" xfId="0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 horizontal="center"/>
      <protection hidden="1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hidden="1" locked="0"/>
    </xf>
    <xf numFmtId="21" fontId="4" fillId="0" borderId="11" xfId="0" applyNumberFormat="1" applyFont="1" applyFill="1" applyBorder="1" applyAlignment="1" applyProtection="1">
      <alignment horizontal="center"/>
      <protection hidden="1" locked="0"/>
    </xf>
    <xf numFmtId="0" fontId="3" fillId="24" borderId="38" xfId="0" applyFont="1" applyFill="1" applyBorder="1" applyAlignment="1" applyProtection="1">
      <alignment horizontal="center"/>
      <protection hidden="1"/>
    </xf>
    <xf numFmtId="0" fontId="3" fillId="24" borderId="46" xfId="0" applyFont="1" applyFill="1" applyBorder="1" applyAlignment="1" applyProtection="1">
      <alignment horizontal="center"/>
      <protection hidden="1"/>
    </xf>
    <xf numFmtId="0" fontId="3" fillId="24" borderId="40" xfId="0" applyFont="1" applyFill="1" applyBorder="1" applyAlignment="1" applyProtection="1">
      <alignment horizontal="center"/>
      <protection hidden="1"/>
    </xf>
    <xf numFmtId="0" fontId="7" fillId="0" borderId="47" xfId="0" applyFont="1" applyFill="1" applyBorder="1" applyAlignment="1" applyProtection="1">
      <alignment horizontal="center" vertical="distributed"/>
      <protection hidden="1"/>
    </xf>
    <xf numFmtId="0" fontId="7" fillId="0" borderId="48" xfId="0" applyFont="1" applyFill="1" applyBorder="1" applyAlignment="1" applyProtection="1">
      <alignment horizontal="center" vertical="distributed"/>
      <protection hidden="1"/>
    </xf>
    <xf numFmtId="0" fontId="7" fillId="0" borderId="49" xfId="0" applyFont="1" applyFill="1" applyBorder="1" applyAlignment="1" applyProtection="1">
      <alignment horizontal="center" vertical="distributed"/>
      <protection hidden="1"/>
    </xf>
    <xf numFmtId="0" fontId="15" fillId="17" borderId="50" xfId="0" applyFont="1" applyFill="1" applyBorder="1" applyAlignment="1" applyProtection="1">
      <alignment horizontal="center" vertical="center"/>
      <protection/>
    </xf>
    <xf numFmtId="0" fontId="15" fillId="17" borderId="51" xfId="0" applyFont="1" applyFill="1" applyBorder="1" applyAlignment="1" applyProtection="1">
      <alignment horizontal="center" vertical="center"/>
      <protection/>
    </xf>
    <xf numFmtId="0" fontId="15" fillId="17" borderId="52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167" fontId="6" fillId="0" borderId="56" xfId="0" applyNumberFormat="1" applyFont="1" applyFill="1" applyBorder="1" applyAlignment="1" applyProtection="1">
      <alignment horizontal="center"/>
      <protection hidden="1"/>
    </xf>
    <xf numFmtId="167" fontId="6" fillId="0" borderId="57" xfId="0" applyNumberFormat="1" applyFont="1" applyFill="1" applyBorder="1" applyAlignment="1" applyProtection="1">
      <alignment horizontal="center"/>
      <protection hidden="1"/>
    </xf>
    <xf numFmtId="167" fontId="6" fillId="0" borderId="58" xfId="0" applyNumberFormat="1" applyFont="1" applyFill="1" applyBorder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60" xfId="0" applyFont="1" applyFill="1" applyBorder="1" applyAlignment="1" applyProtection="1">
      <alignment horizontal="center"/>
      <protection hidden="1"/>
    </xf>
    <xf numFmtId="0" fontId="13" fillId="24" borderId="53" xfId="0" applyFont="1" applyFill="1" applyBorder="1" applyAlignment="1" applyProtection="1">
      <alignment horizontal="center" vertical="center" wrapText="1"/>
      <protection/>
    </xf>
    <xf numFmtId="0" fontId="13" fillId="24" borderId="55" xfId="0" applyFont="1" applyFill="1" applyBorder="1" applyAlignment="1" applyProtection="1">
      <alignment horizontal="center" vertical="center" wrapText="1"/>
      <protection/>
    </xf>
    <xf numFmtId="0" fontId="13" fillId="24" borderId="56" xfId="0" applyFont="1" applyFill="1" applyBorder="1" applyAlignment="1" applyProtection="1">
      <alignment horizontal="center" vertical="center" wrapText="1"/>
      <protection/>
    </xf>
    <xf numFmtId="0" fontId="13" fillId="24" borderId="58" xfId="0" applyFont="1" applyFill="1" applyBorder="1" applyAlignment="1" applyProtection="1">
      <alignment horizontal="center" vertical="center" wrapText="1"/>
      <protection/>
    </xf>
    <xf numFmtId="0" fontId="0" fillId="17" borderId="53" xfId="0" applyFont="1" applyFill="1" applyBorder="1" applyAlignment="1" applyProtection="1">
      <alignment horizontal="left" vertical="top" wrapText="1"/>
      <protection/>
    </xf>
    <xf numFmtId="0" fontId="0" fillId="17" borderId="54" xfId="0" applyFill="1" applyBorder="1" applyAlignment="1" applyProtection="1">
      <alignment horizontal="left" vertical="top" wrapText="1"/>
      <protection/>
    </xf>
    <xf numFmtId="0" fontId="0" fillId="17" borderId="55" xfId="0" applyFill="1" applyBorder="1" applyAlignment="1" applyProtection="1">
      <alignment horizontal="left" vertical="top" wrapText="1"/>
      <protection/>
    </xf>
    <xf numFmtId="0" fontId="0" fillId="17" borderId="59" xfId="0" applyFill="1" applyBorder="1" applyAlignment="1" applyProtection="1">
      <alignment horizontal="left" vertical="top" wrapText="1"/>
      <protection/>
    </xf>
    <xf numFmtId="0" fontId="0" fillId="17" borderId="0" xfId="0" applyFill="1" applyBorder="1" applyAlignment="1" applyProtection="1">
      <alignment horizontal="left" vertical="top" wrapText="1"/>
      <protection/>
    </xf>
    <xf numFmtId="0" fontId="0" fillId="17" borderId="60" xfId="0" applyFill="1" applyBorder="1" applyAlignment="1" applyProtection="1">
      <alignment horizontal="left" vertical="top" wrapText="1"/>
      <protection/>
    </xf>
    <xf numFmtId="0" fontId="0" fillId="17" borderId="56" xfId="0" applyFill="1" applyBorder="1" applyAlignment="1" applyProtection="1">
      <alignment horizontal="left" vertical="top" wrapText="1"/>
      <protection/>
    </xf>
    <xf numFmtId="0" fontId="0" fillId="17" borderId="57" xfId="0" applyFill="1" applyBorder="1" applyAlignment="1" applyProtection="1">
      <alignment horizontal="left" vertical="top" wrapText="1"/>
      <protection/>
    </xf>
    <xf numFmtId="0" fontId="0" fillId="17" borderId="58" xfId="0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54" xfId="0" applyFont="1" applyFill="1" applyBorder="1" applyAlignment="1" applyProtection="1">
      <alignment horizontal="center" vertical="center"/>
      <protection hidden="1"/>
    </xf>
    <xf numFmtId="0" fontId="7" fillId="0" borderId="55" xfId="0" applyFont="1" applyFill="1" applyBorder="1" applyAlignment="1" applyProtection="1">
      <alignment horizontal="center" vertical="center"/>
      <protection hidden="1"/>
    </xf>
    <xf numFmtId="167" fontId="6" fillId="0" borderId="56" xfId="0" applyNumberFormat="1" applyFont="1" applyFill="1" applyBorder="1" applyAlignment="1" applyProtection="1">
      <alignment horizontal="center" vertical="center"/>
      <protection hidden="1"/>
    </xf>
    <xf numFmtId="167" fontId="6" fillId="0" borderId="57" xfId="0" applyNumberFormat="1" applyFont="1" applyFill="1" applyBorder="1" applyAlignment="1" applyProtection="1">
      <alignment horizontal="center" vertical="center"/>
      <protection hidden="1"/>
    </xf>
    <xf numFmtId="167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60" xfId="0" applyFont="1" applyFill="1" applyBorder="1" applyAlignment="1" applyProtection="1">
      <alignment horizontal="center"/>
      <protection hidden="1"/>
    </xf>
    <xf numFmtId="0" fontId="9" fillId="0" borderId="53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167" fontId="22" fillId="0" borderId="56" xfId="0" applyNumberFormat="1" applyFont="1" applyBorder="1" applyAlignment="1" applyProtection="1">
      <alignment horizontal="center" vertical="center"/>
      <protection hidden="1"/>
    </xf>
    <xf numFmtId="167" fontId="22" fillId="0" borderId="57" xfId="0" applyNumberFormat="1" applyFont="1" applyBorder="1" applyAlignment="1" applyProtection="1">
      <alignment horizontal="center" vertical="center"/>
      <protection hidden="1"/>
    </xf>
    <xf numFmtId="167" fontId="22" fillId="0" borderId="58" xfId="0" applyNumberFormat="1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238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1381125</xdr:colOff>
      <xdr:row>0</xdr:row>
      <xdr:rowOff>171450</xdr:rowOff>
    </xdr:from>
    <xdr:to>
      <xdr:col>7</xdr:col>
      <xdr:colOff>561975</xdr:colOff>
      <xdr:row>0</xdr:row>
      <xdr:rowOff>1009650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17145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1847850</xdr:colOff>
      <xdr:row>0</xdr:row>
      <xdr:rowOff>95250</xdr:rowOff>
    </xdr:from>
    <xdr:to>
      <xdr:col>6</xdr:col>
      <xdr:colOff>619125</xdr:colOff>
      <xdr:row>2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952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533400</xdr:colOff>
      <xdr:row>2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1876425</xdr:colOff>
      <xdr:row>0</xdr:row>
      <xdr:rowOff>104775</xdr:rowOff>
    </xdr:from>
    <xdr:to>
      <xdr:col>8</xdr:col>
      <xdr:colOff>685800</xdr:colOff>
      <xdr:row>2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047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523875</xdr:colOff>
      <xdr:row>2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714375</xdr:colOff>
      <xdr:row>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76200</xdr:rowOff>
    </xdr:from>
    <xdr:to>
      <xdr:col>7</xdr:col>
      <xdr:colOff>190500</xdr:colOff>
      <xdr:row>1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7620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355"/>
  <sheetViews>
    <sheetView showGridLines="0" zoomScale="140" zoomScaleNormal="140" zoomScaleSheetLayoutView="130" zoomScalePageLayoutView="0" workbookViewId="0" topLeftCell="A76">
      <selection activeCell="E93" sqref="E93"/>
    </sheetView>
  </sheetViews>
  <sheetFormatPr defaultColWidth="9.140625" defaultRowHeight="12.75"/>
  <cols>
    <col min="1" max="1" width="5.57421875" style="21" customWidth="1"/>
    <col min="2" max="2" width="14.28125" style="12" customWidth="1"/>
    <col min="3" max="3" width="12.57421875" style="12" customWidth="1"/>
    <col min="4" max="4" width="9.140625" style="10" bestFit="1" customWidth="1"/>
    <col min="5" max="5" width="29.00390625" style="12" bestFit="1" customWidth="1"/>
    <col min="6" max="6" width="9.140625" style="12" bestFit="1" customWidth="1"/>
    <col min="7" max="7" width="25.57421875" style="12" bestFit="1" customWidth="1"/>
    <col min="8" max="8" width="9.7109375" style="12" customWidth="1"/>
    <col min="9" max="18" width="9.140625" style="12" customWidth="1"/>
    <col min="19" max="19" width="7.8515625" style="10" bestFit="1" customWidth="1"/>
    <col min="20" max="16384" width="9.140625" style="12" customWidth="1"/>
  </cols>
  <sheetData>
    <row r="1" spans="1:32" ht="93" customHeight="1" thickBot="1">
      <c r="A1" s="128" t="str">
        <f>"Prezenční listina - Bystřickem kolem Vírské přehrady "&amp;O2</f>
        <v>Prezenční listina - Bystřickem kolem Vírské přehrady 2013</v>
      </c>
      <c r="B1" s="129"/>
      <c r="C1" s="129"/>
      <c r="D1" s="129"/>
      <c r="E1" s="129"/>
      <c r="F1" s="129"/>
      <c r="G1" s="129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customHeight="1" thickBot="1">
      <c r="A2" s="17"/>
      <c r="B2" s="2" t="s">
        <v>6</v>
      </c>
      <c r="C2" s="2" t="s">
        <v>0</v>
      </c>
      <c r="D2" s="2" t="s">
        <v>1</v>
      </c>
      <c r="E2" s="2" t="s">
        <v>4</v>
      </c>
      <c r="F2" s="14" t="s">
        <v>7</v>
      </c>
      <c r="G2" s="2" t="s">
        <v>5</v>
      </c>
      <c r="H2" s="11" t="s">
        <v>3</v>
      </c>
      <c r="I2" s="1"/>
      <c r="J2" s="1"/>
      <c r="K2" s="1"/>
      <c r="L2" s="1"/>
      <c r="M2" s="1"/>
      <c r="N2" s="1"/>
      <c r="O2" s="40">
        <v>2013</v>
      </c>
      <c r="P2" s="1"/>
      <c r="Q2" s="1"/>
      <c r="R2" s="1"/>
      <c r="S2" s="2" t="s">
        <v>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22">
        <f aca="true" t="shared" si="0" ref="A3:A16">IF(B3&lt;&gt;0,A2+1,"")</f>
        <v>1</v>
      </c>
      <c r="B3" s="23" t="s">
        <v>82</v>
      </c>
      <c r="C3" s="23" t="s">
        <v>83</v>
      </c>
      <c r="D3" s="24">
        <v>1964</v>
      </c>
      <c r="E3" s="37" t="s">
        <v>84</v>
      </c>
      <c r="F3" s="25">
        <v>1</v>
      </c>
      <c r="G3" s="37"/>
      <c r="H3" s="16" t="str">
        <f aca="true" t="shared" si="1" ref="H3:H34">IF(S3&lt;&gt;"Ž",IF($O$2-D3&gt;39,IF($O$2-D3&gt;49,IF($O$2-D3&gt;59,IF($O$2-D3&gt;69,IF($O$2-D3&gt;90,"","E"),"D"),"C"),"B"),"A"),IF(S3="Ž",IF($O$2-D3&gt;34,IF($O$2-D3&gt;44,IF($O$2-D3&gt;90,"","H"),"G"),"F")))</f>
        <v>B</v>
      </c>
      <c r="I3" s="1"/>
      <c r="J3" s="1"/>
      <c r="K3" s="1"/>
      <c r="L3" s="1"/>
      <c r="M3" s="1"/>
      <c r="N3" s="1"/>
      <c r="O3" s="18"/>
      <c r="P3" s="1"/>
      <c r="Q3" s="1"/>
      <c r="R3" s="1"/>
      <c r="S3" s="3" t="str">
        <f aca="true" t="shared" si="2" ref="S3:S34">IF(LEN(B3)=0," ",IF(MID(B3,LEN(B3),1)="á","Ž","M"))</f>
        <v>M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26">
        <f t="shared" si="0"/>
        <v>2</v>
      </c>
      <c r="B4" s="23" t="s">
        <v>103</v>
      </c>
      <c r="C4" s="23" t="s">
        <v>71</v>
      </c>
      <c r="D4" s="24">
        <v>1988</v>
      </c>
      <c r="E4" s="37" t="s">
        <v>104</v>
      </c>
      <c r="F4" s="25">
        <v>51</v>
      </c>
      <c r="G4" s="37"/>
      <c r="H4" s="16" t="str">
        <f t="shared" si="1"/>
        <v>A</v>
      </c>
      <c r="I4" s="1"/>
      <c r="J4" s="1"/>
      <c r="K4" s="1"/>
      <c r="L4" s="1"/>
      <c r="M4" s="1"/>
      <c r="N4" s="1"/>
      <c r="O4" s="18"/>
      <c r="P4" s="1"/>
      <c r="Q4" s="1"/>
      <c r="R4" s="1"/>
      <c r="S4" s="4" t="str">
        <f t="shared" si="2"/>
        <v>M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26">
        <f t="shared" si="0"/>
        <v>3</v>
      </c>
      <c r="B5" s="23" t="s">
        <v>90</v>
      </c>
      <c r="C5" s="23" t="s">
        <v>91</v>
      </c>
      <c r="D5" s="24">
        <v>1974</v>
      </c>
      <c r="E5" s="37" t="s">
        <v>92</v>
      </c>
      <c r="F5" s="25">
        <v>79</v>
      </c>
      <c r="G5" s="37"/>
      <c r="H5" s="16" t="str">
        <f t="shared" si="1"/>
        <v>A</v>
      </c>
      <c r="I5" s="1"/>
      <c r="J5" s="1"/>
      <c r="K5" s="1"/>
      <c r="L5" s="1"/>
      <c r="M5" s="1"/>
      <c r="N5" s="1"/>
      <c r="O5" s="18"/>
      <c r="P5" s="1"/>
      <c r="Q5" s="1"/>
      <c r="R5" s="1"/>
      <c r="S5" s="3" t="str">
        <f t="shared" si="2"/>
        <v>M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26">
        <f t="shared" si="0"/>
        <v>4</v>
      </c>
      <c r="B6" s="23" t="s">
        <v>64</v>
      </c>
      <c r="C6" s="23" t="s">
        <v>65</v>
      </c>
      <c r="D6" s="24">
        <v>1953</v>
      </c>
      <c r="E6" s="37" t="s">
        <v>66</v>
      </c>
      <c r="F6" s="25"/>
      <c r="G6" s="37"/>
      <c r="H6" s="16" t="str">
        <f t="shared" si="1"/>
        <v>D</v>
      </c>
      <c r="I6" s="1"/>
      <c r="J6" s="1"/>
      <c r="K6" s="125" t="s">
        <v>11</v>
      </c>
      <c r="L6" s="126"/>
      <c r="M6" s="127"/>
      <c r="N6" s="1"/>
      <c r="O6" s="18"/>
      <c r="P6" s="1"/>
      <c r="Q6" s="1"/>
      <c r="R6" s="1"/>
      <c r="S6" s="4" t="str">
        <f t="shared" si="2"/>
        <v>M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26">
        <f t="shared" si="0"/>
        <v>5</v>
      </c>
      <c r="B7" s="23" t="s">
        <v>76</v>
      </c>
      <c r="C7" s="23" t="s">
        <v>77</v>
      </c>
      <c r="D7" s="24">
        <v>1938</v>
      </c>
      <c r="E7" s="37" t="s">
        <v>78</v>
      </c>
      <c r="F7" s="25">
        <v>13</v>
      </c>
      <c r="G7" s="37"/>
      <c r="H7" s="16" t="str">
        <f t="shared" si="1"/>
        <v>E</v>
      </c>
      <c r="I7" s="1"/>
      <c r="J7" s="1"/>
      <c r="K7" s="1"/>
      <c r="L7" s="1"/>
      <c r="M7" s="1"/>
      <c r="N7" s="1"/>
      <c r="O7" s="18"/>
      <c r="P7" s="1"/>
      <c r="Q7" s="1"/>
      <c r="R7" s="1"/>
      <c r="S7" s="3" t="str">
        <f t="shared" si="2"/>
        <v>M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6">
        <f t="shared" si="0"/>
        <v>6</v>
      </c>
      <c r="B8" s="23" t="s">
        <v>127</v>
      </c>
      <c r="C8" s="23" t="s">
        <v>128</v>
      </c>
      <c r="D8" s="24">
        <v>1979</v>
      </c>
      <c r="E8" s="37" t="s">
        <v>141</v>
      </c>
      <c r="F8" s="25">
        <v>57</v>
      </c>
      <c r="G8" s="37"/>
      <c r="H8" s="16" t="str">
        <f t="shared" si="1"/>
        <v>A</v>
      </c>
      <c r="I8" s="1"/>
      <c r="J8" s="1"/>
      <c r="K8" s="1"/>
      <c r="L8" s="1"/>
      <c r="M8" s="1"/>
      <c r="N8" s="1"/>
      <c r="O8" s="18"/>
      <c r="P8" s="1"/>
      <c r="Q8" s="1"/>
      <c r="R8" s="1"/>
      <c r="S8" s="4" t="str">
        <f t="shared" si="2"/>
        <v>M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6">
        <f t="shared" si="0"/>
        <v>7</v>
      </c>
      <c r="B9" s="23" t="s">
        <v>87</v>
      </c>
      <c r="C9" s="23" t="s">
        <v>88</v>
      </c>
      <c r="D9" s="24">
        <v>1984</v>
      </c>
      <c r="E9" s="37" t="s">
        <v>63</v>
      </c>
      <c r="F9" s="25">
        <v>53</v>
      </c>
      <c r="G9" s="37"/>
      <c r="H9" s="16" t="str">
        <f t="shared" si="1"/>
        <v>A</v>
      </c>
      <c r="I9" s="1"/>
      <c r="J9" s="1"/>
      <c r="K9" s="19"/>
      <c r="L9" s="1"/>
      <c r="M9" s="1"/>
      <c r="N9" s="1"/>
      <c r="O9" s="18"/>
      <c r="P9" s="1"/>
      <c r="Q9" s="1"/>
      <c r="R9" s="1"/>
      <c r="S9" s="3" t="str">
        <f t="shared" si="2"/>
        <v>M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6">
        <f t="shared" si="0"/>
        <v>8</v>
      </c>
      <c r="B10" s="23" t="s">
        <v>119</v>
      </c>
      <c r="C10" s="23" t="s">
        <v>120</v>
      </c>
      <c r="D10" s="24">
        <v>1986</v>
      </c>
      <c r="E10" s="37" t="s">
        <v>121</v>
      </c>
      <c r="F10" s="25"/>
      <c r="G10" s="37"/>
      <c r="H10" s="16" t="str">
        <f t="shared" si="1"/>
        <v>F</v>
      </c>
      <c r="I10" s="1"/>
      <c r="J10" s="1"/>
      <c r="K10" s="1"/>
      <c r="L10" s="1"/>
      <c r="M10" s="1"/>
      <c r="N10" s="1"/>
      <c r="O10" s="18"/>
      <c r="P10" s="1"/>
      <c r="Q10" s="1"/>
      <c r="R10" s="1"/>
      <c r="S10" s="4" t="str">
        <f t="shared" si="2"/>
        <v>Ž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26">
        <f t="shared" si="0"/>
        <v>9</v>
      </c>
      <c r="B11" s="23" t="s">
        <v>115</v>
      </c>
      <c r="C11" s="23" t="s">
        <v>91</v>
      </c>
      <c r="D11" s="24">
        <v>1953</v>
      </c>
      <c r="E11" s="37" t="s">
        <v>116</v>
      </c>
      <c r="F11" s="25">
        <v>64</v>
      </c>
      <c r="G11" s="37"/>
      <c r="H11" s="16" t="str">
        <f t="shared" si="1"/>
        <v>D</v>
      </c>
      <c r="I11" s="1"/>
      <c r="J11" s="1"/>
      <c r="K11" s="1"/>
      <c r="L11" s="1"/>
      <c r="M11" s="1"/>
      <c r="N11" s="1"/>
      <c r="O11" s="18"/>
      <c r="P11" s="1"/>
      <c r="Q11" s="1"/>
      <c r="R11" s="1"/>
      <c r="S11" s="3" t="str">
        <f t="shared" si="2"/>
        <v>M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6">
        <f t="shared" si="0"/>
        <v>10</v>
      </c>
      <c r="B12" s="23" t="s">
        <v>117</v>
      </c>
      <c r="C12" s="23" t="s">
        <v>118</v>
      </c>
      <c r="D12" s="24">
        <v>1954</v>
      </c>
      <c r="E12" s="37" t="s">
        <v>116</v>
      </c>
      <c r="F12" s="25">
        <v>63</v>
      </c>
      <c r="G12" s="37"/>
      <c r="H12" s="16" t="str">
        <f t="shared" si="1"/>
        <v>H</v>
      </c>
      <c r="I12" s="1"/>
      <c r="J12" s="1"/>
      <c r="K12" s="20"/>
      <c r="L12" s="1"/>
      <c r="M12" s="1"/>
      <c r="N12" s="1"/>
      <c r="O12" s="18"/>
      <c r="P12" s="1"/>
      <c r="Q12" s="1"/>
      <c r="R12" s="1"/>
      <c r="S12" s="4" t="str">
        <f t="shared" si="2"/>
        <v>Ž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6">
        <f t="shared" si="0"/>
        <v>11</v>
      </c>
      <c r="B13" s="23" t="s">
        <v>132</v>
      </c>
      <c r="C13" s="23" t="s">
        <v>133</v>
      </c>
      <c r="D13" s="24">
        <v>1955</v>
      </c>
      <c r="E13" s="37" t="s">
        <v>55</v>
      </c>
      <c r="F13" s="25"/>
      <c r="G13" s="37"/>
      <c r="H13" s="16" t="str">
        <f t="shared" si="1"/>
        <v>C</v>
      </c>
      <c r="I13" s="1"/>
      <c r="J13" s="1"/>
      <c r="K13" s="20"/>
      <c r="L13" s="1"/>
      <c r="M13" s="1"/>
      <c r="N13" s="1"/>
      <c r="O13" s="18"/>
      <c r="P13" s="1"/>
      <c r="Q13" s="1"/>
      <c r="R13" s="1"/>
      <c r="S13" s="3" t="str">
        <f t="shared" si="2"/>
        <v>M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26">
        <f t="shared" si="0"/>
        <v>12</v>
      </c>
      <c r="B14" s="23" t="s">
        <v>136</v>
      </c>
      <c r="C14" s="23" t="s">
        <v>137</v>
      </c>
      <c r="D14" s="24">
        <v>1974</v>
      </c>
      <c r="E14" s="37" t="s">
        <v>138</v>
      </c>
      <c r="F14" s="25">
        <v>81</v>
      </c>
      <c r="G14" s="37"/>
      <c r="H14" s="16" t="str">
        <f t="shared" si="1"/>
        <v>G</v>
      </c>
      <c r="I14" s="1"/>
      <c r="J14" s="1"/>
      <c r="K14" s="20"/>
      <c r="L14" s="1"/>
      <c r="M14" s="1"/>
      <c r="N14" s="1"/>
      <c r="O14" s="18"/>
      <c r="P14" s="1"/>
      <c r="Q14" s="1"/>
      <c r="R14" s="1"/>
      <c r="S14" s="4" t="str">
        <f t="shared" si="2"/>
        <v>Ž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26">
        <f t="shared" si="0"/>
        <v>13</v>
      </c>
      <c r="B15" s="23" t="s">
        <v>32</v>
      </c>
      <c r="C15" s="23" t="s">
        <v>33</v>
      </c>
      <c r="D15" s="24">
        <v>1969</v>
      </c>
      <c r="E15" s="37" t="s">
        <v>31</v>
      </c>
      <c r="F15" s="25">
        <v>47</v>
      </c>
      <c r="G15" s="37"/>
      <c r="H15" s="16" t="str">
        <f t="shared" si="1"/>
        <v>G</v>
      </c>
      <c r="I15" s="1"/>
      <c r="J15" s="1"/>
      <c r="K15" s="20"/>
      <c r="L15" s="1"/>
      <c r="M15" s="1"/>
      <c r="N15" s="1"/>
      <c r="O15" s="18"/>
      <c r="P15" s="1"/>
      <c r="Q15" s="1"/>
      <c r="R15" s="1"/>
      <c r="S15" s="3" t="str">
        <f t="shared" si="2"/>
        <v>Ž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26">
        <f t="shared" si="0"/>
        <v>14</v>
      </c>
      <c r="B16" s="23" t="s">
        <v>159</v>
      </c>
      <c r="C16" s="23" t="s">
        <v>59</v>
      </c>
      <c r="D16" s="24">
        <v>1975</v>
      </c>
      <c r="E16" s="37" t="s">
        <v>60</v>
      </c>
      <c r="F16" s="25">
        <v>22</v>
      </c>
      <c r="G16" s="37"/>
      <c r="H16" s="16" t="str">
        <f t="shared" si="1"/>
        <v>A</v>
      </c>
      <c r="I16" s="20"/>
      <c r="J16" s="20"/>
      <c r="K16" s="20"/>
      <c r="L16" s="1"/>
      <c r="M16" s="20"/>
      <c r="N16" s="20"/>
      <c r="O16" s="18"/>
      <c r="P16" s="1"/>
      <c r="Q16" s="1"/>
      <c r="R16" s="1"/>
      <c r="S16" s="4" t="str">
        <f t="shared" si="2"/>
        <v>M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26">
        <v>1</v>
      </c>
      <c r="B17" s="23" t="s">
        <v>29</v>
      </c>
      <c r="C17" s="23" t="s">
        <v>30</v>
      </c>
      <c r="D17" s="24">
        <v>1965</v>
      </c>
      <c r="E17" s="37" t="s">
        <v>31</v>
      </c>
      <c r="F17" s="25">
        <v>46</v>
      </c>
      <c r="G17" s="37"/>
      <c r="H17" s="16" t="str">
        <f t="shared" si="1"/>
        <v>B</v>
      </c>
      <c r="I17" s="20"/>
      <c r="J17" s="20"/>
      <c r="K17" s="20"/>
      <c r="L17" s="1"/>
      <c r="M17" s="20"/>
      <c r="N17" s="20"/>
      <c r="O17" s="18"/>
      <c r="P17" s="1"/>
      <c r="Q17" s="1"/>
      <c r="R17" s="1"/>
      <c r="S17" s="3" t="str">
        <f t="shared" si="2"/>
        <v>M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26">
        <v>52</v>
      </c>
      <c r="B18" s="23" t="s">
        <v>147</v>
      </c>
      <c r="C18" s="23" t="s">
        <v>91</v>
      </c>
      <c r="D18" s="24">
        <v>1977</v>
      </c>
      <c r="E18" s="37" t="s">
        <v>148</v>
      </c>
      <c r="F18" s="25">
        <v>88</v>
      </c>
      <c r="G18" s="37"/>
      <c r="H18" s="16" t="str">
        <f t="shared" si="1"/>
        <v>A</v>
      </c>
      <c r="I18" s="20"/>
      <c r="J18" s="20"/>
      <c r="K18" s="20"/>
      <c r="L18" s="1"/>
      <c r="M18" s="20"/>
      <c r="N18" s="20"/>
      <c r="O18" s="18"/>
      <c r="P18" s="1"/>
      <c r="Q18" s="1"/>
      <c r="R18" s="1"/>
      <c r="S18" s="4" t="str">
        <f t="shared" si="2"/>
        <v>M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26">
        <f aca="true" t="shared" si="3" ref="A19:A54">IF(B19&lt;&gt;0,A18+1,"")</f>
        <v>53</v>
      </c>
      <c r="B19" s="23" t="s">
        <v>143</v>
      </c>
      <c r="C19" s="23" t="s">
        <v>144</v>
      </c>
      <c r="D19" s="24">
        <v>1980</v>
      </c>
      <c r="E19" s="37" t="s">
        <v>55</v>
      </c>
      <c r="F19" s="25">
        <v>96</v>
      </c>
      <c r="G19" s="37"/>
      <c r="H19" s="16" t="str">
        <f t="shared" si="1"/>
        <v>F</v>
      </c>
      <c r="I19" s="20"/>
      <c r="J19" s="20"/>
      <c r="K19" s="20"/>
      <c r="L19" s="1"/>
      <c r="M19" s="20"/>
      <c r="N19" s="20"/>
      <c r="O19" s="18"/>
      <c r="P19" s="1"/>
      <c r="Q19" s="1"/>
      <c r="R19" s="1"/>
      <c r="S19" s="3" t="str">
        <f t="shared" si="2"/>
        <v>Ž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26">
        <f t="shared" si="3"/>
        <v>54</v>
      </c>
      <c r="B20" s="23" t="s">
        <v>135</v>
      </c>
      <c r="C20" s="23" t="s">
        <v>91</v>
      </c>
      <c r="D20" s="24">
        <v>1970</v>
      </c>
      <c r="E20" s="37" t="s">
        <v>55</v>
      </c>
      <c r="F20" s="25">
        <v>34</v>
      </c>
      <c r="G20" s="37"/>
      <c r="H20" s="16" t="str">
        <f t="shared" si="1"/>
        <v>B</v>
      </c>
      <c r="I20" s="20"/>
      <c r="J20" s="20"/>
      <c r="K20" s="20"/>
      <c r="L20" s="1"/>
      <c r="M20" s="20"/>
      <c r="N20" s="20"/>
      <c r="O20" s="18"/>
      <c r="P20" s="1"/>
      <c r="Q20" s="1"/>
      <c r="R20" s="1"/>
      <c r="S20" s="4" t="str">
        <f t="shared" si="2"/>
        <v>M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26">
        <f t="shared" si="3"/>
        <v>55</v>
      </c>
      <c r="B21" s="23" t="s">
        <v>123</v>
      </c>
      <c r="C21" s="23" t="s">
        <v>124</v>
      </c>
      <c r="D21" s="24">
        <v>1970</v>
      </c>
      <c r="E21" s="37" t="s">
        <v>172</v>
      </c>
      <c r="F21" s="25">
        <v>25</v>
      </c>
      <c r="G21" s="37"/>
      <c r="H21" s="16" t="str">
        <f t="shared" si="1"/>
        <v>B</v>
      </c>
      <c r="I21" s="20"/>
      <c r="J21" s="20"/>
      <c r="K21" s="20"/>
      <c r="L21" s="20"/>
      <c r="M21" s="20"/>
      <c r="N21" s="20"/>
      <c r="O21" s="18"/>
      <c r="P21" s="1"/>
      <c r="Q21" s="1"/>
      <c r="R21" s="1"/>
      <c r="S21" s="3" t="str">
        <f t="shared" si="2"/>
        <v>M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26">
        <f t="shared" si="3"/>
        <v>56</v>
      </c>
      <c r="B22" s="23" t="s">
        <v>44</v>
      </c>
      <c r="C22" s="23" t="s">
        <v>45</v>
      </c>
      <c r="D22" s="24">
        <v>1981</v>
      </c>
      <c r="E22" s="37" t="s">
        <v>46</v>
      </c>
      <c r="F22" s="25">
        <v>17</v>
      </c>
      <c r="G22" s="37"/>
      <c r="H22" s="16" t="str">
        <f t="shared" si="1"/>
        <v>A</v>
      </c>
      <c r="I22" s="20"/>
      <c r="J22" s="20"/>
      <c r="K22" s="20"/>
      <c r="L22" s="20"/>
      <c r="M22" s="20"/>
      <c r="N22" s="20"/>
      <c r="O22" s="18"/>
      <c r="P22" s="1"/>
      <c r="Q22" s="1"/>
      <c r="R22" s="1"/>
      <c r="S22" s="4" t="str">
        <f t="shared" si="2"/>
        <v>M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26">
        <f t="shared" si="3"/>
        <v>57</v>
      </c>
      <c r="B23" s="23" t="s">
        <v>73</v>
      </c>
      <c r="C23" s="23" t="s">
        <v>62</v>
      </c>
      <c r="D23" s="24">
        <v>1955</v>
      </c>
      <c r="E23" s="37" t="s">
        <v>31</v>
      </c>
      <c r="F23" s="25">
        <v>76</v>
      </c>
      <c r="G23" s="37"/>
      <c r="H23" s="16" t="str">
        <f t="shared" si="1"/>
        <v>C</v>
      </c>
      <c r="I23" s="20"/>
      <c r="J23" s="20"/>
      <c r="K23" s="20"/>
      <c r="L23" s="20"/>
      <c r="M23" s="20"/>
      <c r="N23" s="20"/>
      <c r="O23" s="18"/>
      <c r="P23" s="1"/>
      <c r="Q23" s="1"/>
      <c r="R23" s="1"/>
      <c r="S23" s="3" t="str">
        <f t="shared" si="2"/>
        <v>M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26">
        <f t="shared" si="3"/>
        <v>58</v>
      </c>
      <c r="B24" s="23" t="s">
        <v>74</v>
      </c>
      <c r="C24" s="23" t="s">
        <v>75</v>
      </c>
      <c r="D24" s="24">
        <v>1963</v>
      </c>
      <c r="E24" s="37" t="s">
        <v>31</v>
      </c>
      <c r="F24" s="25">
        <v>77</v>
      </c>
      <c r="G24" s="37"/>
      <c r="H24" s="16" t="str">
        <f t="shared" si="1"/>
        <v>H</v>
      </c>
      <c r="I24" s="20"/>
      <c r="J24" s="20"/>
      <c r="K24" s="20"/>
      <c r="L24" s="20"/>
      <c r="M24" s="20"/>
      <c r="N24" s="20"/>
      <c r="O24" s="18"/>
      <c r="P24" s="1"/>
      <c r="Q24" s="1"/>
      <c r="R24" s="1"/>
      <c r="S24" s="4" t="str">
        <f t="shared" si="2"/>
        <v>Ž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26">
        <f t="shared" si="3"/>
        <v>59</v>
      </c>
      <c r="B25" s="23" t="s">
        <v>89</v>
      </c>
      <c r="C25" s="23" t="s">
        <v>83</v>
      </c>
      <c r="D25" s="24">
        <v>1959</v>
      </c>
      <c r="E25" s="37" t="s">
        <v>55</v>
      </c>
      <c r="F25" s="25">
        <v>19</v>
      </c>
      <c r="G25" s="37"/>
      <c r="H25" s="16" t="str">
        <f t="shared" si="1"/>
        <v>C</v>
      </c>
      <c r="I25" s="20"/>
      <c r="J25" s="20"/>
      <c r="K25" s="20"/>
      <c r="L25" s="20"/>
      <c r="M25" s="20"/>
      <c r="N25" s="20"/>
      <c r="O25" s="18"/>
      <c r="P25" s="1"/>
      <c r="Q25" s="1"/>
      <c r="R25" s="1"/>
      <c r="S25" s="3" t="str">
        <f t="shared" si="2"/>
        <v>M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26">
        <f t="shared" si="3"/>
        <v>60</v>
      </c>
      <c r="B26" s="23" t="s">
        <v>85</v>
      </c>
      <c r="C26" s="23" t="s">
        <v>83</v>
      </c>
      <c r="D26" s="24">
        <v>1975</v>
      </c>
      <c r="E26" s="37" t="s">
        <v>86</v>
      </c>
      <c r="F26" s="25">
        <v>90</v>
      </c>
      <c r="G26" s="37"/>
      <c r="H26" s="16" t="str">
        <f t="shared" si="1"/>
        <v>A</v>
      </c>
      <c r="I26" s="20"/>
      <c r="J26" s="20"/>
      <c r="K26" s="20"/>
      <c r="L26" s="20"/>
      <c r="M26" s="20"/>
      <c r="N26" s="20"/>
      <c r="O26" s="18"/>
      <c r="P26" s="1"/>
      <c r="Q26" s="1"/>
      <c r="R26" s="1"/>
      <c r="S26" s="4" t="str">
        <f t="shared" si="2"/>
        <v>M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26">
        <f t="shared" si="3"/>
        <v>61</v>
      </c>
      <c r="B27" s="23" t="s">
        <v>38</v>
      </c>
      <c r="C27" s="23" t="s">
        <v>39</v>
      </c>
      <c r="D27" s="24">
        <v>1951</v>
      </c>
      <c r="E27" s="37" t="s">
        <v>40</v>
      </c>
      <c r="F27" s="25">
        <v>30</v>
      </c>
      <c r="G27" s="37"/>
      <c r="H27" s="16" t="str">
        <f t="shared" si="1"/>
        <v>D</v>
      </c>
      <c r="I27" s="1"/>
      <c r="J27" s="1"/>
      <c r="K27" s="1"/>
      <c r="L27" s="1"/>
      <c r="M27" s="1"/>
      <c r="N27" s="1"/>
      <c r="O27" s="18"/>
      <c r="P27" s="1"/>
      <c r="Q27" s="1"/>
      <c r="R27" s="1"/>
      <c r="S27" s="3" t="str">
        <f t="shared" si="2"/>
        <v>M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26">
        <f t="shared" si="3"/>
        <v>62</v>
      </c>
      <c r="B28" s="23" t="s">
        <v>47</v>
      </c>
      <c r="C28" s="23" t="s">
        <v>48</v>
      </c>
      <c r="D28" s="24">
        <v>1963</v>
      </c>
      <c r="E28" s="37" t="s">
        <v>49</v>
      </c>
      <c r="F28" s="25">
        <v>37</v>
      </c>
      <c r="G28" s="37"/>
      <c r="H28" s="16" t="str">
        <f t="shared" si="1"/>
        <v>H</v>
      </c>
      <c r="I28" s="1"/>
      <c r="J28" s="1"/>
      <c r="K28" s="1"/>
      <c r="L28" s="1"/>
      <c r="M28" s="1"/>
      <c r="N28" s="1"/>
      <c r="O28" s="18"/>
      <c r="P28" s="1"/>
      <c r="Q28" s="1"/>
      <c r="R28" s="1"/>
      <c r="S28" s="4" t="str">
        <f t="shared" si="2"/>
        <v>Ž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26">
        <f t="shared" si="3"/>
        <v>63</v>
      </c>
      <c r="B29" s="23" t="s">
        <v>41</v>
      </c>
      <c r="C29" s="23" t="s">
        <v>42</v>
      </c>
      <c r="D29" s="24">
        <v>1977</v>
      </c>
      <c r="E29" s="37" t="s">
        <v>43</v>
      </c>
      <c r="F29" s="25"/>
      <c r="G29" s="37"/>
      <c r="H29" s="16" t="str">
        <f t="shared" si="1"/>
        <v>A</v>
      </c>
      <c r="I29" s="1"/>
      <c r="J29" s="1"/>
      <c r="K29" s="1"/>
      <c r="L29" s="1"/>
      <c r="M29" s="1"/>
      <c r="N29" s="1"/>
      <c r="O29" s="18"/>
      <c r="P29" s="1"/>
      <c r="Q29" s="1"/>
      <c r="R29" s="1"/>
      <c r="S29" s="3" t="str">
        <f t="shared" si="2"/>
        <v>M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26">
        <f t="shared" si="3"/>
        <v>64</v>
      </c>
      <c r="B30" s="23" t="s">
        <v>36</v>
      </c>
      <c r="C30" s="23" t="s">
        <v>37</v>
      </c>
      <c r="D30" s="24">
        <v>1975</v>
      </c>
      <c r="E30" s="37" t="s">
        <v>206</v>
      </c>
      <c r="F30" s="25">
        <v>72</v>
      </c>
      <c r="G30" s="37"/>
      <c r="H30" s="16" t="str">
        <f t="shared" si="1"/>
        <v>A</v>
      </c>
      <c r="I30" s="1"/>
      <c r="J30" s="1"/>
      <c r="K30" s="1"/>
      <c r="L30" s="1"/>
      <c r="M30" s="1"/>
      <c r="N30" s="1"/>
      <c r="O30" s="18"/>
      <c r="P30" s="1"/>
      <c r="Q30" s="1"/>
      <c r="R30" s="1"/>
      <c r="S30" s="4" t="str">
        <f t="shared" si="2"/>
        <v>M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26">
        <f t="shared" si="3"/>
        <v>65</v>
      </c>
      <c r="B31" s="23" t="s">
        <v>61</v>
      </c>
      <c r="C31" s="23" t="s">
        <v>62</v>
      </c>
      <c r="D31" s="24">
        <v>1964</v>
      </c>
      <c r="E31" s="37" t="s">
        <v>63</v>
      </c>
      <c r="F31" s="25">
        <v>52</v>
      </c>
      <c r="G31" s="37"/>
      <c r="H31" s="16" t="str">
        <f t="shared" si="1"/>
        <v>B</v>
      </c>
      <c r="I31" s="1"/>
      <c r="J31" s="1"/>
      <c r="K31" s="1"/>
      <c r="L31" s="1"/>
      <c r="M31" s="1"/>
      <c r="N31" s="1"/>
      <c r="O31" s="18"/>
      <c r="P31" s="1"/>
      <c r="Q31" s="1"/>
      <c r="R31" s="1"/>
      <c r="S31" s="3" t="str">
        <f t="shared" si="2"/>
        <v>M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26">
        <f t="shared" si="3"/>
        <v>66</v>
      </c>
      <c r="B32" s="23" t="s">
        <v>93</v>
      </c>
      <c r="C32" s="23" t="s">
        <v>94</v>
      </c>
      <c r="D32" s="24">
        <v>1983</v>
      </c>
      <c r="E32" s="37" t="s">
        <v>95</v>
      </c>
      <c r="F32" s="25">
        <v>6</v>
      </c>
      <c r="G32" s="37"/>
      <c r="H32" s="16" t="str">
        <f t="shared" si="1"/>
        <v>A</v>
      </c>
      <c r="I32" s="1"/>
      <c r="J32" s="1"/>
      <c r="K32" s="1"/>
      <c r="L32" s="1"/>
      <c r="M32" s="1"/>
      <c r="N32" s="1"/>
      <c r="O32" s="18"/>
      <c r="P32" s="1"/>
      <c r="Q32" s="1"/>
      <c r="R32" s="1"/>
      <c r="S32" s="4" t="str">
        <f t="shared" si="2"/>
        <v>M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26">
        <f t="shared" si="3"/>
        <v>67</v>
      </c>
      <c r="B33" s="23" t="s">
        <v>56</v>
      </c>
      <c r="C33" s="23" t="s">
        <v>57</v>
      </c>
      <c r="D33" s="24">
        <v>1990</v>
      </c>
      <c r="E33" s="37" t="s">
        <v>58</v>
      </c>
      <c r="F33" s="25">
        <v>44</v>
      </c>
      <c r="G33" s="37"/>
      <c r="H33" s="16" t="str">
        <f t="shared" si="1"/>
        <v>F</v>
      </c>
      <c r="I33" s="1"/>
      <c r="J33" s="1"/>
      <c r="K33" s="1"/>
      <c r="L33" s="1"/>
      <c r="M33" s="1"/>
      <c r="N33" s="1"/>
      <c r="O33" s="18"/>
      <c r="P33" s="1"/>
      <c r="Q33" s="1"/>
      <c r="R33" s="1"/>
      <c r="S33" s="3" t="str">
        <f t="shared" si="2"/>
        <v>Ž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26">
        <f t="shared" si="3"/>
        <v>68</v>
      </c>
      <c r="B34" s="23" t="s">
        <v>134</v>
      </c>
      <c r="C34" s="23" t="s">
        <v>94</v>
      </c>
      <c r="D34" s="24">
        <v>1962</v>
      </c>
      <c r="E34" s="37" t="s">
        <v>211</v>
      </c>
      <c r="F34" s="25">
        <v>82</v>
      </c>
      <c r="G34" s="37"/>
      <c r="H34" s="16" t="str">
        <f t="shared" si="1"/>
        <v>C</v>
      </c>
      <c r="I34" s="1"/>
      <c r="J34" s="1"/>
      <c r="K34" s="1"/>
      <c r="L34" s="1"/>
      <c r="M34" s="1"/>
      <c r="N34" s="1"/>
      <c r="O34" s="18"/>
      <c r="P34" s="1"/>
      <c r="Q34" s="1"/>
      <c r="R34" s="1"/>
      <c r="S34" s="4" t="str">
        <f t="shared" si="2"/>
        <v>M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26">
        <f t="shared" si="3"/>
        <v>69</v>
      </c>
      <c r="B35" s="23" t="s">
        <v>96</v>
      </c>
      <c r="C35" s="23" t="s">
        <v>80</v>
      </c>
      <c r="D35" s="24">
        <v>1984</v>
      </c>
      <c r="E35" s="37" t="s">
        <v>95</v>
      </c>
      <c r="F35" s="25">
        <v>8</v>
      </c>
      <c r="G35" s="37"/>
      <c r="H35" s="16" t="str">
        <f aca="true" t="shared" si="4" ref="H35:H54">IF(S35&lt;&gt;"Ž",IF($O$2-D35&gt;39,IF($O$2-D35&gt;49,IF($O$2-D35&gt;59,IF($O$2-D35&gt;69,IF($O$2-D35&gt;90,"","E"),"D"),"C"),"B"),"A"),IF(S35="Ž",IF($O$2-D35&gt;34,IF($O$2-D35&gt;44,IF($O$2-D35&gt;90,"","H"),"G"),"F")))</f>
        <v>A</v>
      </c>
      <c r="I35" s="1"/>
      <c r="J35" s="1"/>
      <c r="K35" s="1"/>
      <c r="L35" s="1"/>
      <c r="M35" s="1"/>
      <c r="N35" s="1"/>
      <c r="O35" s="18"/>
      <c r="P35" s="1"/>
      <c r="Q35" s="1"/>
      <c r="R35" s="1"/>
      <c r="S35" s="3" t="str">
        <f aca="true" t="shared" si="5" ref="S35:S66">IF(LEN(B35)=0," ",IF(MID(B35,LEN(B35),1)="á","Ž","M"))</f>
        <v>M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26">
        <f t="shared" si="3"/>
        <v>70</v>
      </c>
      <c r="B36" s="23" t="s">
        <v>179</v>
      </c>
      <c r="C36" s="23" t="s">
        <v>131</v>
      </c>
      <c r="D36" s="24">
        <v>1954</v>
      </c>
      <c r="E36" s="37" t="s">
        <v>180</v>
      </c>
      <c r="F36" s="25">
        <v>32</v>
      </c>
      <c r="G36" s="37"/>
      <c r="H36" s="16" t="str">
        <f t="shared" si="4"/>
        <v>C</v>
      </c>
      <c r="I36" s="1"/>
      <c r="J36" s="1"/>
      <c r="K36" s="1"/>
      <c r="L36" s="1"/>
      <c r="M36" s="1"/>
      <c r="N36" s="1"/>
      <c r="O36" s="18"/>
      <c r="P36" s="1"/>
      <c r="Q36" s="1"/>
      <c r="R36" s="1"/>
      <c r="S36" s="4" t="str">
        <f t="shared" si="5"/>
        <v>M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26">
        <f t="shared" si="3"/>
        <v>71</v>
      </c>
      <c r="B37" s="23" t="s">
        <v>67</v>
      </c>
      <c r="C37" s="23" t="s">
        <v>68</v>
      </c>
      <c r="D37" s="24">
        <v>1977</v>
      </c>
      <c r="E37" s="37" t="s">
        <v>69</v>
      </c>
      <c r="F37" s="25">
        <v>80</v>
      </c>
      <c r="G37" s="37"/>
      <c r="H37" s="16" t="str">
        <f t="shared" si="4"/>
        <v>A</v>
      </c>
      <c r="I37" s="1"/>
      <c r="J37" s="1"/>
      <c r="K37" s="1"/>
      <c r="L37" s="1"/>
      <c r="M37" s="1"/>
      <c r="N37" s="1"/>
      <c r="O37" s="18"/>
      <c r="P37" s="1"/>
      <c r="Q37" s="1"/>
      <c r="R37" s="1"/>
      <c r="S37" s="3" t="str">
        <f t="shared" si="5"/>
        <v>M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26">
        <f t="shared" si="3"/>
        <v>72</v>
      </c>
      <c r="B38" s="23" t="s">
        <v>50</v>
      </c>
      <c r="C38" s="23" t="s">
        <v>51</v>
      </c>
      <c r="D38" s="24">
        <v>1971</v>
      </c>
      <c r="E38" s="37" t="s">
        <v>52</v>
      </c>
      <c r="F38" s="25">
        <v>3</v>
      </c>
      <c r="G38" s="37"/>
      <c r="H38" s="16" t="str">
        <f t="shared" si="4"/>
        <v>B</v>
      </c>
      <c r="I38" s="1"/>
      <c r="J38" s="1"/>
      <c r="K38" s="1"/>
      <c r="L38" s="1"/>
      <c r="M38" s="1"/>
      <c r="N38" s="1"/>
      <c r="O38" s="18"/>
      <c r="P38" s="1"/>
      <c r="Q38" s="1"/>
      <c r="R38" s="1"/>
      <c r="S38" s="4" t="str">
        <f t="shared" si="5"/>
        <v>M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26">
        <f t="shared" si="3"/>
        <v>73</v>
      </c>
      <c r="B39" s="23" t="s">
        <v>139</v>
      </c>
      <c r="C39" s="23" t="s">
        <v>140</v>
      </c>
      <c r="D39" s="24">
        <v>1977</v>
      </c>
      <c r="E39" s="37" t="s">
        <v>142</v>
      </c>
      <c r="F39" s="25">
        <v>56</v>
      </c>
      <c r="G39" s="37"/>
      <c r="H39" s="16" t="str">
        <f t="shared" si="4"/>
        <v>A</v>
      </c>
      <c r="I39" s="1"/>
      <c r="J39" s="1"/>
      <c r="K39" s="1"/>
      <c r="L39" s="1"/>
      <c r="M39" s="1"/>
      <c r="N39" s="1"/>
      <c r="O39" s="18"/>
      <c r="P39" s="1"/>
      <c r="Q39" s="1"/>
      <c r="R39" s="1"/>
      <c r="S39" s="3" t="str">
        <f t="shared" si="5"/>
        <v>M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26">
        <f t="shared" si="3"/>
        <v>74</v>
      </c>
      <c r="B40" s="23" t="s">
        <v>113</v>
      </c>
      <c r="C40" s="23" t="s">
        <v>114</v>
      </c>
      <c r="D40" s="24">
        <v>1950</v>
      </c>
      <c r="E40" s="37" t="s">
        <v>78</v>
      </c>
      <c r="F40" s="25"/>
      <c r="G40" s="37"/>
      <c r="H40" s="16" t="str">
        <f t="shared" si="4"/>
        <v>D</v>
      </c>
      <c r="I40" s="1"/>
      <c r="J40" s="1"/>
      <c r="K40" s="1"/>
      <c r="L40" s="1"/>
      <c r="M40" s="1"/>
      <c r="N40" s="1"/>
      <c r="O40" s="18"/>
      <c r="P40" s="1"/>
      <c r="Q40" s="1"/>
      <c r="R40" s="1"/>
      <c r="S40" s="4" t="str">
        <f t="shared" si="5"/>
        <v>M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26">
        <f t="shared" si="3"/>
        <v>75</v>
      </c>
      <c r="B41" s="23" t="s">
        <v>129</v>
      </c>
      <c r="C41" s="23" t="s">
        <v>120</v>
      </c>
      <c r="D41" s="24">
        <v>1979</v>
      </c>
      <c r="E41" s="37" t="s">
        <v>130</v>
      </c>
      <c r="F41" s="25">
        <v>24</v>
      </c>
      <c r="G41" s="37"/>
      <c r="H41" s="16" t="str">
        <f t="shared" si="4"/>
        <v>F</v>
      </c>
      <c r="I41" s="1"/>
      <c r="J41" s="1"/>
      <c r="K41" s="1"/>
      <c r="L41" s="1"/>
      <c r="M41" s="1"/>
      <c r="N41" s="1"/>
      <c r="O41" s="18"/>
      <c r="P41" s="1"/>
      <c r="Q41" s="1"/>
      <c r="R41" s="1"/>
      <c r="S41" s="3" t="str">
        <f t="shared" si="5"/>
        <v>Ž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26">
        <f t="shared" si="3"/>
        <v>76</v>
      </c>
      <c r="B42" s="23" t="s">
        <v>111</v>
      </c>
      <c r="C42" s="23" t="s">
        <v>45</v>
      </c>
      <c r="D42" s="24">
        <v>1956</v>
      </c>
      <c r="E42" s="37" t="s">
        <v>112</v>
      </c>
      <c r="F42" s="25">
        <v>55</v>
      </c>
      <c r="G42" s="37"/>
      <c r="H42" s="16" t="str">
        <f t="shared" si="4"/>
        <v>C</v>
      </c>
      <c r="I42" s="1"/>
      <c r="J42" s="1"/>
      <c r="K42" s="1"/>
      <c r="L42" s="1"/>
      <c r="M42" s="1"/>
      <c r="N42" s="1"/>
      <c r="O42" s="18"/>
      <c r="P42" s="1"/>
      <c r="Q42" s="1"/>
      <c r="R42" s="1"/>
      <c r="S42" s="4" t="str">
        <f t="shared" si="5"/>
        <v>M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26">
        <f t="shared" si="3"/>
        <v>77</v>
      </c>
      <c r="B43" s="23" t="s">
        <v>107</v>
      </c>
      <c r="C43" s="23" t="s">
        <v>108</v>
      </c>
      <c r="D43" s="24">
        <v>1974</v>
      </c>
      <c r="E43" s="37" t="s">
        <v>109</v>
      </c>
      <c r="F43" s="25">
        <v>20</v>
      </c>
      <c r="G43" s="37"/>
      <c r="H43" s="16" t="str">
        <f t="shared" si="4"/>
        <v>A</v>
      </c>
      <c r="I43" s="1"/>
      <c r="J43" s="1"/>
      <c r="K43" s="1"/>
      <c r="L43" s="1"/>
      <c r="M43" s="1"/>
      <c r="N43" s="1"/>
      <c r="O43" s="18"/>
      <c r="P43" s="1"/>
      <c r="Q43" s="1"/>
      <c r="R43" s="1"/>
      <c r="S43" s="3" t="str">
        <f t="shared" si="5"/>
        <v>M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26">
        <f t="shared" si="3"/>
        <v>78</v>
      </c>
      <c r="B44" s="23" t="s">
        <v>34</v>
      </c>
      <c r="C44" s="23" t="s">
        <v>35</v>
      </c>
      <c r="D44" s="24">
        <v>1979</v>
      </c>
      <c r="E44" s="37" t="s">
        <v>198</v>
      </c>
      <c r="F44" s="25">
        <v>71</v>
      </c>
      <c r="G44" s="37"/>
      <c r="H44" s="16" t="str">
        <f t="shared" si="4"/>
        <v>F</v>
      </c>
      <c r="I44" s="1"/>
      <c r="J44" s="1"/>
      <c r="K44" s="1"/>
      <c r="L44" s="1"/>
      <c r="M44" s="1"/>
      <c r="N44" s="1"/>
      <c r="O44" s="18"/>
      <c r="P44" s="1"/>
      <c r="Q44" s="1"/>
      <c r="R44" s="1"/>
      <c r="S44" s="4" t="str">
        <f t="shared" si="5"/>
        <v>Ž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26">
        <f t="shared" si="3"/>
        <v>79</v>
      </c>
      <c r="B45" s="23" t="s">
        <v>97</v>
      </c>
      <c r="C45" s="23" t="s">
        <v>98</v>
      </c>
      <c r="D45" s="24">
        <v>1954</v>
      </c>
      <c r="E45" s="37" t="s">
        <v>99</v>
      </c>
      <c r="F45" s="25"/>
      <c r="G45" s="37"/>
      <c r="H45" s="16" t="str">
        <f t="shared" si="4"/>
        <v>H</v>
      </c>
      <c r="I45" s="1"/>
      <c r="J45" s="1"/>
      <c r="K45" s="1"/>
      <c r="L45" s="1"/>
      <c r="M45" s="1"/>
      <c r="N45" s="1"/>
      <c r="O45" s="18"/>
      <c r="P45" s="1"/>
      <c r="Q45" s="1"/>
      <c r="R45" s="1"/>
      <c r="S45" s="3" t="str">
        <f t="shared" si="5"/>
        <v>Ž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26">
        <f t="shared" si="3"/>
        <v>80</v>
      </c>
      <c r="B46" s="23" t="s">
        <v>100</v>
      </c>
      <c r="C46" s="23" t="s">
        <v>101</v>
      </c>
      <c r="D46" s="24">
        <v>1987</v>
      </c>
      <c r="E46" s="37" t="s">
        <v>102</v>
      </c>
      <c r="F46" s="25">
        <v>31</v>
      </c>
      <c r="G46" s="37"/>
      <c r="H46" s="16" t="str">
        <f t="shared" si="4"/>
        <v>A</v>
      </c>
      <c r="I46" s="1"/>
      <c r="J46" s="1"/>
      <c r="K46" s="1"/>
      <c r="L46" s="1"/>
      <c r="M46" s="1"/>
      <c r="N46" s="1"/>
      <c r="O46" s="18"/>
      <c r="P46" s="1"/>
      <c r="Q46" s="1"/>
      <c r="R46" s="1"/>
      <c r="S46" s="4" t="str">
        <f t="shared" si="5"/>
        <v>M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26">
        <f t="shared" si="3"/>
        <v>81</v>
      </c>
      <c r="B47" s="23" t="s">
        <v>125</v>
      </c>
      <c r="C47" s="23" t="s">
        <v>88</v>
      </c>
      <c r="D47" s="24">
        <v>1947</v>
      </c>
      <c r="E47" s="37" t="s">
        <v>126</v>
      </c>
      <c r="F47" s="25">
        <v>21</v>
      </c>
      <c r="G47" s="37"/>
      <c r="H47" s="16" t="str">
        <f t="shared" si="4"/>
        <v>D</v>
      </c>
      <c r="I47" s="1"/>
      <c r="J47" s="1"/>
      <c r="K47" s="1"/>
      <c r="L47" s="1"/>
      <c r="M47" s="1"/>
      <c r="N47" s="1"/>
      <c r="O47" s="18"/>
      <c r="P47" s="1"/>
      <c r="Q47" s="1"/>
      <c r="R47" s="1"/>
      <c r="S47" s="3" t="str">
        <f t="shared" si="5"/>
        <v>M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26">
        <f t="shared" si="3"/>
        <v>82</v>
      </c>
      <c r="B48" s="23" t="s">
        <v>122</v>
      </c>
      <c r="C48" s="23" t="s">
        <v>88</v>
      </c>
      <c r="D48" s="24">
        <v>1971</v>
      </c>
      <c r="E48" s="37" t="s">
        <v>172</v>
      </c>
      <c r="F48" s="25">
        <v>27</v>
      </c>
      <c r="G48" s="37"/>
      <c r="H48" s="16" t="str">
        <f t="shared" si="4"/>
        <v>B</v>
      </c>
      <c r="I48" s="1"/>
      <c r="J48" s="1"/>
      <c r="K48" s="1"/>
      <c r="L48" s="1"/>
      <c r="M48" s="1"/>
      <c r="N48" s="1"/>
      <c r="O48" s="18"/>
      <c r="P48" s="1"/>
      <c r="Q48" s="1"/>
      <c r="R48" s="1"/>
      <c r="S48" s="4" t="str">
        <f t="shared" si="5"/>
        <v>M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26">
        <f t="shared" si="3"/>
        <v>83</v>
      </c>
      <c r="B49" s="23" t="s">
        <v>53</v>
      </c>
      <c r="C49" s="23" t="s">
        <v>54</v>
      </c>
      <c r="D49" s="24">
        <v>1983</v>
      </c>
      <c r="E49" s="37" t="s">
        <v>55</v>
      </c>
      <c r="F49" s="25">
        <v>43</v>
      </c>
      <c r="G49" s="37"/>
      <c r="H49" s="16" t="str">
        <f t="shared" si="4"/>
        <v>A</v>
      </c>
      <c r="I49" s="1"/>
      <c r="J49" s="1"/>
      <c r="K49" s="1"/>
      <c r="L49" s="1"/>
      <c r="M49" s="1"/>
      <c r="N49" s="1"/>
      <c r="O49" s="18"/>
      <c r="P49" s="1"/>
      <c r="Q49" s="1"/>
      <c r="R49" s="1"/>
      <c r="S49" s="3" t="str">
        <f t="shared" si="5"/>
        <v>M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26">
        <f t="shared" si="3"/>
        <v>84</v>
      </c>
      <c r="B50" s="23" t="s">
        <v>145</v>
      </c>
      <c r="C50" s="23" t="s">
        <v>94</v>
      </c>
      <c r="D50" s="24">
        <v>1972</v>
      </c>
      <c r="E50" s="37" t="s">
        <v>146</v>
      </c>
      <c r="F50" s="25">
        <v>97</v>
      </c>
      <c r="G50" s="37"/>
      <c r="H50" s="16" t="str">
        <f t="shared" si="4"/>
        <v>B</v>
      </c>
      <c r="I50" s="1"/>
      <c r="J50" s="1"/>
      <c r="K50" s="1"/>
      <c r="L50" s="1"/>
      <c r="M50" s="1"/>
      <c r="N50" s="1"/>
      <c r="O50" s="18"/>
      <c r="P50" s="1"/>
      <c r="Q50" s="1"/>
      <c r="R50" s="1"/>
      <c r="S50" s="4" t="str">
        <f t="shared" si="5"/>
        <v>M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26">
        <f t="shared" si="3"/>
        <v>85</v>
      </c>
      <c r="B51" s="23" t="s">
        <v>110</v>
      </c>
      <c r="C51" s="23" t="s">
        <v>88</v>
      </c>
      <c r="D51" s="24">
        <v>1953</v>
      </c>
      <c r="E51" s="37" t="s">
        <v>31</v>
      </c>
      <c r="F51" s="25">
        <v>48</v>
      </c>
      <c r="G51" s="37"/>
      <c r="H51" s="16" t="str">
        <f t="shared" si="4"/>
        <v>D</v>
      </c>
      <c r="I51" s="1"/>
      <c r="J51" s="1"/>
      <c r="K51" s="1"/>
      <c r="L51" s="1"/>
      <c r="M51" s="1"/>
      <c r="N51" s="1"/>
      <c r="O51" s="18"/>
      <c r="P51" s="1"/>
      <c r="Q51" s="1"/>
      <c r="R51" s="1"/>
      <c r="S51" s="3" t="str">
        <f t="shared" si="5"/>
        <v>M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26">
        <f t="shared" si="3"/>
        <v>86</v>
      </c>
      <c r="B52" s="23" t="s">
        <v>105</v>
      </c>
      <c r="C52" s="23" t="s">
        <v>106</v>
      </c>
      <c r="D52" s="24">
        <v>1956</v>
      </c>
      <c r="E52" s="37" t="s">
        <v>49</v>
      </c>
      <c r="F52" s="25">
        <v>16</v>
      </c>
      <c r="G52" s="37"/>
      <c r="H52" s="16" t="str">
        <f t="shared" si="4"/>
        <v>C</v>
      </c>
      <c r="I52" s="1"/>
      <c r="J52" s="1"/>
      <c r="K52" s="1"/>
      <c r="L52" s="1"/>
      <c r="M52" s="1"/>
      <c r="N52" s="1"/>
      <c r="O52" s="18"/>
      <c r="P52" s="1"/>
      <c r="Q52" s="1"/>
      <c r="R52" s="1"/>
      <c r="S52" s="4" t="str">
        <f t="shared" si="5"/>
        <v>M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26">
        <f t="shared" si="3"/>
        <v>87</v>
      </c>
      <c r="B53" s="23" t="s">
        <v>70</v>
      </c>
      <c r="C53" s="23" t="s">
        <v>71</v>
      </c>
      <c r="D53" s="24">
        <v>1958</v>
      </c>
      <c r="E53" s="37" t="s">
        <v>72</v>
      </c>
      <c r="F53" s="25">
        <v>18</v>
      </c>
      <c r="G53" s="37"/>
      <c r="H53" s="16" t="str">
        <f t="shared" si="4"/>
        <v>C</v>
      </c>
      <c r="I53" s="1"/>
      <c r="J53" s="1"/>
      <c r="K53" s="1"/>
      <c r="L53" s="1"/>
      <c r="M53" s="1"/>
      <c r="N53" s="1"/>
      <c r="O53" s="18"/>
      <c r="P53" s="1"/>
      <c r="Q53" s="1"/>
      <c r="R53" s="1"/>
      <c r="S53" s="3" t="str">
        <f t="shared" si="5"/>
        <v>M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 thickBot="1">
      <c r="A54" s="117">
        <f t="shared" si="3"/>
        <v>88</v>
      </c>
      <c r="B54" s="118" t="s">
        <v>79</v>
      </c>
      <c r="C54" s="118" t="s">
        <v>80</v>
      </c>
      <c r="D54" s="119">
        <v>1994</v>
      </c>
      <c r="E54" s="120" t="s">
        <v>81</v>
      </c>
      <c r="F54" s="122">
        <v>73</v>
      </c>
      <c r="G54" s="120"/>
      <c r="H54" s="121" t="str">
        <f t="shared" si="4"/>
        <v>A</v>
      </c>
      <c r="I54" s="1"/>
      <c r="J54" s="1"/>
      <c r="K54" s="1"/>
      <c r="L54" s="1"/>
      <c r="M54" s="1"/>
      <c r="N54" s="1"/>
      <c r="O54" s="18"/>
      <c r="P54" s="1"/>
      <c r="Q54" s="1"/>
      <c r="R54" s="1"/>
      <c r="S54" s="4" t="str">
        <f t="shared" si="5"/>
        <v>M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 thickTop="1">
      <c r="A55" s="32">
        <f aca="true" t="shared" si="6" ref="A55:A68">IF(B55&lt;&gt;0,A54+1,"")</f>
        <v>89</v>
      </c>
      <c r="B55" s="33" t="s">
        <v>149</v>
      </c>
      <c r="C55" s="33" t="s">
        <v>114</v>
      </c>
      <c r="D55" s="34">
        <v>1976</v>
      </c>
      <c r="E55" s="39" t="s">
        <v>150</v>
      </c>
      <c r="F55" s="35">
        <v>35</v>
      </c>
      <c r="G55" s="39"/>
      <c r="H55" s="36" t="str">
        <f aca="true" t="shared" si="7" ref="H55:H67">IF(S55&lt;&gt;"Ž",IF($O$2-D55&gt;39,IF($O$2-D55&gt;49,IF($O$2-D55&gt;59,IF($O$2-D55&gt;69,IF($O$2-D55&gt;90,"","E"),"D"),"C"),"B"),"A"),IF(S55="Ž",IF($O$2-D55&gt;34,IF($O$2-D55&gt;44,IF($O$2-D55&gt;90,"","H"),"G"),"F")))</f>
        <v>A</v>
      </c>
      <c r="I55" s="1"/>
      <c r="J55" s="1"/>
      <c r="K55" s="1"/>
      <c r="L55" s="1"/>
      <c r="M55" s="1"/>
      <c r="N55" s="1"/>
      <c r="O55" s="18"/>
      <c r="P55" s="1"/>
      <c r="Q55" s="1"/>
      <c r="R55" s="1"/>
      <c r="S55" s="3" t="str">
        <f t="shared" si="5"/>
        <v>M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26">
        <f t="shared" si="6"/>
        <v>90</v>
      </c>
      <c r="B56" s="23" t="s">
        <v>149</v>
      </c>
      <c r="C56" s="23" t="s">
        <v>151</v>
      </c>
      <c r="D56" s="24">
        <v>1978</v>
      </c>
      <c r="E56" s="37" t="s">
        <v>150</v>
      </c>
      <c r="F56" s="25">
        <v>42</v>
      </c>
      <c r="G56" s="37"/>
      <c r="H56" s="16" t="str">
        <f t="shared" si="7"/>
        <v>A</v>
      </c>
      <c r="I56" s="1"/>
      <c r="J56" s="1"/>
      <c r="K56" s="1"/>
      <c r="L56" s="1"/>
      <c r="M56" s="1"/>
      <c r="N56" s="1"/>
      <c r="O56" s="18"/>
      <c r="P56" s="1"/>
      <c r="Q56" s="1"/>
      <c r="R56" s="1"/>
      <c r="S56" s="4" t="str">
        <f t="shared" si="5"/>
        <v>M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26">
        <f t="shared" si="6"/>
        <v>91</v>
      </c>
      <c r="B57" s="23" t="s">
        <v>152</v>
      </c>
      <c r="C57" s="23" t="s">
        <v>153</v>
      </c>
      <c r="D57" s="24">
        <v>1976</v>
      </c>
      <c r="E57" s="37" t="s">
        <v>150</v>
      </c>
      <c r="F57" s="25">
        <v>36</v>
      </c>
      <c r="G57" s="37"/>
      <c r="H57" s="16" t="str">
        <f t="shared" si="7"/>
        <v>A</v>
      </c>
      <c r="I57" s="1"/>
      <c r="J57" s="1"/>
      <c r="K57" s="1"/>
      <c r="L57" s="1"/>
      <c r="M57" s="1"/>
      <c r="N57" s="1"/>
      <c r="O57" s="18"/>
      <c r="P57" s="1"/>
      <c r="Q57" s="1"/>
      <c r="R57" s="1"/>
      <c r="S57" s="3" t="str">
        <f t="shared" si="5"/>
        <v>M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26">
        <f t="shared" si="6"/>
        <v>92</v>
      </c>
      <c r="B58" s="23" t="s">
        <v>154</v>
      </c>
      <c r="C58" s="23" t="s">
        <v>94</v>
      </c>
      <c r="D58" s="24">
        <v>1977</v>
      </c>
      <c r="E58" s="37" t="s">
        <v>49</v>
      </c>
      <c r="F58" s="25">
        <v>33</v>
      </c>
      <c r="G58" s="37"/>
      <c r="H58" s="16" t="str">
        <f t="shared" si="7"/>
        <v>A</v>
      </c>
      <c r="I58" s="1"/>
      <c r="J58" s="1"/>
      <c r="K58" s="1"/>
      <c r="L58" s="1"/>
      <c r="M58" s="1"/>
      <c r="N58" s="1"/>
      <c r="O58" s="18"/>
      <c r="P58" s="1"/>
      <c r="Q58" s="1"/>
      <c r="R58" s="1"/>
      <c r="S58" s="4" t="str">
        <f t="shared" si="5"/>
        <v>M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26">
        <f t="shared" si="6"/>
        <v>93</v>
      </c>
      <c r="B59" s="23" t="s">
        <v>155</v>
      </c>
      <c r="C59" s="23" t="s">
        <v>156</v>
      </c>
      <c r="D59" s="24">
        <v>1956</v>
      </c>
      <c r="E59" s="37" t="s">
        <v>157</v>
      </c>
      <c r="F59" s="25">
        <v>59</v>
      </c>
      <c r="G59" s="37"/>
      <c r="H59" s="16" t="str">
        <f t="shared" si="7"/>
        <v>C</v>
      </c>
      <c r="I59" s="1"/>
      <c r="J59" s="1"/>
      <c r="K59" s="1"/>
      <c r="L59" s="1"/>
      <c r="M59" s="1"/>
      <c r="N59" s="1"/>
      <c r="O59" s="18"/>
      <c r="P59" s="1"/>
      <c r="Q59" s="1"/>
      <c r="R59" s="1"/>
      <c r="S59" s="3" t="str">
        <f t="shared" si="5"/>
        <v>M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26">
        <f t="shared" si="6"/>
        <v>94</v>
      </c>
      <c r="B60" s="23" t="s">
        <v>160</v>
      </c>
      <c r="C60" s="23" t="s">
        <v>68</v>
      </c>
      <c r="D60" s="24">
        <v>1964</v>
      </c>
      <c r="E60" s="37" t="s">
        <v>161</v>
      </c>
      <c r="F60" s="25">
        <v>4</v>
      </c>
      <c r="G60" s="37"/>
      <c r="H60" s="16" t="str">
        <f t="shared" si="7"/>
        <v>B</v>
      </c>
      <c r="I60" s="1"/>
      <c r="J60" s="1"/>
      <c r="K60" s="1"/>
      <c r="L60" s="1"/>
      <c r="M60" s="1"/>
      <c r="N60" s="1"/>
      <c r="O60" s="18"/>
      <c r="P60" s="1"/>
      <c r="Q60" s="1"/>
      <c r="R60" s="1"/>
      <c r="S60" s="4" t="str">
        <f t="shared" si="5"/>
        <v>M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26">
        <f t="shared" si="6"/>
        <v>95</v>
      </c>
      <c r="B61" s="23" t="s">
        <v>162</v>
      </c>
      <c r="C61" s="23" t="s">
        <v>30</v>
      </c>
      <c r="D61" s="24">
        <v>1941</v>
      </c>
      <c r="E61" s="37" t="s">
        <v>49</v>
      </c>
      <c r="F61" s="25">
        <v>9</v>
      </c>
      <c r="G61" s="37"/>
      <c r="H61" s="16" t="str">
        <f t="shared" si="7"/>
        <v>E</v>
      </c>
      <c r="I61" s="1"/>
      <c r="J61" s="1"/>
      <c r="K61" s="1"/>
      <c r="L61" s="1"/>
      <c r="M61" s="1"/>
      <c r="N61" s="1"/>
      <c r="O61" s="18"/>
      <c r="P61" s="1"/>
      <c r="Q61" s="1"/>
      <c r="R61" s="1"/>
      <c r="S61" s="3" t="str">
        <f t="shared" si="5"/>
        <v>M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26">
        <f t="shared" si="6"/>
        <v>96</v>
      </c>
      <c r="B62" s="23" t="s">
        <v>163</v>
      </c>
      <c r="C62" s="23" t="s">
        <v>164</v>
      </c>
      <c r="D62" s="24">
        <v>1952</v>
      </c>
      <c r="E62" s="37" t="s">
        <v>165</v>
      </c>
      <c r="F62" s="25">
        <v>11</v>
      </c>
      <c r="G62" s="37"/>
      <c r="H62" s="16" t="str">
        <f t="shared" si="7"/>
        <v>D</v>
      </c>
      <c r="I62" s="1"/>
      <c r="J62" s="1"/>
      <c r="K62" s="1"/>
      <c r="L62" s="1"/>
      <c r="M62" s="1"/>
      <c r="N62" s="1"/>
      <c r="O62" s="18"/>
      <c r="P62" s="1"/>
      <c r="Q62" s="1"/>
      <c r="R62" s="1"/>
      <c r="S62" s="4" t="str">
        <f t="shared" si="5"/>
        <v>M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26">
        <f t="shared" si="6"/>
        <v>97</v>
      </c>
      <c r="B63" s="23" t="s">
        <v>166</v>
      </c>
      <c r="C63" s="23" t="s">
        <v>151</v>
      </c>
      <c r="D63" s="24">
        <v>1978</v>
      </c>
      <c r="E63" s="37" t="s">
        <v>167</v>
      </c>
      <c r="F63" s="25">
        <v>12</v>
      </c>
      <c r="G63" s="37"/>
      <c r="H63" s="16" t="str">
        <f t="shared" si="7"/>
        <v>A</v>
      </c>
      <c r="I63" s="1"/>
      <c r="J63" s="1"/>
      <c r="K63" s="1"/>
      <c r="L63" s="1"/>
      <c r="M63" s="1"/>
      <c r="N63" s="1"/>
      <c r="O63" s="18"/>
      <c r="P63" s="1"/>
      <c r="Q63" s="1"/>
      <c r="R63" s="1"/>
      <c r="S63" s="3" t="str">
        <f t="shared" si="5"/>
        <v>M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26">
        <f t="shared" si="6"/>
        <v>98</v>
      </c>
      <c r="B64" s="23" t="s">
        <v>170</v>
      </c>
      <c r="C64" s="23" t="s">
        <v>151</v>
      </c>
      <c r="D64" s="24">
        <v>1985</v>
      </c>
      <c r="E64" s="37" t="s">
        <v>171</v>
      </c>
      <c r="F64" s="25">
        <v>23</v>
      </c>
      <c r="G64" s="37"/>
      <c r="H64" s="16" t="str">
        <f t="shared" si="7"/>
        <v>A</v>
      </c>
      <c r="I64" s="1"/>
      <c r="J64" s="1"/>
      <c r="K64" s="1"/>
      <c r="L64" s="1"/>
      <c r="M64" s="1"/>
      <c r="N64" s="1"/>
      <c r="O64" s="18"/>
      <c r="P64" s="1"/>
      <c r="Q64" s="1"/>
      <c r="R64" s="1"/>
      <c r="S64" s="4" t="str">
        <f t="shared" si="5"/>
        <v>M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thickBot="1">
      <c r="A65" s="27">
        <f t="shared" si="6"/>
        <v>99</v>
      </c>
      <c r="B65" s="28" t="s">
        <v>173</v>
      </c>
      <c r="C65" s="28" t="s">
        <v>174</v>
      </c>
      <c r="D65" s="29">
        <v>1980</v>
      </c>
      <c r="E65" s="38" t="s">
        <v>175</v>
      </c>
      <c r="F65" s="25">
        <v>28</v>
      </c>
      <c r="G65" s="38"/>
      <c r="H65" s="31" t="str">
        <f t="shared" si="7"/>
        <v>A</v>
      </c>
      <c r="I65" s="1"/>
      <c r="J65" s="1"/>
      <c r="K65" s="1"/>
      <c r="L65" s="1"/>
      <c r="M65" s="1"/>
      <c r="N65" s="1"/>
      <c r="O65" s="18"/>
      <c r="P65" s="1"/>
      <c r="Q65" s="1"/>
      <c r="R65" s="1"/>
      <c r="S65" s="5" t="str">
        <f t="shared" si="5"/>
        <v>M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2">
        <f t="shared" si="6"/>
        <v>100</v>
      </c>
      <c r="B66" s="33" t="s">
        <v>176</v>
      </c>
      <c r="C66" s="33" t="s">
        <v>177</v>
      </c>
      <c r="D66" s="34">
        <v>1955</v>
      </c>
      <c r="E66" s="39" t="s">
        <v>178</v>
      </c>
      <c r="F66" s="25">
        <v>29</v>
      </c>
      <c r="G66" s="39"/>
      <c r="H66" s="36" t="str">
        <f t="shared" si="7"/>
        <v>C</v>
      </c>
      <c r="I66" s="1"/>
      <c r="J66" s="1"/>
      <c r="K66" s="1"/>
      <c r="L66" s="1"/>
      <c r="M66" s="1"/>
      <c r="N66" s="1"/>
      <c r="O66" s="18"/>
      <c r="P66" s="1"/>
      <c r="Q66" s="1"/>
      <c r="R66" s="1"/>
      <c r="S66" s="6" t="str">
        <f t="shared" si="5"/>
        <v>M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26">
        <f t="shared" si="6"/>
        <v>101</v>
      </c>
      <c r="B67" s="23" t="s">
        <v>181</v>
      </c>
      <c r="C67" s="23" t="s">
        <v>94</v>
      </c>
      <c r="D67" s="24">
        <v>1960</v>
      </c>
      <c r="E67" s="37" t="s">
        <v>182</v>
      </c>
      <c r="F67" s="25">
        <v>45</v>
      </c>
      <c r="G67" s="37"/>
      <c r="H67" s="16" t="str">
        <f t="shared" si="7"/>
        <v>C</v>
      </c>
      <c r="I67" s="1"/>
      <c r="J67" s="1"/>
      <c r="K67" s="1"/>
      <c r="L67" s="1"/>
      <c r="M67" s="1"/>
      <c r="N67" s="1"/>
      <c r="O67" s="18"/>
      <c r="P67" s="1"/>
      <c r="Q67" s="1"/>
      <c r="R67" s="1"/>
      <c r="S67" s="3" t="str">
        <f aca="true" t="shared" si="8" ref="S67:S98">IF(LEN(B67)=0," ",IF(MID(B67,LEN(B67),1)="á","Ž","M"))</f>
        <v>M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26">
        <f t="shared" si="6"/>
        <v>102</v>
      </c>
      <c r="B68" s="23" t="s">
        <v>185</v>
      </c>
      <c r="C68" s="23" t="s">
        <v>94</v>
      </c>
      <c r="D68" s="24">
        <v>1957</v>
      </c>
      <c r="E68" s="37" t="s">
        <v>186</v>
      </c>
      <c r="F68" s="25">
        <v>50</v>
      </c>
      <c r="G68" s="37"/>
      <c r="H68" s="16" t="str">
        <f aca="true" t="shared" si="9" ref="H68:H131">IF(S68&lt;&gt;"Ž",IF($O$2-D68&gt;39,IF($O$2-D68&gt;49,IF($O$2-D68&gt;59,IF($O$2-D68&gt;69,IF($O$2-D68&gt;90,"","E"),"D"),"C"),"B"),"A"),IF(S68="Ž",IF($O$2-D68&gt;34,IF($O$2-D68&gt;44,IF($O$2-D68&gt;90,"","H"),"G"),"F")))</f>
        <v>C</v>
      </c>
      <c r="I68" s="1"/>
      <c r="J68" s="1"/>
      <c r="K68" s="1"/>
      <c r="L68" s="1"/>
      <c r="M68" s="1"/>
      <c r="N68" s="1"/>
      <c r="O68" s="18"/>
      <c r="P68" s="1"/>
      <c r="Q68" s="1"/>
      <c r="R68" s="1"/>
      <c r="S68" s="4" t="str">
        <f t="shared" si="8"/>
        <v>M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26">
        <f aca="true" t="shared" si="10" ref="A69:A132">IF(B69&lt;&gt;0,A68+1,"")</f>
        <v>103</v>
      </c>
      <c r="B69" s="23" t="s">
        <v>187</v>
      </c>
      <c r="C69" s="23" t="s">
        <v>80</v>
      </c>
      <c r="D69" s="24">
        <v>1979</v>
      </c>
      <c r="E69" s="37" t="s">
        <v>182</v>
      </c>
      <c r="F69" s="25">
        <v>60</v>
      </c>
      <c r="G69" s="37"/>
      <c r="H69" s="16" t="str">
        <f t="shared" si="9"/>
        <v>A</v>
      </c>
      <c r="I69" s="1"/>
      <c r="J69" s="1"/>
      <c r="K69" s="1"/>
      <c r="L69" s="1"/>
      <c r="M69" s="1"/>
      <c r="N69" s="1"/>
      <c r="O69" s="18"/>
      <c r="P69" s="1"/>
      <c r="Q69" s="1"/>
      <c r="R69" s="1"/>
      <c r="S69" s="3" t="str">
        <f t="shared" si="8"/>
        <v>M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26">
        <f t="shared" si="10"/>
        <v>104</v>
      </c>
      <c r="B70" s="23" t="s">
        <v>188</v>
      </c>
      <c r="C70" s="23" t="s">
        <v>189</v>
      </c>
      <c r="D70" s="24">
        <v>1980</v>
      </c>
      <c r="E70" s="37" t="s">
        <v>190</v>
      </c>
      <c r="F70" s="25">
        <v>61</v>
      </c>
      <c r="G70" s="37"/>
      <c r="H70" s="16" t="str">
        <f t="shared" si="9"/>
        <v>A</v>
      </c>
      <c r="I70" s="1"/>
      <c r="J70" s="1"/>
      <c r="K70" s="1"/>
      <c r="L70" s="1"/>
      <c r="M70" s="1"/>
      <c r="N70" s="1"/>
      <c r="O70" s="18"/>
      <c r="P70" s="1"/>
      <c r="Q70" s="1"/>
      <c r="R70" s="1"/>
      <c r="S70" s="4" t="str">
        <f t="shared" si="8"/>
        <v>M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26">
        <f t="shared" si="10"/>
        <v>105</v>
      </c>
      <c r="B71" s="23" t="s">
        <v>193</v>
      </c>
      <c r="C71" s="23" t="s">
        <v>88</v>
      </c>
      <c r="D71" s="24">
        <v>1993</v>
      </c>
      <c r="E71" s="37" t="s">
        <v>31</v>
      </c>
      <c r="F71" s="25">
        <v>62</v>
      </c>
      <c r="G71" s="37"/>
      <c r="H71" s="16" t="str">
        <f t="shared" si="9"/>
        <v>A</v>
      </c>
      <c r="I71" s="1"/>
      <c r="J71" s="1"/>
      <c r="K71" s="1"/>
      <c r="L71" s="1"/>
      <c r="M71" s="1"/>
      <c r="N71" s="1"/>
      <c r="O71" s="18"/>
      <c r="P71" s="1"/>
      <c r="Q71" s="1"/>
      <c r="R71" s="1"/>
      <c r="S71" s="3" t="str">
        <f t="shared" si="8"/>
        <v>M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26">
        <f t="shared" si="10"/>
        <v>106</v>
      </c>
      <c r="B72" s="23" t="s">
        <v>194</v>
      </c>
      <c r="C72" s="23" t="s">
        <v>54</v>
      </c>
      <c r="D72" s="24">
        <v>1961</v>
      </c>
      <c r="E72" s="37" t="s">
        <v>195</v>
      </c>
      <c r="F72" s="25">
        <v>65</v>
      </c>
      <c r="G72" s="37"/>
      <c r="H72" s="16" t="str">
        <f t="shared" si="9"/>
        <v>C</v>
      </c>
      <c r="I72" s="1"/>
      <c r="J72" s="1"/>
      <c r="K72" s="1"/>
      <c r="L72" s="1"/>
      <c r="M72" s="1"/>
      <c r="N72" s="1"/>
      <c r="O72" s="18"/>
      <c r="P72" s="1"/>
      <c r="Q72" s="1"/>
      <c r="R72" s="1"/>
      <c r="S72" s="4" t="str">
        <f t="shared" si="8"/>
        <v>M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26">
        <f t="shared" si="10"/>
        <v>107</v>
      </c>
      <c r="B73" s="23" t="s">
        <v>196</v>
      </c>
      <c r="C73" s="23" t="s">
        <v>197</v>
      </c>
      <c r="D73" s="24">
        <v>1987</v>
      </c>
      <c r="E73" s="37" t="s">
        <v>198</v>
      </c>
      <c r="F73" s="25">
        <v>66</v>
      </c>
      <c r="G73" s="37"/>
      <c r="H73" s="16" t="str">
        <f t="shared" si="9"/>
        <v>F</v>
      </c>
      <c r="I73" s="1"/>
      <c r="J73" s="1"/>
      <c r="K73" s="1"/>
      <c r="L73" s="1"/>
      <c r="M73" s="1"/>
      <c r="N73" s="1"/>
      <c r="O73" s="18"/>
      <c r="P73" s="1"/>
      <c r="Q73" s="1"/>
      <c r="R73" s="1"/>
      <c r="S73" s="3" t="str">
        <f t="shared" si="8"/>
        <v>Ž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26">
        <f t="shared" si="10"/>
        <v>108</v>
      </c>
      <c r="B74" s="23" t="s">
        <v>199</v>
      </c>
      <c r="C74" s="23" t="s">
        <v>200</v>
      </c>
      <c r="D74" s="24">
        <v>1982</v>
      </c>
      <c r="E74" s="37" t="s">
        <v>198</v>
      </c>
      <c r="F74" s="25">
        <v>67</v>
      </c>
      <c r="G74" s="37"/>
      <c r="H74" s="16" t="str">
        <f t="shared" si="9"/>
        <v>A</v>
      </c>
      <c r="I74" s="1"/>
      <c r="J74" s="1"/>
      <c r="K74" s="1"/>
      <c r="L74" s="1"/>
      <c r="M74" s="1"/>
      <c r="N74" s="1"/>
      <c r="O74" s="18"/>
      <c r="P74" s="1"/>
      <c r="Q74" s="1"/>
      <c r="R74" s="1"/>
      <c r="S74" s="4" t="str">
        <f t="shared" si="8"/>
        <v>M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26">
        <f t="shared" si="10"/>
        <v>109</v>
      </c>
      <c r="B75" s="23" t="s">
        <v>201</v>
      </c>
      <c r="C75" s="23" t="s">
        <v>202</v>
      </c>
      <c r="D75" s="24">
        <v>1975</v>
      </c>
      <c r="E75" s="37" t="s">
        <v>198</v>
      </c>
      <c r="F75" s="25">
        <v>68</v>
      </c>
      <c r="G75" s="37"/>
      <c r="H75" s="16" t="str">
        <f t="shared" si="9"/>
        <v>A</v>
      </c>
      <c r="I75" s="1"/>
      <c r="J75" s="1"/>
      <c r="K75" s="1"/>
      <c r="L75" s="1"/>
      <c r="M75" s="1"/>
      <c r="N75" s="1"/>
      <c r="O75" s="18"/>
      <c r="P75" s="1"/>
      <c r="Q75" s="1"/>
      <c r="R75" s="1"/>
      <c r="S75" s="3" t="str">
        <f t="shared" si="8"/>
        <v>M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26">
        <f t="shared" si="10"/>
        <v>110</v>
      </c>
      <c r="B76" s="23" t="s">
        <v>203</v>
      </c>
      <c r="C76" s="23" t="s">
        <v>128</v>
      </c>
      <c r="D76" s="24">
        <v>1949</v>
      </c>
      <c r="E76" s="37" t="s">
        <v>204</v>
      </c>
      <c r="F76" s="25">
        <v>69</v>
      </c>
      <c r="G76" s="37"/>
      <c r="H76" s="16" t="str">
        <f t="shared" si="9"/>
        <v>D</v>
      </c>
      <c r="I76" s="1"/>
      <c r="J76" s="1"/>
      <c r="K76" s="1"/>
      <c r="L76" s="1"/>
      <c r="M76" s="1"/>
      <c r="N76" s="1"/>
      <c r="O76" s="18"/>
      <c r="P76" s="1"/>
      <c r="Q76" s="1"/>
      <c r="R76" s="1"/>
      <c r="S76" s="4" t="str">
        <f t="shared" si="8"/>
        <v>M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26">
        <f t="shared" si="10"/>
        <v>111</v>
      </c>
      <c r="B77" s="23" t="s">
        <v>205</v>
      </c>
      <c r="C77" s="23" t="s">
        <v>80</v>
      </c>
      <c r="D77" s="24">
        <v>1986</v>
      </c>
      <c r="E77" s="37" t="s">
        <v>198</v>
      </c>
      <c r="F77" s="25">
        <v>70</v>
      </c>
      <c r="G77" s="37"/>
      <c r="H77" s="16" t="str">
        <f t="shared" si="9"/>
        <v>A</v>
      </c>
      <c r="I77" s="1"/>
      <c r="J77" s="1"/>
      <c r="K77" s="1"/>
      <c r="L77" s="1"/>
      <c r="M77" s="1"/>
      <c r="N77" s="1"/>
      <c r="O77" s="18"/>
      <c r="P77" s="1"/>
      <c r="Q77" s="1"/>
      <c r="R77" s="1"/>
      <c r="S77" s="3" t="str">
        <f t="shared" si="8"/>
        <v>M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26">
        <f t="shared" si="10"/>
        <v>112</v>
      </c>
      <c r="B78" s="23" t="s">
        <v>207</v>
      </c>
      <c r="C78" s="23" t="s">
        <v>83</v>
      </c>
      <c r="D78" s="24">
        <v>1982</v>
      </c>
      <c r="E78" s="37" t="s">
        <v>208</v>
      </c>
      <c r="F78" s="25">
        <v>74</v>
      </c>
      <c r="G78" s="37"/>
      <c r="H78" s="16" t="str">
        <f t="shared" si="9"/>
        <v>A</v>
      </c>
      <c r="I78" s="1"/>
      <c r="J78" s="1"/>
      <c r="K78" s="1"/>
      <c r="L78" s="1"/>
      <c r="M78" s="1"/>
      <c r="N78" s="1"/>
      <c r="O78" s="18"/>
      <c r="P78" s="1"/>
      <c r="Q78" s="1"/>
      <c r="R78" s="1"/>
      <c r="S78" s="4" t="str">
        <f t="shared" si="8"/>
        <v>M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26">
        <f t="shared" si="10"/>
        <v>113</v>
      </c>
      <c r="B79" s="23" t="s">
        <v>209</v>
      </c>
      <c r="C79" s="23" t="s">
        <v>210</v>
      </c>
      <c r="D79" s="24">
        <v>1982</v>
      </c>
      <c r="E79" s="37" t="s">
        <v>211</v>
      </c>
      <c r="F79" s="25">
        <v>75</v>
      </c>
      <c r="G79" s="37"/>
      <c r="H79" s="16" t="str">
        <f t="shared" si="9"/>
        <v>A</v>
      </c>
      <c r="I79" s="1"/>
      <c r="J79" s="1"/>
      <c r="K79" s="1"/>
      <c r="L79" s="1"/>
      <c r="M79" s="1"/>
      <c r="N79" s="1"/>
      <c r="O79" s="18"/>
      <c r="P79" s="1"/>
      <c r="Q79" s="1"/>
      <c r="R79" s="1"/>
      <c r="S79" s="3" t="str">
        <f t="shared" si="8"/>
        <v>M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26">
        <f t="shared" si="10"/>
        <v>114</v>
      </c>
      <c r="B80" s="23" t="s">
        <v>212</v>
      </c>
      <c r="C80" s="23" t="s">
        <v>83</v>
      </c>
      <c r="D80" s="24">
        <v>1966</v>
      </c>
      <c r="E80" s="37" t="s">
        <v>213</v>
      </c>
      <c r="F80" s="25">
        <v>78</v>
      </c>
      <c r="G80" s="37"/>
      <c r="H80" s="16" t="str">
        <f t="shared" si="9"/>
        <v>B</v>
      </c>
      <c r="I80" s="1"/>
      <c r="J80" s="1"/>
      <c r="K80" s="1"/>
      <c r="L80" s="1"/>
      <c r="M80" s="1"/>
      <c r="N80" s="1"/>
      <c r="O80" s="18"/>
      <c r="P80" s="1"/>
      <c r="Q80" s="1"/>
      <c r="R80" s="1"/>
      <c r="S80" s="4" t="str">
        <f t="shared" si="8"/>
        <v>M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26">
        <f t="shared" si="10"/>
        <v>115</v>
      </c>
      <c r="B81" s="23" t="s">
        <v>214</v>
      </c>
      <c r="C81" s="23" t="s">
        <v>88</v>
      </c>
      <c r="D81" s="24">
        <v>1977</v>
      </c>
      <c r="E81" s="37" t="s">
        <v>215</v>
      </c>
      <c r="F81" s="25">
        <v>83</v>
      </c>
      <c r="G81" s="37"/>
      <c r="H81" s="16" t="str">
        <f t="shared" si="9"/>
        <v>A</v>
      </c>
      <c r="I81" s="1"/>
      <c r="J81" s="1"/>
      <c r="K81" s="1"/>
      <c r="L81" s="1"/>
      <c r="M81" s="1"/>
      <c r="N81" s="1"/>
      <c r="O81" s="18"/>
      <c r="P81" s="1"/>
      <c r="Q81" s="1"/>
      <c r="R81" s="1"/>
      <c r="S81" s="3" t="str">
        <f t="shared" si="8"/>
        <v>M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26">
        <f t="shared" si="10"/>
        <v>116</v>
      </c>
      <c r="B82" s="23" t="s">
        <v>216</v>
      </c>
      <c r="C82" s="23" t="s">
        <v>217</v>
      </c>
      <c r="D82" s="24">
        <v>1967</v>
      </c>
      <c r="E82" s="37" t="s">
        <v>218</v>
      </c>
      <c r="F82" s="25">
        <v>84</v>
      </c>
      <c r="G82" s="37"/>
      <c r="H82" s="16" t="str">
        <f t="shared" si="9"/>
        <v>B</v>
      </c>
      <c r="I82" s="1"/>
      <c r="J82" s="1"/>
      <c r="K82" s="1"/>
      <c r="L82" s="1"/>
      <c r="M82" s="1"/>
      <c r="N82" s="1"/>
      <c r="O82" s="18"/>
      <c r="P82" s="1"/>
      <c r="Q82" s="1"/>
      <c r="R82" s="1"/>
      <c r="S82" s="4" t="str">
        <f t="shared" si="8"/>
        <v>M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26">
        <f t="shared" si="10"/>
        <v>117</v>
      </c>
      <c r="B83" s="23" t="s">
        <v>219</v>
      </c>
      <c r="C83" s="23" t="s">
        <v>80</v>
      </c>
      <c r="D83" s="24">
        <v>1977</v>
      </c>
      <c r="E83" s="37" t="s">
        <v>215</v>
      </c>
      <c r="F83" s="25">
        <v>85</v>
      </c>
      <c r="G83" s="37"/>
      <c r="H83" s="16" t="str">
        <f t="shared" si="9"/>
        <v>A</v>
      </c>
      <c r="I83" s="1"/>
      <c r="J83" s="1"/>
      <c r="K83" s="1"/>
      <c r="L83" s="1"/>
      <c r="M83" s="1"/>
      <c r="N83" s="1"/>
      <c r="O83" s="18"/>
      <c r="P83" s="1"/>
      <c r="Q83" s="1"/>
      <c r="R83" s="1"/>
      <c r="S83" s="3" t="str">
        <f t="shared" si="8"/>
        <v>M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26">
        <f t="shared" si="10"/>
        <v>118</v>
      </c>
      <c r="B84" s="23" t="s">
        <v>220</v>
      </c>
      <c r="C84" s="23" t="s">
        <v>164</v>
      </c>
      <c r="D84" s="24">
        <v>1966</v>
      </c>
      <c r="E84" s="37" t="s">
        <v>221</v>
      </c>
      <c r="F84" s="25">
        <v>86</v>
      </c>
      <c r="G84" s="37"/>
      <c r="H84" s="16" t="str">
        <f t="shared" si="9"/>
        <v>B</v>
      </c>
      <c r="I84" s="1"/>
      <c r="J84" s="1"/>
      <c r="K84" s="1"/>
      <c r="L84" s="1"/>
      <c r="M84" s="1"/>
      <c r="N84" s="1"/>
      <c r="O84" s="18"/>
      <c r="P84" s="1"/>
      <c r="Q84" s="1"/>
      <c r="R84" s="1"/>
      <c r="S84" s="4" t="str">
        <f t="shared" si="8"/>
        <v>M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26">
        <f t="shared" si="10"/>
        <v>119</v>
      </c>
      <c r="B85" s="23" t="s">
        <v>222</v>
      </c>
      <c r="C85" s="23" t="s">
        <v>223</v>
      </c>
      <c r="D85" s="24">
        <v>1979</v>
      </c>
      <c r="E85" s="37" t="s">
        <v>224</v>
      </c>
      <c r="F85" s="25">
        <v>87</v>
      </c>
      <c r="G85" s="37"/>
      <c r="H85" s="16" t="str">
        <f t="shared" si="9"/>
        <v>A</v>
      </c>
      <c r="I85" s="1"/>
      <c r="J85" s="1"/>
      <c r="K85" s="1"/>
      <c r="L85" s="1"/>
      <c r="M85" s="1"/>
      <c r="N85" s="1"/>
      <c r="O85" s="18"/>
      <c r="P85" s="1"/>
      <c r="Q85" s="1"/>
      <c r="R85" s="1"/>
      <c r="S85" s="3" t="str">
        <f t="shared" si="8"/>
        <v>M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26">
        <f t="shared" si="10"/>
        <v>120</v>
      </c>
      <c r="B86" s="23" t="s">
        <v>173</v>
      </c>
      <c r="C86" s="23" t="s">
        <v>225</v>
      </c>
      <c r="D86" s="24">
        <v>1974</v>
      </c>
      <c r="E86" s="37" t="s">
        <v>226</v>
      </c>
      <c r="F86" s="25">
        <v>89</v>
      </c>
      <c r="G86" s="37"/>
      <c r="H86" s="16" t="str">
        <f t="shared" si="9"/>
        <v>A</v>
      </c>
      <c r="I86" s="1"/>
      <c r="J86" s="1"/>
      <c r="K86" s="1"/>
      <c r="L86" s="1"/>
      <c r="M86" s="1"/>
      <c r="N86" s="1"/>
      <c r="O86" s="18"/>
      <c r="P86" s="1"/>
      <c r="Q86" s="1"/>
      <c r="R86" s="1"/>
      <c r="S86" s="4" t="str">
        <f t="shared" si="8"/>
        <v>M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26">
        <f t="shared" si="10"/>
        <v>121</v>
      </c>
      <c r="B87" s="23" t="s">
        <v>229</v>
      </c>
      <c r="C87" s="23" t="s">
        <v>83</v>
      </c>
      <c r="D87" s="24">
        <v>1978</v>
      </c>
      <c r="E87" s="37" t="s">
        <v>230</v>
      </c>
      <c r="F87" s="25">
        <v>92</v>
      </c>
      <c r="G87" s="37"/>
      <c r="H87" s="16" t="str">
        <f t="shared" si="9"/>
        <v>A</v>
      </c>
      <c r="I87" s="1"/>
      <c r="J87" s="1"/>
      <c r="K87" s="1"/>
      <c r="L87" s="1"/>
      <c r="M87" s="1"/>
      <c r="N87" s="1"/>
      <c r="O87" s="18"/>
      <c r="P87" s="1"/>
      <c r="Q87" s="1"/>
      <c r="R87" s="1"/>
      <c r="S87" s="3" t="str">
        <f t="shared" si="8"/>
        <v>M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26">
        <f t="shared" si="10"/>
        <v>122</v>
      </c>
      <c r="B88" s="23" t="s">
        <v>139</v>
      </c>
      <c r="C88" s="23" t="s">
        <v>94</v>
      </c>
      <c r="D88" s="24">
        <v>1964</v>
      </c>
      <c r="E88" s="37" t="s">
        <v>231</v>
      </c>
      <c r="F88" s="25">
        <v>93</v>
      </c>
      <c r="G88" s="37"/>
      <c r="H88" s="16" t="str">
        <f t="shared" si="9"/>
        <v>B</v>
      </c>
      <c r="I88" s="1"/>
      <c r="J88" s="1"/>
      <c r="K88" s="1"/>
      <c r="L88" s="1"/>
      <c r="M88" s="1"/>
      <c r="N88" s="1"/>
      <c r="O88" s="18"/>
      <c r="P88" s="1"/>
      <c r="Q88" s="1"/>
      <c r="R88" s="1"/>
      <c r="S88" s="4" t="str">
        <f t="shared" si="8"/>
        <v>M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26">
        <f t="shared" si="10"/>
        <v>123</v>
      </c>
      <c r="B89" s="23" t="s">
        <v>232</v>
      </c>
      <c r="C89" s="23" t="s">
        <v>153</v>
      </c>
      <c r="D89" s="24">
        <v>1966</v>
      </c>
      <c r="E89" s="37" t="s">
        <v>233</v>
      </c>
      <c r="F89" s="25">
        <v>94</v>
      </c>
      <c r="G89" s="37"/>
      <c r="H89" s="16" t="str">
        <f t="shared" si="9"/>
        <v>B</v>
      </c>
      <c r="I89" s="1"/>
      <c r="J89" s="1"/>
      <c r="K89" s="1"/>
      <c r="L89" s="1"/>
      <c r="M89" s="1"/>
      <c r="N89" s="1"/>
      <c r="O89" s="18"/>
      <c r="P89" s="1"/>
      <c r="Q89" s="1"/>
      <c r="R89" s="1"/>
      <c r="S89" s="3" t="str">
        <f t="shared" si="8"/>
        <v>M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26">
        <f t="shared" si="10"/>
        <v>124</v>
      </c>
      <c r="B90" s="23" t="s">
        <v>234</v>
      </c>
      <c r="C90" s="23" t="s">
        <v>235</v>
      </c>
      <c r="D90" s="24">
        <v>1967</v>
      </c>
      <c r="E90" s="37" t="s">
        <v>236</v>
      </c>
      <c r="F90" s="25">
        <v>95</v>
      </c>
      <c r="G90" s="37"/>
      <c r="H90" s="16" t="str">
        <f t="shared" si="9"/>
        <v>H</v>
      </c>
      <c r="I90" s="1"/>
      <c r="J90" s="1"/>
      <c r="K90" s="1"/>
      <c r="L90" s="1"/>
      <c r="M90" s="1"/>
      <c r="N90" s="1"/>
      <c r="O90" s="18"/>
      <c r="P90" s="1"/>
      <c r="Q90" s="1"/>
      <c r="R90" s="1"/>
      <c r="S90" s="4" t="str">
        <f t="shared" si="8"/>
        <v>Ž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26">
        <f t="shared" si="10"/>
        <v>125</v>
      </c>
      <c r="B91" s="23" t="s">
        <v>242</v>
      </c>
      <c r="C91" s="23" t="s">
        <v>151</v>
      </c>
      <c r="D91" s="24">
        <v>1968</v>
      </c>
      <c r="E91" s="25" t="s">
        <v>243</v>
      </c>
      <c r="F91" s="25">
        <v>98</v>
      </c>
      <c r="G91" s="37"/>
      <c r="H91" s="16" t="str">
        <f t="shared" si="9"/>
        <v>B</v>
      </c>
      <c r="I91" s="1"/>
      <c r="J91" s="1"/>
      <c r="K91" s="1"/>
      <c r="L91" s="1"/>
      <c r="M91" s="1"/>
      <c r="N91" s="1"/>
      <c r="O91" s="18"/>
      <c r="P91" s="1"/>
      <c r="Q91" s="1"/>
      <c r="R91" s="1"/>
      <c r="S91" s="3" t="str">
        <f t="shared" si="8"/>
        <v>M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26">
        <f t="shared" si="10"/>
      </c>
      <c r="B92" s="23"/>
      <c r="C92" s="23"/>
      <c r="D92" s="24"/>
      <c r="E92" s="25"/>
      <c r="F92" s="25"/>
      <c r="G92" s="37"/>
      <c r="H92" s="16">
        <f t="shared" si="9"/>
      </c>
      <c r="I92" s="1"/>
      <c r="J92" s="1"/>
      <c r="K92" s="1"/>
      <c r="L92" s="1"/>
      <c r="M92" s="1"/>
      <c r="N92" s="1"/>
      <c r="O92" s="18"/>
      <c r="P92" s="1"/>
      <c r="Q92" s="1"/>
      <c r="R92" s="1"/>
      <c r="S92" s="4">
        <f t="shared" si="8"/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26">
        <f t="shared" si="10"/>
      </c>
      <c r="B93" s="23"/>
      <c r="C93" s="23"/>
      <c r="D93" s="24"/>
      <c r="E93" s="25"/>
      <c r="F93" s="25"/>
      <c r="G93" s="37"/>
      <c r="H93" s="16">
        <f t="shared" si="9"/>
      </c>
      <c r="I93" s="1"/>
      <c r="J93" s="1"/>
      <c r="K93" s="1"/>
      <c r="L93" s="1"/>
      <c r="M93" s="1"/>
      <c r="N93" s="1"/>
      <c r="O93" s="18"/>
      <c r="P93" s="1"/>
      <c r="Q93" s="1"/>
      <c r="R93" s="1"/>
      <c r="S93" s="3">
        <f t="shared" si="8"/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26">
        <f t="shared" si="10"/>
      </c>
      <c r="B94" s="23"/>
      <c r="C94" s="23"/>
      <c r="D94" s="24"/>
      <c r="E94" s="25"/>
      <c r="F94" s="25"/>
      <c r="G94" s="37"/>
      <c r="H94" s="16">
        <f t="shared" si="9"/>
      </c>
      <c r="I94" s="1"/>
      <c r="J94" s="1"/>
      <c r="K94" s="1"/>
      <c r="L94" s="1"/>
      <c r="M94" s="1"/>
      <c r="N94" s="1"/>
      <c r="O94" s="18"/>
      <c r="P94" s="1"/>
      <c r="Q94" s="1"/>
      <c r="R94" s="1"/>
      <c r="S94" s="4">
        <f t="shared" si="8"/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26">
        <f t="shared" si="10"/>
      </c>
      <c r="B95" s="23"/>
      <c r="C95" s="23"/>
      <c r="D95" s="24"/>
      <c r="E95" s="25"/>
      <c r="F95" s="25"/>
      <c r="G95" s="37"/>
      <c r="H95" s="16">
        <f t="shared" si="9"/>
      </c>
      <c r="I95" s="1"/>
      <c r="J95" s="1"/>
      <c r="K95" s="1"/>
      <c r="L95" s="1"/>
      <c r="M95" s="1"/>
      <c r="N95" s="1"/>
      <c r="O95" s="18"/>
      <c r="P95" s="1"/>
      <c r="Q95" s="1"/>
      <c r="R95" s="1"/>
      <c r="S95" s="3">
        <f t="shared" si="8"/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26">
        <f t="shared" si="10"/>
      </c>
      <c r="B96" s="23"/>
      <c r="C96" s="23"/>
      <c r="D96" s="24"/>
      <c r="E96" s="25"/>
      <c r="F96" s="25"/>
      <c r="G96" s="37"/>
      <c r="H96" s="16">
        <f t="shared" si="9"/>
      </c>
      <c r="I96" s="1"/>
      <c r="J96" s="1"/>
      <c r="K96" s="1"/>
      <c r="L96" s="1"/>
      <c r="M96" s="1"/>
      <c r="N96" s="1"/>
      <c r="O96" s="18"/>
      <c r="P96" s="1"/>
      <c r="Q96" s="1"/>
      <c r="R96" s="1"/>
      <c r="S96" s="4">
        <f t="shared" si="8"/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26">
        <f t="shared" si="10"/>
      </c>
      <c r="B97" s="23"/>
      <c r="C97" s="23"/>
      <c r="D97" s="24"/>
      <c r="E97" s="25"/>
      <c r="F97" s="25"/>
      <c r="G97" s="37"/>
      <c r="H97" s="16">
        <f t="shared" si="9"/>
      </c>
      <c r="I97" s="1"/>
      <c r="J97" s="1"/>
      <c r="K97" s="1"/>
      <c r="L97" s="1"/>
      <c r="M97" s="1"/>
      <c r="N97" s="1"/>
      <c r="O97" s="18"/>
      <c r="P97" s="1"/>
      <c r="Q97" s="1"/>
      <c r="R97" s="1"/>
      <c r="S97" s="3">
        <f t="shared" si="8"/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26">
        <f t="shared" si="10"/>
      </c>
      <c r="B98" s="23"/>
      <c r="C98" s="23"/>
      <c r="D98" s="24"/>
      <c r="E98" s="25"/>
      <c r="F98" s="25"/>
      <c r="G98" s="37"/>
      <c r="H98" s="16">
        <f t="shared" si="9"/>
      </c>
      <c r="I98" s="1"/>
      <c r="J98" s="1"/>
      <c r="K98" s="1"/>
      <c r="L98" s="1"/>
      <c r="M98" s="1"/>
      <c r="N98" s="1"/>
      <c r="O98" s="18"/>
      <c r="P98" s="1"/>
      <c r="Q98" s="1"/>
      <c r="R98" s="1"/>
      <c r="S98" s="4">
        <f t="shared" si="8"/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26">
        <f t="shared" si="10"/>
      </c>
      <c r="B99" s="23"/>
      <c r="C99" s="23"/>
      <c r="D99" s="24"/>
      <c r="E99" s="25"/>
      <c r="F99" s="25"/>
      <c r="G99" s="37"/>
      <c r="H99" s="16">
        <f t="shared" si="9"/>
      </c>
      <c r="I99" s="1"/>
      <c r="J99" s="1"/>
      <c r="K99" s="1"/>
      <c r="L99" s="1"/>
      <c r="M99" s="1"/>
      <c r="N99" s="1"/>
      <c r="O99" s="18"/>
      <c r="P99" s="1"/>
      <c r="Q99" s="1"/>
      <c r="R99" s="1"/>
      <c r="S99" s="3">
        <f aca="true" t="shared" si="11" ref="S99:S130">IF(LEN(B99)=0," ",IF(MID(B99,LEN(B99),1)="á","Ž","M"))</f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26">
        <f t="shared" si="10"/>
      </c>
      <c r="B100" s="23"/>
      <c r="C100" s="23"/>
      <c r="D100" s="24"/>
      <c r="E100" s="25"/>
      <c r="F100" s="25"/>
      <c r="G100" s="37"/>
      <c r="H100" s="16">
        <f t="shared" si="9"/>
      </c>
      <c r="I100" s="1"/>
      <c r="J100" s="1"/>
      <c r="K100" s="1"/>
      <c r="L100" s="1"/>
      <c r="M100" s="1"/>
      <c r="N100" s="1"/>
      <c r="O100" s="18"/>
      <c r="P100" s="1"/>
      <c r="Q100" s="1"/>
      <c r="R100" s="1"/>
      <c r="S100" s="4">
        <f t="shared" si="11"/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26">
        <f t="shared" si="10"/>
      </c>
      <c r="B101" s="23"/>
      <c r="C101" s="23"/>
      <c r="D101" s="24"/>
      <c r="E101" s="25"/>
      <c r="F101" s="25"/>
      <c r="G101" s="37"/>
      <c r="H101" s="16">
        <f t="shared" si="9"/>
      </c>
      <c r="I101" s="1"/>
      <c r="J101" s="1"/>
      <c r="K101" s="1"/>
      <c r="L101" s="1"/>
      <c r="M101" s="1"/>
      <c r="N101" s="1"/>
      <c r="O101" s="18"/>
      <c r="P101" s="1"/>
      <c r="Q101" s="1"/>
      <c r="R101" s="1"/>
      <c r="S101" s="3">
        <f t="shared" si="11"/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26">
        <f t="shared" si="10"/>
      </c>
      <c r="B102" s="23"/>
      <c r="C102" s="23"/>
      <c r="D102" s="24"/>
      <c r="E102" s="25"/>
      <c r="F102" s="25"/>
      <c r="G102" s="37"/>
      <c r="H102" s="16">
        <f t="shared" si="9"/>
      </c>
      <c r="I102" s="1"/>
      <c r="J102" s="1"/>
      <c r="K102" s="1"/>
      <c r="L102" s="1"/>
      <c r="M102" s="1"/>
      <c r="N102" s="1"/>
      <c r="O102" s="18"/>
      <c r="P102" s="1"/>
      <c r="Q102" s="1"/>
      <c r="R102" s="1"/>
      <c r="S102" s="4">
        <f t="shared" si="11"/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26">
        <f t="shared" si="10"/>
      </c>
      <c r="B103" s="23"/>
      <c r="C103" s="23"/>
      <c r="D103" s="24"/>
      <c r="E103" s="25"/>
      <c r="F103" s="25"/>
      <c r="G103" s="37"/>
      <c r="H103" s="16">
        <f t="shared" si="9"/>
      </c>
      <c r="I103" s="1"/>
      <c r="J103" s="1"/>
      <c r="K103" s="1"/>
      <c r="L103" s="1"/>
      <c r="M103" s="1"/>
      <c r="N103" s="1"/>
      <c r="O103" s="18"/>
      <c r="P103" s="1"/>
      <c r="Q103" s="1"/>
      <c r="R103" s="1"/>
      <c r="S103" s="3">
        <f t="shared" si="11"/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26">
        <f t="shared" si="10"/>
      </c>
      <c r="B104" s="23"/>
      <c r="C104" s="23"/>
      <c r="D104" s="24"/>
      <c r="E104" s="25"/>
      <c r="F104" s="25"/>
      <c r="G104" s="37"/>
      <c r="H104" s="16">
        <f t="shared" si="9"/>
      </c>
      <c r="I104" s="1"/>
      <c r="J104" s="1"/>
      <c r="K104" s="1"/>
      <c r="L104" s="1"/>
      <c r="M104" s="1"/>
      <c r="N104" s="1"/>
      <c r="O104" s="18"/>
      <c r="P104" s="1"/>
      <c r="Q104" s="1"/>
      <c r="R104" s="1"/>
      <c r="S104" s="4">
        <f t="shared" si="11"/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26">
        <f t="shared" si="10"/>
      </c>
      <c r="B105" s="23"/>
      <c r="C105" s="23"/>
      <c r="D105" s="24"/>
      <c r="E105" s="25"/>
      <c r="F105" s="25"/>
      <c r="G105" s="37"/>
      <c r="H105" s="16">
        <f t="shared" si="9"/>
      </c>
      <c r="I105" s="1"/>
      <c r="J105" s="1"/>
      <c r="K105" s="1"/>
      <c r="L105" s="1"/>
      <c r="M105" s="1"/>
      <c r="N105" s="1"/>
      <c r="O105" s="18"/>
      <c r="P105" s="1"/>
      <c r="Q105" s="1"/>
      <c r="R105" s="1"/>
      <c r="S105" s="3">
        <f t="shared" si="11"/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26">
        <f t="shared" si="10"/>
      </c>
      <c r="B106" s="23"/>
      <c r="C106" s="23"/>
      <c r="D106" s="24"/>
      <c r="E106" s="25"/>
      <c r="F106" s="25"/>
      <c r="G106" s="37"/>
      <c r="H106" s="16">
        <f t="shared" si="9"/>
      </c>
      <c r="I106" s="1"/>
      <c r="J106" s="1"/>
      <c r="K106" s="1"/>
      <c r="L106" s="1"/>
      <c r="M106" s="1"/>
      <c r="N106" s="1"/>
      <c r="O106" s="18"/>
      <c r="P106" s="1"/>
      <c r="Q106" s="1"/>
      <c r="R106" s="1"/>
      <c r="S106" s="4">
        <f t="shared" si="11"/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26">
        <f t="shared" si="10"/>
      </c>
      <c r="B107" s="23"/>
      <c r="C107" s="23"/>
      <c r="D107" s="24"/>
      <c r="E107" s="25"/>
      <c r="F107" s="25"/>
      <c r="G107" s="37"/>
      <c r="H107" s="16">
        <f t="shared" si="9"/>
      </c>
      <c r="I107" s="1"/>
      <c r="J107" s="1"/>
      <c r="K107" s="1"/>
      <c r="L107" s="1"/>
      <c r="M107" s="1"/>
      <c r="N107" s="1"/>
      <c r="O107" s="18"/>
      <c r="P107" s="1"/>
      <c r="Q107" s="1"/>
      <c r="R107" s="1"/>
      <c r="S107" s="3">
        <f t="shared" si="11"/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>
      <c r="A108" s="26">
        <f t="shared" si="10"/>
      </c>
      <c r="B108" s="23"/>
      <c r="C108" s="23"/>
      <c r="D108" s="24"/>
      <c r="E108" s="25"/>
      <c r="F108" s="25"/>
      <c r="G108" s="37"/>
      <c r="H108" s="16">
        <f t="shared" si="9"/>
      </c>
      <c r="I108" s="1"/>
      <c r="J108" s="1"/>
      <c r="K108" s="1"/>
      <c r="L108" s="1"/>
      <c r="M108" s="1"/>
      <c r="N108" s="1"/>
      <c r="O108" s="18"/>
      <c r="P108" s="1"/>
      <c r="Q108" s="1"/>
      <c r="R108" s="1"/>
      <c r="S108" s="4">
        <f t="shared" si="11"/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>
      <c r="A109" s="26">
        <f t="shared" si="10"/>
      </c>
      <c r="B109" s="23"/>
      <c r="C109" s="23"/>
      <c r="D109" s="24"/>
      <c r="E109" s="25"/>
      <c r="F109" s="25"/>
      <c r="G109" s="37"/>
      <c r="H109" s="16">
        <f t="shared" si="9"/>
      </c>
      <c r="I109" s="1"/>
      <c r="J109" s="1"/>
      <c r="K109" s="1"/>
      <c r="L109" s="1"/>
      <c r="M109" s="1"/>
      <c r="N109" s="1"/>
      <c r="O109" s="18"/>
      <c r="P109" s="1"/>
      <c r="Q109" s="1"/>
      <c r="R109" s="1"/>
      <c r="S109" s="3">
        <f t="shared" si="11"/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>
      <c r="A110" s="26">
        <f t="shared" si="10"/>
      </c>
      <c r="B110" s="23"/>
      <c r="C110" s="23"/>
      <c r="D110" s="24"/>
      <c r="E110" s="25"/>
      <c r="F110" s="25"/>
      <c r="G110" s="37"/>
      <c r="H110" s="16">
        <f t="shared" si="9"/>
      </c>
      <c r="I110" s="1"/>
      <c r="J110" s="1"/>
      <c r="K110" s="1"/>
      <c r="L110" s="1"/>
      <c r="M110" s="1"/>
      <c r="N110" s="1"/>
      <c r="O110" s="18"/>
      <c r="P110" s="1"/>
      <c r="Q110" s="1"/>
      <c r="R110" s="1"/>
      <c r="S110" s="4">
        <f t="shared" si="11"/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>
      <c r="A111" s="26">
        <f t="shared" si="10"/>
      </c>
      <c r="B111" s="23"/>
      <c r="C111" s="23"/>
      <c r="D111" s="24"/>
      <c r="E111" s="25"/>
      <c r="F111" s="25"/>
      <c r="G111" s="37"/>
      <c r="H111" s="16">
        <f t="shared" si="9"/>
      </c>
      <c r="I111" s="1"/>
      <c r="J111" s="1"/>
      <c r="K111" s="1"/>
      <c r="L111" s="1"/>
      <c r="M111" s="1"/>
      <c r="N111" s="1"/>
      <c r="O111" s="18"/>
      <c r="P111" s="1"/>
      <c r="Q111" s="1"/>
      <c r="R111" s="1"/>
      <c r="S111" s="3">
        <f t="shared" si="11"/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26">
        <f t="shared" si="10"/>
      </c>
      <c r="B112" s="23"/>
      <c r="C112" s="23"/>
      <c r="D112" s="24"/>
      <c r="E112" s="25"/>
      <c r="F112" s="25"/>
      <c r="G112" s="37"/>
      <c r="H112" s="16">
        <f t="shared" si="9"/>
      </c>
      <c r="I112" s="1"/>
      <c r="J112" s="1"/>
      <c r="K112" s="1"/>
      <c r="L112" s="1"/>
      <c r="M112" s="1"/>
      <c r="N112" s="1"/>
      <c r="O112" s="18"/>
      <c r="P112" s="1"/>
      <c r="Q112" s="1"/>
      <c r="R112" s="1"/>
      <c r="S112" s="4">
        <f t="shared" si="11"/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26">
        <f t="shared" si="10"/>
      </c>
      <c r="B113" s="23"/>
      <c r="C113" s="23"/>
      <c r="D113" s="24"/>
      <c r="E113" s="25"/>
      <c r="F113" s="25"/>
      <c r="G113" s="37"/>
      <c r="H113" s="16">
        <f t="shared" si="9"/>
      </c>
      <c r="I113" s="1"/>
      <c r="J113" s="1"/>
      <c r="K113" s="1"/>
      <c r="L113" s="1"/>
      <c r="M113" s="1"/>
      <c r="N113" s="1"/>
      <c r="O113" s="18"/>
      <c r="P113" s="1"/>
      <c r="Q113" s="1"/>
      <c r="R113" s="1"/>
      <c r="S113" s="3">
        <f t="shared" si="11"/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26">
        <f t="shared" si="10"/>
      </c>
      <c r="B114" s="23"/>
      <c r="C114" s="23"/>
      <c r="D114" s="24"/>
      <c r="E114" s="25"/>
      <c r="F114" s="25"/>
      <c r="G114" s="37"/>
      <c r="H114" s="16">
        <f t="shared" si="9"/>
      </c>
      <c r="I114" s="1"/>
      <c r="J114" s="1"/>
      <c r="K114" s="1"/>
      <c r="L114" s="1"/>
      <c r="M114" s="1"/>
      <c r="N114" s="1"/>
      <c r="O114" s="18"/>
      <c r="P114" s="1"/>
      <c r="Q114" s="1"/>
      <c r="R114" s="1"/>
      <c r="S114" s="4">
        <f t="shared" si="11"/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26">
        <f t="shared" si="10"/>
      </c>
      <c r="B115" s="23"/>
      <c r="C115" s="23"/>
      <c r="D115" s="24"/>
      <c r="E115" s="25"/>
      <c r="F115" s="25"/>
      <c r="G115" s="37"/>
      <c r="H115" s="16">
        <f t="shared" si="9"/>
      </c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3">
        <f t="shared" si="11"/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26">
        <f t="shared" si="10"/>
      </c>
      <c r="B116" s="23"/>
      <c r="C116" s="23"/>
      <c r="D116" s="24"/>
      <c r="E116" s="25"/>
      <c r="F116" s="25"/>
      <c r="G116" s="37"/>
      <c r="H116" s="16">
        <f t="shared" si="9"/>
      </c>
      <c r="I116" s="1"/>
      <c r="J116" s="1"/>
      <c r="K116" s="1"/>
      <c r="L116" s="1"/>
      <c r="M116" s="1"/>
      <c r="N116" s="1"/>
      <c r="O116" s="18"/>
      <c r="P116" s="1"/>
      <c r="Q116" s="1"/>
      <c r="R116" s="1"/>
      <c r="S116" s="4">
        <f t="shared" si="11"/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26">
        <f t="shared" si="10"/>
      </c>
      <c r="B117" s="23"/>
      <c r="C117" s="23"/>
      <c r="D117" s="24"/>
      <c r="E117" s="25"/>
      <c r="F117" s="25"/>
      <c r="G117" s="37"/>
      <c r="H117" s="16">
        <f t="shared" si="9"/>
      </c>
      <c r="I117" s="1"/>
      <c r="J117" s="1"/>
      <c r="K117" s="1"/>
      <c r="L117" s="1"/>
      <c r="M117" s="1"/>
      <c r="N117" s="1"/>
      <c r="O117" s="18"/>
      <c r="P117" s="1"/>
      <c r="Q117" s="1"/>
      <c r="R117" s="1"/>
      <c r="S117" s="3">
        <f t="shared" si="11"/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26">
        <f t="shared" si="10"/>
      </c>
      <c r="B118" s="23"/>
      <c r="C118" s="23"/>
      <c r="D118" s="24"/>
      <c r="E118" s="25"/>
      <c r="F118" s="25"/>
      <c r="G118" s="37"/>
      <c r="H118" s="16">
        <f t="shared" si="9"/>
      </c>
      <c r="I118" s="1"/>
      <c r="J118" s="1"/>
      <c r="K118" s="1"/>
      <c r="L118" s="1"/>
      <c r="M118" s="1"/>
      <c r="N118" s="1"/>
      <c r="O118" s="18"/>
      <c r="P118" s="1"/>
      <c r="Q118" s="1"/>
      <c r="R118" s="1"/>
      <c r="S118" s="4">
        <f t="shared" si="11"/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26">
        <f t="shared" si="10"/>
      </c>
      <c r="B119" s="23"/>
      <c r="C119" s="23"/>
      <c r="D119" s="24"/>
      <c r="E119" s="25"/>
      <c r="F119" s="25"/>
      <c r="G119" s="37"/>
      <c r="H119" s="16">
        <f t="shared" si="9"/>
      </c>
      <c r="I119" s="1"/>
      <c r="J119" s="1"/>
      <c r="K119" s="1"/>
      <c r="L119" s="1"/>
      <c r="M119" s="1"/>
      <c r="N119" s="1"/>
      <c r="O119" s="18"/>
      <c r="P119" s="1"/>
      <c r="Q119" s="1"/>
      <c r="R119" s="1"/>
      <c r="S119" s="3">
        <f t="shared" si="11"/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26">
        <f t="shared" si="10"/>
      </c>
      <c r="B120" s="23"/>
      <c r="C120" s="23"/>
      <c r="D120" s="24"/>
      <c r="E120" s="25"/>
      <c r="F120" s="25"/>
      <c r="G120" s="37"/>
      <c r="H120" s="16">
        <f t="shared" si="9"/>
      </c>
      <c r="I120" s="1"/>
      <c r="J120" s="1"/>
      <c r="K120" s="1"/>
      <c r="L120" s="1"/>
      <c r="M120" s="1"/>
      <c r="N120" s="1"/>
      <c r="O120" s="18"/>
      <c r="P120" s="1"/>
      <c r="Q120" s="1"/>
      <c r="R120" s="1"/>
      <c r="S120" s="4">
        <f t="shared" si="11"/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26">
        <f t="shared" si="10"/>
      </c>
      <c r="B121" s="23"/>
      <c r="C121" s="23"/>
      <c r="D121" s="24"/>
      <c r="E121" s="25"/>
      <c r="F121" s="25"/>
      <c r="G121" s="37"/>
      <c r="H121" s="16">
        <f t="shared" si="9"/>
      </c>
      <c r="I121" s="1"/>
      <c r="J121" s="1"/>
      <c r="K121" s="1"/>
      <c r="L121" s="1"/>
      <c r="M121" s="1"/>
      <c r="N121" s="1"/>
      <c r="O121" s="18"/>
      <c r="P121" s="1"/>
      <c r="Q121" s="1"/>
      <c r="R121" s="1"/>
      <c r="S121" s="3">
        <f t="shared" si="11"/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26">
        <f t="shared" si="10"/>
      </c>
      <c r="B122" s="23"/>
      <c r="C122" s="23"/>
      <c r="D122" s="24"/>
      <c r="E122" s="25"/>
      <c r="F122" s="25"/>
      <c r="G122" s="37"/>
      <c r="H122" s="16">
        <f t="shared" si="9"/>
      </c>
      <c r="I122" s="1"/>
      <c r="J122" s="1"/>
      <c r="K122" s="1"/>
      <c r="L122" s="1"/>
      <c r="M122" s="1"/>
      <c r="N122" s="1"/>
      <c r="O122" s="18"/>
      <c r="P122" s="1"/>
      <c r="Q122" s="1"/>
      <c r="R122" s="1"/>
      <c r="S122" s="4">
        <f t="shared" si="11"/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26">
        <f t="shared" si="10"/>
      </c>
      <c r="B123" s="23"/>
      <c r="C123" s="23"/>
      <c r="D123" s="24"/>
      <c r="E123" s="25"/>
      <c r="F123" s="25"/>
      <c r="G123" s="37"/>
      <c r="H123" s="16">
        <f t="shared" si="9"/>
      </c>
      <c r="I123" s="1"/>
      <c r="J123" s="1"/>
      <c r="K123" s="1"/>
      <c r="L123" s="1"/>
      <c r="M123" s="1"/>
      <c r="N123" s="1"/>
      <c r="O123" s="18"/>
      <c r="P123" s="1"/>
      <c r="Q123" s="1"/>
      <c r="R123" s="1"/>
      <c r="S123" s="3">
        <f t="shared" si="11"/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26">
        <f t="shared" si="10"/>
      </c>
      <c r="B124" s="23"/>
      <c r="C124" s="23"/>
      <c r="D124" s="24"/>
      <c r="E124" s="25"/>
      <c r="F124" s="25"/>
      <c r="G124" s="37"/>
      <c r="H124" s="16">
        <f t="shared" si="9"/>
      </c>
      <c r="I124" s="1"/>
      <c r="J124" s="1"/>
      <c r="K124" s="1"/>
      <c r="L124" s="1"/>
      <c r="M124" s="1"/>
      <c r="N124" s="1"/>
      <c r="O124" s="18"/>
      <c r="P124" s="1"/>
      <c r="Q124" s="1"/>
      <c r="R124" s="1"/>
      <c r="S124" s="4">
        <f t="shared" si="11"/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>
      <c r="A125" s="26">
        <f t="shared" si="10"/>
      </c>
      <c r="B125" s="23"/>
      <c r="C125" s="23"/>
      <c r="D125" s="24"/>
      <c r="E125" s="25"/>
      <c r="F125" s="25"/>
      <c r="G125" s="37"/>
      <c r="H125" s="16">
        <f t="shared" si="9"/>
      </c>
      <c r="I125" s="1"/>
      <c r="J125" s="1"/>
      <c r="K125" s="1"/>
      <c r="L125" s="1"/>
      <c r="M125" s="1"/>
      <c r="N125" s="1"/>
      <c r="O125" s="18"/>
      <c r="P125" s="1"/>
      <c r="Q125" s="1"/>
      <c r="R125" s="1"/>
      <c r="S125" s="3">
        <f t="shared" si="11"/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>
      <c r="A126" s="26">
        <f t="shared" si="10"/>
      </c>
      <c r="B126" s="23"/>
      <c r="C126" s="23"/>
      <c r="D126" s="24"/>
      <c r="E126" s="25"/>
      <c r="F126" s="25"/>
      <c r="G126" s="37"/>
      <c r="H126" s="16">
        <f t="shared" si="9"/>
      </c>
      <c r="I126" s="1"/>
      <c r="J126" s="1"/>
      <c r="K126" s="1"/>
      <c r="L126" s="1"/>
      <c r="M126" s="1"/>
      <c r="N126" s="1"/>
      <c r="O126" s="18"/>
      <c r="P126" s="1"/>
      <c r="Q126" s="1"/>
      <c r="R126" s="1"/>
      <c r="S126" s="4">
        <f t="shared" si="11"/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>
      <c r="A127" s="26">
        <f t="shared" si="10"/>
      </c>
      <c r="B127" s="23"/>
      <c r="C127" s="23"/>
      <c r="D127" s="24"/>
      <c r="E127" s="25"/>
      <c r="F127" s="25"/>
      <c r="G127" s="37"/>
      <c r="H127" s="16">
        <f t="shared" si="9"/>
      </c>
      <c r="I127" s="1"/>
      <c r="J127" s="1"/>
      <c r="K127" s="1"/>
      <c r="L127" s="1"/>
      <c r="M127" s="1"/>
      <c r="N127" s="1"/>
      <c r="O127" s="18"/>
      <c r="P127" s="1"/>
      <c r="Q127" s="1"/>
      <c r="R127" s="1"/>
      <c r="S127" s="3">
        <f t="shared" si="11"/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>
      <c r="A128" s="26">
        <f t="shared" si="10"/>
      </c>
      <c r="B128" s="23"/>
      <c r="C128" s="23"/>
      <c r="D128" s="24"/>
      <c r="E128" s="25"/>
      <c r="F128" s="25"/>
      <c r="G128" s="37"/>
      <c r="H128" s="16">
        <f t="shared" si="9"/>
      </c>
      <c r="I128" s="1"/>
      <c r="J128" s="1"/>
      <c r="K128" s="1"/>
      <c r="L128" s="1"/>
      <c r="M128" s="1"/>
      <c r="N128" s="1"/>
      <c r="O128" s="18"/>
      <c r="P128" s="1"/>
      <c r="Q128" s="1"/>
      <c r="R128" s="1"/>
      <c r="S128" s="4">
        <f t="shared" si="11"/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>
      <c r="A129" s="26">
        <f t="shared" si="10"/>
      </c>
      <c r="B129" s="23"/>
      <c r="C129" s="23"/>
      <c r="D129" s="24"/>
      <c r="E129" s="25"/>
      <c r="F129" s="25"/>
      <c r="G129" s="37"/>
      <c r="H129" s="16">
        <f t="shared" si="9"/>
      </c>
      <c r="I129" s="1"/>
      <c r="J129" s="1"/>
      <c r="K129" s="1"/>
      <c r="L129" s="1"/>
      <c r="M129" s="1"/>
      <c r="N129" s="1"/>
      <c r="O129" s="18"/>
      <c r="P129" s="1"/>
      <c r="Q129" s="1"/>
      <c r="R129" s="1"/>
      <c r="S129" s="3">
        <f t="shared" si="11"/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>
      <c r="A130" s="26">
        <f t="shared" si="10"/>
      </c>
      <c r="B130" s="23"/>
      <c r="C130" s="23"/>
      <c r="D130" s="24"/>
      <c r="E130" s="25"/>
      <c r="F130" s="25"/>
      <c r="G130" s="37"/>
      <c r="H130" s="16">
        <f t="shared" si="9"/>
      </c>
      <c r="I130" s="1"/>
      <c r="J130" s="1"/>
      <c r="K130" s="1"/>
      <c r="L130" s="1"/>
      <c r="M130" s="1"/>
      <c r="N130" s="1"/>
      <c r="O130" s="18"/>
      <c r="P130" s="1"/>
      <c r="Q130" s="1"/>
      <c r="R130" s="1"/>
      <c r="S130" s="4">
        <f t="shared" si="11"/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>
      <c r="A131" s="26">
        <f t="shared" si="10"/>
      </c>
      <c r="B131" s="23"/>
      <c r="C131" s="23"/>
      <c r="D131" s="24"/>
      <c r="E131" s="25"/>
      <c r="F131" s="25"/>
      <c r="G131" s="37"/>
      <c r="H131" s="16">
        <f t="shared" si="9"/>
      </c>
      <c r="I131" s="1"/>
      <c r="J131" s="1"/>
      <c r="K131" s="1"/>
      <c r="L131" s="1"/>
      <c r="M131" s="1"/>
      <c r="N131" s="1"/>
      <c r="O131" s="18"/>
      <c r="P131" s="1"/>
      <c r="Q131" s="1"/>
      <c r="R131" s="1"/>
      <c r="S131" s="3">
        <f aca="true" t="shared" si="12" ref="S131:S152">IF(LEN(B131)=0," ",IF(MID(B131,LEN(B131),1)="á","Ž","M"))</f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thickBot="1">
      <c r="A132" s="26">
        <f t="shared" si="10"/>
      </c>
      <c r="B132" s="23"/>
      <c r="C132" s="23"/>
      <c r="D132" s="24"/>
      <c r="E132" s="25"/>
      <c r="F132" s="25"/>
      <c r="G132" s="37"/>
      <c r="H132" s="16">
        <f aca="true" t="shared" si="13" ref="H132:H152">IF(S132&lt;&gt;"Ž",IF($O$2-D132&gt;39,IF($O$2-D132&gt;49,IF($O$2-D132&gt;59,IF($O$2-D132&gt;69,IF($O$2-D132&gt;90,"","E"),"D"),"C"),"B"),"A"),IF(S132="Ž",IF($O$2-D132&gt;34,IF($O$2-D132&gt;44,IF($O$2-D132&gt;90,"","H"),"G"),"F")))</f>
      </c>
      <c r="I132" s="1"/>
      <c r="J132" s="1"/>
      <c r="K132" s="1"/>
      <c r="L132" s="1"/>
      <c r="M132" s="1"/>
      <c r="N132" s="1"/>
      <c r="O132" s="18"/>
      <c r="P132" s="1"/>
      <c r="Q132" s="1"/>
      <c r="R132" s="1"/>
      <c r="S132" s="7">
        <f t="shared" si="12"/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>
      <c r="A133" s="26">
        <f aca="true" t="shared" si="14" ref="A133:A152">IF(B133&lt;&gt;0,A132+1,"")</f>
      </c>
      <c r="B133" s="23"/>
      <c r="C133" s="23"/>
      <c r="D133" s="24"/>
      <c r="E133" s="25"/>
      <c r="F133" s="25"/>
      <c r="G133" s="37"/>
      <c r="H133" s="16">
        <f t="shared" si="13"/>
      </c>
      <c r="I133" s="1"/>
      <c r="J133" s="1"/>
      <c r="K133" s="1"/>
      <c r="L133" s="1"/>
      <c r="M133" s="1"/>
      <c r="N133" s="1"/>
      <c r="O133" s="18"/>
      <c r="P133" s="1"/>
      <c r="Q133" s="1"/>
      <c r="R133" s="1"/>
      <c r="S133" s="8">
        <f t="shared" si="12"/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>
      <c r="A134" s="26">
        <f t="shared" si="14"/>
      </c>
      <c r="B134" s="23"/>
      <c r="C134" s="23"/>
      <c r="D134" s="24"/>
      <c r="E134" s="25"/>
      <c r="F134" s="25"/>
      <c r="G134" s="37"/>
      <c r="H134" s="16">
        <f t="shared" si="13"/>
      </c>
      <c r="I134" s="1"/>
      <c r="J134" s="1"/>
      <c r="K134" s="1"/>
      <c r="L134" s="1"/>
      <c r="M134" s="1"/>
      <c r="N134" s="1"/>
      <c r="O134" s="18"/>
      <c r="P134" s="1"/>
      <c r="Q134" s="1"/>
      <c r="R134" s="1"/>
      <c r="S134" s="4">
        <f t="shared" si="12"/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>
      <c r="A135" s="26">
        <f t="shared" si="14"/>
      </c>
      <c r="B135" s="23"/>
      <c r="C135" s="23"/>
      <c r="D135" s="24"/>
      <c r="E135" s="25"/>
      <c r="F135" s="25"/>
      <c r="G135" s="37"/>
      <c r="H135" s="16">
        <f t="shared" si="13"/>
      </c>
      <c r="I135" s="1"/>
      <c r="J135" s="1"/>
      <c r="K135" s="1"/>
      <c r="L135" s="1"/>
      <c r="M135" s="1"/>
      <c r="N135" s="1"/>
      <c r="O135" s="18"/>
      <c r="P135" s="1"/>
      <c r="Q135" s="1"/>
      <c r="R135" s="1"/>
      <c r="S135" s="3">
        <f t="shared" si="12"/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>
      <c r="A136" s="26">
        <f t="shared" si="14"/>
      </c>
      <c r="B136" s="23"/>
      <c r="C136" s="23"/>
      <c r="D136" s="24"/>
      <c r="E136" s="25"/>
      <c r="F136" s="25"/>
      <c r="G136" s="37"/>
      <c r="H136" s="16">
        <f t="shared" si="13"/>
      </c>
      <c r="I136" s="1"/>
      <c r="J136" s="1"/>
      <c r="K136" s="1"/>
      <c r="L136" s="1"/>
      <c r="M136" s="1"/>
      <c r="N136" s="1"/>
      <c r="O136" s="18"/>
      <c r="P136" s="1"/>
      <c r="Q136" s="1"/>
      <c r="R136" s="1"/>
      <c r="S136" s="4">
        <f t="shared" si="12"/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>
      <c r="A137" s="26">
        <f t="shared" si="14"/>
      </c>
      <c r="B137" s="23"/>
      <c r="C137" s="23"/>
      <c r="D137" s="24"/>
      <c r="E137" s="25"/>
      <c r="F137" s="25"/>
      <c r="G137" s="37"/>
      <c r="H137" s="16">
        <f t="shared" si="13"/>
      </c>
      <c r="I137" s="1"/>
      <c r="J137" s="1"/>
      <c r="K137" s="1"/>
      <c r="L137" s="1"/>
      <c r="M137" s="1"/>
      <c r="N137" s="1"/>
      <c r="O137" s="18"/>
      <c r="P137" s="1"/>
      <c r="Q137" s="1"/>
      <c r="R137" s="1"/>
      <c r="S137" s="3">
        <f t="shared" si="12"/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>
      <c r="A138" s="26">
        <f t="shared" si="14"/>
      </c>
      <c r="B138" s="23"/>
      <c r="C138" s="23"/>
      <c r="D138" s="24"/>
      <c r="E138" s="25"/>
      <c r="F138" s="25"/>
      <c r="G138" s="37"/>
      <c r="H138" s="16">
        <f t="shared" si="13"/>
      </c>
      <c r="I138" s="1"/>
      <c r="J138" s="1"/>
      <c r="K138" s="1"/>
      <c r="L138" s="1"/>
      <c r="M138" s="1"/>
      <c r="N138" s="1"/>
      <c r="O138" s="18"/>
      <c r="P138" s="1"/>
      <c r="Q138" s="1"/>
      <c r="R138" s="1"/>
      <c r="S138" s="4">
        <f t="shared" si="12"/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>
      <c r="A139" s="26">
        <f t="shared" si="14"/>
      </c>
      <c r="B139" s="23"/>
      <c r="C139" s="23"/>
      <c r="D139" s="24"/>
      <c r="E139" s="25"/>
      <c r="F139" s="25"/>
      <c r="G139" s="37"/>
      <c r="H139" s="16">
        <f t="shared" si="13"/>
      </c>
      <c r="I139" s="1"/>
      <c r="J139" s="1"/>
      <c r="K139" s="1"/>
      <c r="L139" s="1"/>
      <c r="M139" s="1"/>
      <c r="N139" s="1"/>
      <c r="O139" s="18"/>
      <c r="P139" s="1"/>
      <c r="Q139" s="1"/>
      <c r="R139" s="1"/>
      <c r="S139" s="3">
        <f t="shared" si="12"/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>
      <c r="A140" s="26">
        <f t="shared" si="14"/>
      </c>
      <c r="B140" s="23"/>
      <c r="C140" s="23"/>
      <c r="D140" s="24"/>
      <c r="E140" s="25"/>
      <c r="F140" s="25"/>
      <c r="G140" s="37"/>
      <c r="H140" s="16">
        <f t="shared" si="13"/>
      </c>
      <c r="I140" s="1"/>
      <c r="J140" s="1"/>
      <c r="K140" s="1"/>
      <c r="L140" s="1"/>
      <c r="M140" s="1"/>
      <c r="N140" s="1"/>
      <c r="O140" s="18"/>
      <c r="P140" s="1"/>
      <c r="Q140" s="1"/>
      <c r="R140" s="1"/>
      <c r="S140" s="4">
        <f t="shared" si="12"/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>
      <c r="A141" s="26">
        <f t="shared" si="14"/>
      </c>
      <c r="B141" s="23"/>
      <c r="C141" s="23"/>
      <c r="D141" s="24"/>
      <c r="E141" s="25"/>
      <c r="F141" s="25"/>
      <c r="G141" s="37"/>
      <c r="H141" s="16">
        <f t="shared" si="13"/>
      </c>
      <c r="I141" s="1"/>
      <c r="J141" s="1"/>
      <c r="K141" s="1"/>
      <c r="L141" s="1"/>
      <c r="M141" s="1"/>
      <c r="N141" s="1"/>
      <c r="O141" s="18"/>
      <c r="P141" s="1"/>
      <c r="Q141" s="1"/>
      <c r="R141" s="1"/>
      <c r="S141" s="3">
        <f t="shared" si="12"/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>
      <c r="A142" s="26">
        <f t="shared" si="14"/>
      </c>
      <c r="B142" s="23"/>
      <c r="C142" s="23"/>
      <c r="D142" s="24"/>
      <c r="E142" s="25"/>
      <c r="F142" s="25"/>
      <c r="G142" s="37"/>
      <c r="H142" s="16">
        <f t="shared" si="13"/>
      </c>
      <c r="I142" s="1"/>
      <c r="J142" s="1"/>
      <c r="K142" s="1"/>
      <c r="L142" s="1"/>
      <c r="M142" s="1"/>
      <c r="N142" s="1"/>
      <c r="O142" s="18"/>
      <c r="P142" s="1"/>
      <c r="Q142" s="1"/>
      <c r="R142" s="1"/>
      <c r="S142" s="4">
        <f t="shared" si="12"/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>
      <c r="A143" s="26">
        <f t="shared" si="14"/>
      </c>
      <c r="B143" s="23"/>
      <c r="C143" s="23"/>
      <c r="D143" s="24"/>
      <c r="E143" s="25"/>
      <c r="F143" s="25"/>
      <c r="G143" s="37"/>
      <c r="H143" s="16">
        <f t="shared" si="13"/>
      </c>
      <c r="I143" s="1"/>
      <c r="J143" s="1"/>
      <c r="K143" s="1"/>
      <c r="L143" s="1"/>
      <c r="M143" s="1"/>
      <c r="N143" s="1"/>
      <c r="O143" s="18"/>
      <c r="P143" s="1"/>
      <c r="Q143" s="1"/>
      <c r="R143" s="1"/>
      <c r="S143" s="3">
        <f t="shared" si="12"/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>
      <c r="A144" s="26">
        <f t="shared" si="14"/>
      </c>
      <c r="B144" s="23"/>
      <c r="C144" s="23"/>
      <c r="D144" s="24"/>
      <c r="E144" s="25"/>
      <c r="F144" s="25"/>
      <c r="G144" s="37"/>
      <c r="H144" s="16">
        <f t="shared" si="13"/>
      </c>
      <c r="I144" s="1"/>
      <c r="J144" s="1"/>
      <c r="K144" s="1"/>
      <c r="L144" s="1"/>
      <c r="M144" s="1"/>
      <c r="N144" s="1"/>
      <c r="O144" s="18"/>
      <c r="P144" s="1"/>
      <c r="Q144" s="1"/>
      <c r="R144" s="1"/>
      <c r="S144" s="4">
        <f t="shared" si="12"/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>
      <c r="A145" s="26">
        <f t="shared" si="14"/>
      </c>
      <c r="B145" s="23"/>
      <c r="C145" s="23"/>
      <c r="D145" s="24"/>
      <c r="E145" s="25"/>
      <c r="F145" s="25"/>
      <c r="G145" s="37"/>
      <c r="H145" s="16">
        <f t="shared" si="13"/>
      </c>
      <c r="I145" s="1"/>
      <c r="J145" s="1"/>
      <c r="K145" s="1"/>
      <c r="L145" s="1"/>
      <c r="M145" s="1"/>
      <c r="N145" s="1"/>
      <c r="O145" s="18"/>
      <c r="P145" s="1"/>
      <c r="Q145" s="1"/>
      <c r="R145" s="1"/>
      <c r="S145" s="3">
        <f t="shared" si="12"/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>
      <c r="A146" s="26">
        <f t="shared" si="14"/>
      </c>
      <c r="B146" s="23"/>
      <c r="C146" s="23"/>
      <c r="D146" s="24"/>
      <c r="E146" s="25"/>
      <c r="F146" s="25"/>
      <c r="G146" s="37"/>
      <c r="H146" s="16">
        <f t="shared" si="13"/>
      </c>
      <c r="I146" s="1"/>
      <c r="J146" s="1"/>
      <c r="K146" s="1"/>
      <c r="L146" s="1"/>
      <c r="M146" s="1"/>
      <c r="N146" s="1"/>
      <c r="O146" s="18"/>
      <c r="P146" s="1"/>
      <c r="Q146" s="1"/>
      <c r="R146" s="1"/>
      <c r="S146" s="4">
        <f t="shared" si="12"/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>
      <c r="A147" s="26">
        <f t="shared" si="14"/>
      </c>
      <c r="B147" s="23"/>
      <c r="C147" s="23"/>
      <c r="D147" s="24"/>
      <c r="E147" s="25"/>
      <c r="F147" s="25"/>
      <c r="G147" s="37"/>
      <c r="H147" s="16">
        <f t="shared" si="13"/>
      </c>
      <c r="I147" s="1"/>
      <c r="J147" s="1"/>
      <c r="K147" s="1"/>
      <c r="L147" s="1"/>
      <c r="M147" s="1"/>
      <c r="N147" s="1"/>
      <c r="O147" s="18"/>
      <c r="P147" s="1"/>
      <c r="Q147" s="1"/>
      <c r="R147" s="1"/>
      <c r="S147" s="3">
        <f t="shared" si="12"/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>
      <c r="A148" s="26">
        <f t="shared" si="14"/>
      </c>
      <c r="B148" s="23"/>
      <c r="C148" s="23"/>
      <c r="D148" s="24"/>
      <c r="E148" s="25"/>
      <c r="F148" s="25"/>
      <c r="G148" s="37"/>
      <c r="H148" s="16">
        <f t="shared" si="13"/>
      </c>
      <c r="I148" s="1"/>
      <c r="J148" s="1"/>
      <c r="K148" s="1"/>
      <c r="L148" s="1"/>
      <c r="M148" s="1"/>
      <c r="N148" s="1"/>
      <c r="O148" s="18"/>
      <c r="P148" s="1"/>
      <c r="Q148" s="1"/>
      <c r="R148" s="1"/>
      <c r="S148" s="4">
        <f t="shared" si="12"/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>
      <c r="A149" s="26">
        <f t="shared" si="14"/>
      </c>
      <c r="B149" s="23"/>
      <c r="C149" s="23"/>
      <c r="D149" s="24"/>
      <c r="E149" s="25"/>
      <c r="F149" s="25"/>
      <c r="G149" s="37"/>
      <c r="H149" s="16">
        <f t="shared" si="13"/>
      </c>
      <c r="I149" s="1"/>
      <c r="J149" s="1"/>
      <c r="K149" s="1"/>
      <c r="L149" s="1"/>
      <c r="M149" s="1"/>
      <c r="N149" s="1"/>
      <c r="O149" s="18"/>
      <c r="P149" s="1"/>
      <c r="Q149" s="1"/>
      <c r="R149" s="1"/>
      <c r="S149" s="3">
        <f t="shared" si="12"/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>
      <c r="A150" s="26">
        <f t="shared" si="14"/>
      </c>
      <c r="B150" s="23"/>
      <c r="C150" s="23"/>
      <c r="D150" s="24"/>
      <c r="E150" s="25"/>
      <c r="F150" s="25"/>
      <c r="G150" s="37"/>
      <c r="H150" s="16">
        <f t="shared" si="13"/>
      </c>
      <c r="I150" s="1"/>
      <c r="J150" s="1"/>
      <c r="K150" s="1"/>
      <c r="L150" s="1"/>
      <c r="M150" s="1"/>
      <c r="N150" s="1"/>
      <c r="O150" s="18"/>
      <c r="P150" s="1"/>
      <c r="Q150" s="1"/>
      <c r="R150" s="1"/>
      <c r="S150" s="4">
        <f t="shared" si="12"/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>
      <c r="A151" s="26">
        <f t="shared" si="14"/>
      </c>
      <c r="B151" s="23"/>
      <c r="C151" s="23"/>
      <c r="D151" s="24"/>
      <c r="E151" s="25"/>
      <c r="F151" s="25"/>
      <c r="G151" s="37"/>
      <c r="H151" s="16">
        <f t="shared" si="13"/>
      </c>
      <c r="I151" s="1"/>
      <c r="J151" s="1"/>
      <c r="K151" s="1"/>
      <c r="L151" s="1"/>
      <c r="M151" s="1"/>
      <c r="N151" s="1"/>
      <c r="O151" s="18"/>
      <c r="P151" s="1"/>
      <c r="Q151" s="1"/>
      <c r="R151" s="1"/>
      <c r="S151" s="3">
        <f t="shared" si="12"/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thickBot="1">
      <c r="A152" s="27">
        <f t="shared" si="14"/>
      </c>
      <c r="B152" s="28"/>
      <c r="C152" s="28"/>
      <c r="D152" s="29"/>
      <c r="E152" s="30"/>
      <c r="F152" s="30"/>
      <c r="G152" s="38"/>
      <c r="H152" s="31">
        <f t="shared" si="13"/>
      </c>
      <c r="I152" s="1"/>
      <c r="J152" s="1"/>
      <c r="K152" s="1"/>
      <c r="L152" s="1"/>
      <c r="M152" s="1"/>
      <c r="N152" s="1"/>
      <c r="O152" s="18"/>
      <c r="P152" s="1"/>
      <c r="Q152" s="1"/>
      <c r="R152" s="1"/>
      <c r="S152" s="7">
        <f t="shared" si="12"/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</sheetData>
  <sheetProtection formatCells="0" formatColumns="0" formatRows="0" selectLockedCells="1" sort="0"/>
  <mergeCells count="2">
    <mergeCell ref="K6:M6"/>
    <mergeCell ref="A1:H1"/>
  </mergeCells>
  <conditionalFormatting sqref="B3:B152">
    <cfRule type="containsText" priority="1" dxfId="0" operator="containsText" stopIfTrue="1" text=" ">
      <formula>NOT(ISERROR(SEARCH(" ",B3)))</formula>
    </cfRule>
  </conditionalFormatting>
  <printOptions horizontalCentered="1"/>
  <pageMargins left="0.11811023622047245" right="0.15748031496062992" top="0.34" bottom="0.17" header="0.17" footer="0.22"/>
  <pageSetup fitToHeight="1" fitToWidth="1" horizontalDpi="600" verticalDpi="600" orientation="portrait" paperSize="9" scale="88" r:id="rId2"/>
  <headerFooter alignWithMargins="0">
    <oddHeader>&amp;C&amp;P/&amp;N&amp;R&amp;D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CF186"/>
  <sheetViews>
    <sheetView showGridLines="0" view="pageBreakPreview" zoomScale="120" zoomScaleSheetLayoutView="120" zoomScalePageLayoutView="0" workbookViewId="0" topLeftCell="A19">
      <selection activeCell="C9" sqref="C9"/>
    </sheetView>
  </sheetViews>
  <sheetFormatPr defaultColWidth="9.140625" defaultRowHeight="12.75"/>
  <cols>
    <col min="1" max="1" width="4.00390625" style="62" bestFit="1" customWidth="1"/>
    <col min="2" max="2" width="9.140625" style="48" customWidth="1"/>
    <col min="3" max="4" width="15.7109375" style="48" customWidth="1"/>
    <col min="5" max="5" width="9.140625" style="63" bestFit="1" customWidth="1"/>
    <col min="6" max="6" width="28.421875" style="48" bestFit="1" customWidth="1"/>
    <col min="7" max="7" width="10.421875" style="48" customWidth="1"/>
    <col min="8" max="8" width="4.7109375" style="48" customWidth="1"/>
    <col min="9" max="9" width="3.28125" style="48" customWidth="1"/>
    <col min="10" max="10" width="7.00390625" style="48" customWidth="1"/>
    <col min="11" max="11" width="3.28125" style="48" customWidth="1"/>
    <col min="12" max="12" width="21.140625" style="48" customWidth="1"/>
    <col min="13" max="16384" width="9.140625" style="48" customWidth="1"/>
  </cols>
  <sheetData>
    <row r="1" spans="1:84" ht="28.5" customHeight="1" thickBot="1">
      <c r="A1" s="134" t="str">
        <f>"Startovní listina - Bystřickem kolem Vírské přehrady "&amp;'Prezenční listina'!O2</f>
        <v>Startovní listina - Bystřickem kolem Vírské přehrady 2013</v>
      </c>
      <c r="B1" s="135"/>
      <c r="C1" s="135"/>
      <c r="D1" s="135"/>
      <c r="E1" s="135"/>
      <c r="F1" s="135"/>
      <c r="G1" s="13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</row>
    <row r="2" spans="1:84" ht="20.25" customHeight="1" thickBot="1">
      <c r="A2" s="140" t="str">
        <f>'Prezenční listina'!O2-2004&amp;". ročník"</f>
        <v>9. ročník</v>
      </c>
      <c r="B2" s="141"/>
      <c r="C2" s="141"/>
      <c r="D2" s="141"/>
      <c r="E2" s="141"/>
      <c r="F2" s="141"/>
      <c r="G2" s="142"/>
      <c r="H2" s="47"/>
      <c r="I2" s="143" t="s">
        <v>26</v>
      </c>
      <c r="J2" s="144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</row>
    <row r="3" spans="1:84" ht="21.75" customHeight="1" thickBot="1">
      <c r="A3" s="137">
        <f ca="1">TODAY()</f>
        <v>41420</v>
      </c>
      <c r="B3" s="138"/>
      <c r="C3" s="138"/>
      <c r="D3" s="138"/>
      <c r="E3" s="138"/>
      <c r="F3" s="138"/>
      <c r="G3" s="139"/>
      <c r="H3" s="47"/>
      <c r="I3" s="145"/>
      <c r="J3" s="146"/>
      <c r="K3" s="47"/>
      <c r="L3" s="102" t="s">
        <v>27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</row>
    <row r="4" spans="1:84" ht="26.25" customHeight="1" thickBot="1">
      <c r="A4" s="49"/>
      <c r="B4" s="50" t="s">
        <v>7</v>
      </c>
      <c r="C4" s="51" t="s">
        <v>6</v>
      </c>
      <c r="D4" s="51" t="s">
        <v>0</v>
      </c>
      <c r="E4" s="51" t="s">
        <v>1</v>
      </c>
      <c r="F4" s="51" t="s">
        <v>4</v>
      </c>
      <c r="G4" s="52" t="s">
        <v>3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</row>
    <row r="5" spans="1:84" ht="12.75">
      <c r="A5" s="53">
        <v>1</v>
      </c>
      <c r="B5" s="103">
        <f>IF('Prezenční listina'!F3=0,"",'Prezenční listina'!F3)</f>
        <v>1</v>
      </c>
      <c r="C5" s="92" t="str">
        <f>IF('Prezenční listina'!F3=0,"",'Prezenční listina'!B3)</f>
        <v>Buchta</v>
      </c>
      <c r="D5" s="92" t="str">
        <f>IF('Prezenční listina'!F3=0,"",'Prezenční listina'!C3)</f>
        <v>Pavel</v>
      </c>
      <c r="E5" s="93">
        <f>IF('Prezenční listina'!F3=0,"",'Prezenční listina'!D3)</f>
        <v>1964</v>
      </c>
      <c r="F5" s="93" t="str">
        <f>IF('Prezenční listina'!F3=0,"",'Prezenční listina'!E3)</f>
        <v>Nové Město na Moravě</v>
      </c>
      <c r="G5" s="94" t="str">
        <f>IF('Prezenční listina'!F3=0,"",'Prezenční listina'!H3)</f>
        <v>B</v>
      </c>
      <c r="H5" s="47"/>
      <c r="I5" s="64" t="s">
        <v>18</v>
      </c>
      <c r="J5" s="66">
        <f>COUNTIF($G$5:$G$141,"A")</f>
        <v>37</v>
      </c>
      <c r="K5" s="47"/>
      <c r="L5" s="131">
        <f>COUNT(B5:B141)</f>
        <v>83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</row>
    <row r="6" spans="1:84" ht="12.75">
      <c r="A6" s="54">
        <f aca="true" t="shared" si="0" ref="A6:A38">IF(C6="","",A5+1)</f>
        <v>2</v>
      </c>
      <c r="B6" s="104">
        <f>IF('Prezenční listina'!F38=0,"",'Prezenční listina'!F38)</f>
        <v>3</v>
      </c>
      <c r="C6" s="80" t="str">
        <f>IF('Prezenční listina'!F38=0,"",'Prezenční listina'!B38)</f>
        <v>Serbessa</v>
      </c>
      <c r="D6" s="80" t="str">
        <f>IF('Prezenční listina'!F38=0,"",'Prezenční listina'!C38)</f>
        <v>Mulugeta</v>
      </c>
      <c r="E6" s="95">
        <f>IF('Prezenční listina'!F38=0,"",'Prezenční listina'!D38)</f>
        <v>1971</v>
      </c>
      <c r="F6" s="95" t="str">
        <f>IF('Prezenční listina'!F38=0,"",'Prezenční listina'!E38)</f>
        <v>Ortopedie Týn nad Vltavou</v>
      </c>
      <c r="G6" s="96" t="str">
        <f>IF('Prezenční listina'!F38=0,"",'Prezenční listina'!H38)</f>
        <v>B</v>
      </c>
      <c r="H6" s="55"/>
      <c r="I6" s="65" t="s">
        <v>19</v>
      </c>
      <c r="J6" s="67">
        <f>COUNTIF($G$5:$G$141,"B")</f>
        <v>15</v>
      </c>
      <c r="K6" s="47"/>
      <c r="L6" s="132"/>
      <c r="M6" s="55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</row>
    <row r="7" spans="1:84" ht="12.75">
      <c r="A7" s="54">
        <f t="shared" si="0"/>
        <v>3</v>
      </c>
      <c r="B7" s="104">
        <f>IF('Prezenční listina'!F60=0,"",'Prezenční listina'!F60)</f>
        <v>4</v>
      </c>
      <c r="C7" s="80" t="str">
        <f>IF('Prezenční listina'!F60=0,"",'Prezenční listina'!B60)</f>
        <v>Sedláček</v>
      </c>
      <c r="D7" s="80" t="str">
        <f>IF('Prezenční listina'!F60=0,"",'Prezenční listina'!C60)</f>
        <v>Roman</v>
      </c>
      <c r="E7" s="95">
        <f>IF('Prezenční listina'!F60=0,"",'Prezenční listina'!D60)</f>
        <v>1964</v>
      </c>
      <c r="F7" s="95" t="str">
        <f>IF('Prezenční listina'!F60=0,"",'Prezenční listina'!E60)</f>
        <v>ACTIVITY Lanškroun</v>
      </c>
      <c r="G7" s="96" t="str">
        <f>IF('Prezenční listina'!F60=0,"",'Prezenční listina'!H60)</f>
        <v>B</v>
      </c>
      <c r="H7" s="47"/>
      <c r="I7" s="65" t="s">
        <v>20</v>
      </c>
      <c r="J7" s="67">
        <f>COUNTIF($G$5:$G$141,"C")</f>
        <v>12</v>
      </c>
      <c r="K7" s="47"/>
      <c r="L7" s="132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</row>
    <row r="8" spans="1:84" ht="12.75">
      <c r="A8" s="54">
        <f t="shared" si="0"/>
        <v>4</v>
      </c>
      <c r="B8" s="104">
        <f>IF('Prezenční listina'!F32=0,"",'Prezenční listina'!F32)</f>
        <v>6</v>
      </c>
      <c r="C8" s="80" t="str">
        <f>IF('Prezenční listina'!F32=0,"",'Prezenční listina'!B32)</f>
        <v>Pozler</v>
      </c>
      <c r="D8" s="80" t="str">
        <f>IF('Prezenční listina'!F32=0,"",'Prezenční listina'!C32)</f>
        <v>Jiří</v>
      </c>
      <c r="E8" s="95">
        <f>IF('Prezenční listina'!F32=0,"",'Prezenční listina'!D32)</f>
        <v>1983</v>
      </c>
      <c r="F8" s="95" t="str">
        <f>IF('Prezenční listina'!F32=0,"",'Prezenční listina'!E32)</f>
        <v>Hradec Králové</v>
      </c>
      <c r="G8" s="96" t="str">
        <f>IF('Prezenční listina'!F32=0,"",'Prezenční listina'!H32)</f>
        <v>A</v>
      </c>
      <c r="H8" s="55"/>
      <c r="I8" s="65" t="s">
        <v>21</v>
      </c>
      <c r="J8" s="67">
        <f>COUNTIF($G$5:$G$141,"D")</f>
        <v>6</v>
      </c>
      <c r="K8" s="47"/>
      <c r="L8" s="132"/>
      <c r="M8" s="5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</row>
    <row r="9" spans="1:84" ht="12.75">
      <c r="A9" s="54">
        <f t="shared" si="0"/>
        <v>5</v>
      </c>
      <c r="B9" s="104">
        <f>IF('Prezenční listina'!F35=0,"",'Prezenční listina'!F35)</f>
        <v>8</v>
      </c>
      <c r="C9" s="80" t="str">
        <f>IF('Prezenční listina'!F35=0,"",'Prezenční listina'!B35)</f>
        <v>Rozkoš</v>
      </c>
      <c r="D9" s="80" t="str">
        <f>IF('Prezenční listina'!F35=0,"",'Prezenční listina'!C35)</f>
        <v>Tomáš</v>
      </c>
      <c r="E9" s="95">
        <f>IF('Prezenční listina'!F35=0,"",'Prezenční listina'!D35)</f>
        <v>1984</v>
      </c>
      <c r="F9" s="95" t="str">
        <f>IF('Prezenční listina'!F35=0,"",'Prezenční listina'!E35)</f>
        <v>Hradec Králové</v>
      </c>
      <c r="G9" s="96" t="str">
        <f>IF('Prezenční listina'!F35=0,"",'Prezenční listina'!H35)</f>
        <v>A</v>
      </c>
      <c r="H9" s="47"/>
      <c r="I9" s="65" t="s">
        <v>22</v>
      </c>
      <c r="J9" s="67">
        <f>COUNTIF($G$5:$G$141,"E")</f>
        <v>2</v>
      </c>
      <c r="K9" s="47"/>
      <c r="L9" s="132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ht="12.75">
      <c r="A10" s="54">
        <f t="shared" si="0"/>
        <v>6</v>
      </c>
      <c r="B10" s="104">
        <f>IF('Prezenční listina'!F61=0,"",'Prezenční listina'!F61)</f>
        <v>9</v>
      </c>
      <c r="C10" s="80" t="str">
        <f>IF('Prezenční listina'!F61=0,"",'Prezenční listina'!B61)</f>
        <v>Holý</v>
      </c>
      <c r="D10" s="80" t="str">
        <f>IF('Prezenční listina'!F61=0,"",'Prezenční listina'!C61)</f>
        <v>Josef</v>
      </c>
      <c r="E10" s="95">
        <f>IF('Prezenční listina'!F61=0,"",'Prezenční listina'!D61)</f>
        <v>1941</v>
      </c>
      <c r="F10" s="95" t="str">
        <f>IF('Prezenční listina'!F61=0,"",'Prezenční listina'!E61)</f>
        <v>Moravská Slávia Brno</v>
      </c>
      <c r="G10" s="96" t="str">
        <f>IF('Prezenční listina'!F61=0,"",'Prezenční listina'!H61)</f>
        <v>E</v>
      </c>
      <c r="H10" s="55"/>
      <c r="I10" s="65" t="s">
        <v>23</v>
      </c>
      <c r="J10" s="67">
        <f>COUNTIF($G$5:$G$141,"F")</f>
        <v>5</v>
      </c>
      <c r="K10" s="47"/>
      <c r="L10" s="132"/>
      <c r="M10" s="55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1:84" ht="12.75">
      <c r="A11" s="54">
        <f t="shared" si="0"/>
        <v>7</v>
      </c>
      <c r="B11" s="104">
        <f>IF('Prezenční listina'!F62=0,"",'Prezenční listina'!F62)</f>
        <v>11</v>
      </c>
      <c r="C11" s="80" t="str">
        <f>IF('Prezenční listina'!F62=0,"",'Prezenční listina'!B62)</f>
        <v>Okrouhlica</v>
      </c>
      <c r="D11" s="80" t="str">
        <f>IF('Prezenční listina'!F62=0,"",'Prezenční listina'!C62)</f>
        <v>Ľubomír</v>
      </c>
      <c r="E11" s="95">
        <f>IF('Prezenční listina'!F62=0,"",'Prezenční listina'!D62)</f>
        <v>1952</v>
      </c>
      <c r="F11" s="95" t="str">
        <f>IF('Prezenční listina'!F62=0,"",'Prezenční listina'!E62)</f>
        <v>Nezávislost Bratislava</v>
      </c>
      <c r="G11" s="98" t="str">
        <f>IF('Prezenční listina'!F62=0,"",'Prezenční listina'!H62)</f>
        <v>D</v>
      </c>
      <c r="H11" s="47"/>
      <c r="I11" s="65" t="s">
        <v>24</v>
      </c>
      <c r="J11" s="67">
        <f>COUNTIF($G$5:$G$141,"G")</f>
        <v>2</v>
      </c>
      <c r="K11" s="47"/>
      <c r="L11" s="132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1:84" ht="13.5" thickBot="1">
      <c r="A12" s="54">
        <f t="shared" si="0"/>
        <v>8</v>
      </c>
      <c r="B12" s="104">
        <f>IF('Prezenční listina'!F63=0,"",'Prezenční listina'!F63)</f>
        <v>12</v>
      </c>
      <c r="C12" s="80" t="str">
        <f>IF('Prezenční listina'!F63=0,"",'Prezenční listina'!B63)</f>
        <v>Šerák</v>
      </c>
      <c r="D12" s="80" t="str">
        <f>IF('Prezenční listina'!F63=0,"",'Prezenční listina'!C63)</f>
        <v>Martin</v>
      </c>
      <c r="E12" s="95">
        <f>IF('Prezenční listina'!F63=0,"",'Prezenční listina'!D63)</f>
        <v>1978</v>
      </c>
      <c r="F12" s="95" t="str">
        <f>IF('Prezenční listina'!F63=0,"",'Prezenční listina'!E63)</f>
        <v>Sokol Bílovice nad Svitavou</v>
      </c>
      <c r="G12" s="96" t="str">
        <f>IF('Prezenční listina'!F63=0,"",'Prezenční listina'!H63)</f>
        <v>A</v>
      </c>
      <c r="H12" s="55"/>
      <c r="I12" s="68" t="s">
        <v>25</v>
      </c>
      <c r="J12" s="69">
        <f>COUNTIF($G$5:$G$141,"H")</f>
        <v>4</v>
      </c>
      <c r="K12" s="47"/>
      <c r="L12" s="133"/>
      <c r="M12" s="55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1:84" ht="12.75">
      <c r="A13" s="54">
        <f t="shared" si="0"/>
        <v>9</v>
      </c>
      <c r="B13" s="104">
        <f>IF('Prezenční listina'!F7=0,"",'Prezenční listina'!F7)</f>
        <v>13</v>
      </c>
      <c r="C13" s="80" t="str">
        <f>IF('Prezenční listina'!F7=0,"",'Prezenční listina'!B7)</f>
        <v>Hrubý</v>
      </c>
      <c r="D13" s="80" t="str">
        <f>IF('Prezenční listina'!F7=0,"",'Prezenční listina'!C7)</f>
        <v>Milan</v>
      </c>
      <c r="E13" s="95">
        <f>IF('Prezenční listina'!F7=0,"",'Prezenční listina'!D7)</f>
        <v>1938</v>
      </c>
      <c r="F13" s="95" t="str">
        <f>IF('Prezenční listina'!F7=0,"",'Prezenční listina'!E7)</f>
        <v>Blansko</v>
      </c>
      <c r="G13" s="96" t="str">
        <f>IF('Prezenční listina'!F7=0,"",'Prezenční listina'!H7)</f>
        <v>E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</row>
    <row r="14" spans="1:84" ht="12.75">
      <c r="A14" s="54">
        <f t="shared" si="0"/>
        <v>10</v>
      </c>
      <c r="B14" s="104">
        <f>IF('Prezenční listina'!F52=0,"",'Prezenční listina'!F52)</f>
        <v>16</v>
      </c>
      <c r="C14" s="80" t="str">
        <f>IF('Prezenční listina'!F52=0,"",'Prezenční listina'!B52)</f>
        <v>Zejda</v>
      </c>
      <c r="D14" s="80" t="str">
        <f>IF('Prezenční listina'!F52=0,"",'Prezenční listina'!C52)</f>
        <v>Ivo</v>
      </c>
      <c r="E14" s="95">
        <f>IF('Prezenční listina'!F52=0,"",'Prezenční listina'!D52)</f>
        <v>1956</v>
      </c>
      <c r="F14" s="95" t="str">
        <f>IF('Prezenční listina'!F52=0,"",'Prezenční listina'!E52)</f>
        <v>Moravská Slávia Brno</v>
      </c>
      <c r="G14" s="96" t="str">
        <f>IF('Prezenční listina'!F52=0,"",'Prezenční listina'!H52)</f>
        <v>C</v>
      </c>
      <c r="H14" s="55"/>
      <c r="I14" s="55"/>
      <c r="J14" s="55"/>
      <c r="K14" s="47"/>
      <c r="L14" s="55"/>
      <c r="M14" s="55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1:84" ht="12.75">
      <c r="A15" s="54">
        <f t="shared" si="0"/>
        <v>11</v>
      </c>
      <c r="B15" s="104">
        <f>IF('Prezenční listina'!F22=0,"",'Prezenční listina'!F22)</f>
        <v>17</v>
      </c>
      <c r="C15" s="80" t="str">
        <f>IF('Prezenční listina'!F22=0,"",'Prezenční listina'!B22)</f>
        <v>Kubík</v>
      </c>
      <c r="D15" s="80" t="str">
        <f>IF('Prezenční listina'!F22=0,"",'Prezenční listina'!C22)</f>
        <v>Oldřich</v>
      </c>
      <c r="E15" s="95">
        <f>IF('Prezenční listina'!F22=0,"",'Prezenční listina'!D22)</f>
        <v>1981</v>
      </c>
      <c r="F15" s="95" t="str">
        <f>IF('Prezenční listina'!F22=0,"",'Prezenční listina'!E22)</f>
        <v>Vír</v>
      </c>
      <c r="G15" s="96" t="str">
        <f>IF('Prezenční listina'!F22=0,"",'Prezenční listina'!H22)</f>
        <v>A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1:84" ht="12.75">
      <c r="A16" s="54">
        <f t="shared" si="0"/>
        <v>12</v>
      </c>
      <c r="B16" s="104">
        <f>IF('Prezenční listina'!F53=0,"",'Prezenční listina'!F53)</f>
        <v>18</v>
      </c>
      <c r="C16" s="80" t="str">
        <f>IF('Prezenční listina'!F53=0,"",'Prezenční listina'!B53)</f>
        <v>Zouhar</v>
      </c>
      <c r="D16" s="80" t="str">
        <f>IF('Prezenční listina'!F53=0,"",'Prezenční listina'!C53)</f>
        <v>Libor</v>
      </c>
      <c r="E16" s="95">
        <f>IF('Prezenční listina'!F53=0,"",'Prezenční listina'!D53)</f>
        <v>1958</v>
      </c>
      <c r="F16" s="95" t="str">
        <f>IF('Prezenční listina'!F53=0,"",'Prezenční listina'!E53)</f>
        <v>adidas Brno</v>
      </c>
      <c r="G16" s="96" t="str">
        <f>IF('Prezenční listina'!F53=0,"",'Prezenční listina'!H53)</f>
        <v>C</v>
      </c>
      <c r="H16" s="55"/>
      <c r="I16" s="55"/>
      <c r="J16" s="55"/>
      <c r="K16" s="47"/>
      <c r="L16" s="55"/>
      <c r="M16" s="55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</row>
    <row r="17" spans="1:84" ht="12.75">
      <c r="A17" s="54">
        <f t="shared" si="0"/>
        <v>13</v>
      </c>
      <c r="B17" s="104">
        <f>IF('Prezenční listina'!F25=0,"",'Prezenční listina'!F25)</f>
        <v>19</v>
      </c>
      <c r="C17" s="80" t="str">
        <f>IF('Prezenční listina'!F25=0,"",'Prezenční listina'!B25)</f>
        <v>Kučínský</v>
      </c>
      <c r="D17" s="80" t="str">
        <f>IF('Prezenční listina'!F25=0,"",'Prezenční listina'!C25)</f>
        <v>Pavel</v>
      </c>
      <c r="E17" s="95">
        <f>IF('Prezenční listina'!F25=0,"",'Prezenční listina'!D25)</f>
        <v>1959</v>
      </c>
      <c r="F17" s="95" t="str">
        <f>IF('Prezenční listina'!F25=0,"",'Prezenční listina'!E25)</f>
        <v>Brno</v>
      </c>
      <c r="G17" s="96" t="str">
        <f>IF('Prezenční listina'!F25=0,"",'Prezenční listina'!H25)</f>
        <v>C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</row>
    <row r="18" spans="1:84" ht="12.75">
      <c r="A18" s="54">
        <f t="shared" si="0"/>
        <v>14</v>
      </c>
      <c r="B18" s="104">
        <f>IF('Prezenční listina'!F43=0,"",'Prezenční listina'!F43)</f>
        <v>20</v>
      </c>
      <c r="C18" s="80" t="str">
        <f>IF('Prezenční listina'!F43=0,"",'Prezenční listina'!B43)</f>
        <v>Štýbnar</v>
      </c>
      <c r="D18" s="80" t="str">
        <f>IF('Prezenční listina'!F43=0,"",'Prezenční listina'!C43)</f>
        <v>Zbyněk</v>
      </c>
      <c r="E18" s="95">
        <f>IF('Prezenční listina'!F43=0,"",'Prezenční listina'!D43)</f>
        <v>1974</v>
      </c>
      <c r="F18" s="95" t="str">
        <f>IF('Prezenční listina'!F43=0,"",'Prezenční listina'!E43)</f>
        <v>Běžec Vysočiny Jihlava</v>
      </c>
      <c r="G18" s="96" t="str">
        <f>IF('Prezenční listina'!F43=0,"",'Prezenční listina'!H43)</f>
        <v>A</v>
      </c>
      <c r="H18" s="55"/>
      <c r="I18" s="55"/>
      <c r="J18" s="55"/>
      <c r="K18" s="47"/>
      <c r="L18" s="55"/>
      <c r="M18" s="55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  <row r="19" spans="1:84" ht="12.75">
      <c r="A19" s="54">
        <f t="shared" si="0"/>
        <v>15</v>
      </c>
      <c r="B19" s="104">
        <f>IF('Prezenční listina'!F47=0,"",'Prezenční listina'!F47)</f>
        <v>21</v>
      </c>
      <c r="C19" s="80" t="str">
        <f>IF('Prezenční listina'!F47=0,"",'Prezenční listina'!B47)</f>
        <v>Tučný</v>
      </c>
      <c r="D19" s="80" t="str">
        <f>IF('Prezenční listina'!F47=0,"",'Prezenční listina'!C47)</f>
        <v>Jan</v>
      </c>
      <c r="E19" s="95">
        <f>IF('Prezenční listina'!F47=0,"",'Prezenční listina'!D47)</f>
        <v>1947</v>
      </c>
      <c r="F19" s="95" t="str">
        <f>IF('Prezenční listina'!F47=0,"",'Prezenční listina'!E47)</f>
        <v>MK Pardubice</v>
      </c>
      <c r="G19" s="96" t="str">
        <f>IF('Prezenční listina'!F47=0,"",'Prezenční listina'!H47)</f>
        <v>D</v>
      </c>
      <c r="H19" s="55"/>
      <c r="I19" s="55"/>
      <c r="J19" s="55"/>
      <c r="K19" s="47"/>
      <c r="L19" s="55"/>
      <c r="M19" s="55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ht="12.75">
      <c r="A20" s="54">
        <f t="shared" si="0"/>
        <v>16</v>
      </c>
      <c r="B20" s="104">
        <f>IF('Prezenční listina'!F16=0,"",'Prezenční listina'!F16)</f>
        <v>22</v>
      </c>
      <c r="C20" s="80" t="str">
        <f>IF('Prezenční listina'!F16=0,"",'Prezenční listina'!B16)</f>
        <v>Krátky</v>
      </c>
      <c r="D20" s="80" t="str">
        <f>IF('Prezenční listina'!F16=0,"",'Prezenční listina'!C16)</f>
        <v>Vieroslav</v>
      </c>
      <c r="E20" s="95">
        <f>IF('Prezenční listina'!F16=0,"",'Prezenční listina'!D16)</f>
        <v>1975</v>
      </c>
      <c r="F20" s="95" t="str">
        <f>IF('Prezenční listina'!F16=0,"",'Prezenční listina'!E16)</f>
        <v>Vysoké Míto</v>
      </c>
      <c r="G20" s="96" t="str">
        <f>IF('Prezenční listina'!F16=0,"",'Prezenční listina'!H16)</f>
        <v>A</v>
      </c>
      <c r="H20" s="55"/>
      <c r="I20" s="55"/>
      <c r="J20" s="55"/>
      <c r="K20" s="47"/>
      <c r="L20" s="55"/>
      <c r="M20" s="55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ht="12.75">
      <c r="A21" s="54">
        <f t="shared" si="0"/>
        <v>17</v>
      </c>
      <c r="B21" s="104">
        <f>IF('Prezenční listina'!F64=0,"",'Prezenční listina'!F64)</f>
        <v>23</v>
      </c>
      <c r="C21" s="80" t="str">
        <f>IF('Prezenční listina'!F64=0,"",'Prezenční listina'!B64)</f>
        <v>Bulín</v>
      </c>
      <c r="D21" s="80" t="str">
        <f>IF('Prezenční listina'!F64=0,"",'Prezenční listina'!C64)</f>
        <v>Martin</v>
      </c>
      <c r="E21" s="95">
        <f>IF('Prezenční listina'!F64=0,"",'Prezenční listina'!D64)</f>
        <v>1985</v>
      </c>
      <c r="F21" s="95" t="str">
        <f>IF('Prezenční listina'!F64=0,"",'Prezenční listina'!E64)</f>
        <v>Přerov</v>
      </c>
      <c r="G21" s="96" t="str">
        <f>IF('Prezenční listina'!F64=0,"",'Prezenční listina'!H64)</f>
        <v>A</v>
      </c>
      <c r="H21" s="55"/>
      <c r="I21" s="55"/>
      <c r="J21" s="55"/>
      <c r="K21" s="47"/>
      <c r="L21" s="55"/>
      <c r="M21" s="55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ht="12.75">
      <c r="A22" s="54">
        <f t="shared" si="0"/>
        <v>18</v>
      </c>
      <c r="B22" s="104">
        <f>IF('Prezenční listina'!F41=0,"",'Prezenční listina'!F41)</f>
        <v>24</v>
      </c>
      <c r="C22" s="80" t="str">
        <f>IF('Prezenční listina'!F41=0,"",'Prezenční listina'!B41)</f>
        <v>Ševčíková</v>
      </c>
      <c r="D22" s="80" t="str">
        <f>IF('Prezenční listina'!F41=0,"",'Prezenční listina'!C41)</f>
        <v>Lucie</v>
      </c>
      <c r="E22" s="95">
        <f>IF('Prezenční listina'!F41=0,"",'Prezenční listina'!D41)</f>
        <v>1979</v>
      </c>
      <c r="F22" s="95" t="str">
        <f>IF('Prezenční listina'!F41=0,"",'Prezenční listina'!E41)</f>
        <v>Sokol Luleč</v>
      </c>
      <c r="G22" s="96" t="str">
        <f>IF('Prezenční listina'!F41=0,"",'Prezenční listina'!H41)</f>
        <v>F</v>
      </c>
      <c r="H22" s="55"/>
      <c r="I22" s="55"/>
      <c r="J22" s="55"/>
      <c r="K22" s="47"/>
      <c r="L22" s="55"/>
      <c r="M22" s="55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ht="12.75">
      <c r="A23" s="54">
        <f t="shared" si="0"/>
        <v>19</v>
      </c>
      <c r="B23" s="104">
        <f>IF('Prezenční listina'!F21=0,"",'Prezenční listina'!F21)</f>
        <v>25</v>
      </c>
      <c r="C23" s="80" t="str">
        <f>IF('Prezenční listina'!F21=0,"",'Prezenční listina'!B21)</f>
        <v>Křepinský</v>
      </c>
      <c r="D23" s="80" t="str">
        <f>IF('Prezenční listina'!F21=0,"",'Prezenční listina'!C21)</f>
        <v>David</v>
      </c>
      <c r="E23" s="95">
        <f>IF('Prezenční listina'!F21=0,"",'Prezenční listina'!D21)</f>
        <v>1970</v>
      </c>
      <c r="F23" s="95" t="str">
        <f>IF('Prezenční listina'!F21=0,"",'Prezenční listina'!E21)</f>
        <v>HK Trumpetisti Vamberk</v>
      </c>
      <c r="G23" s="96" t="str">
        <f>IF('Prezenční listina'!F21=0,"",'Prezenční listina'!H21)</f>
        <v>B</v>
      </c>
      <c r="H23" s="55"/>
      <c r="I23" s="55"/>
      <c r="J23" s="55"/>
      <c r="K23" s="55"/>
      <c r="L23" s="55"/>
      <c r="M23" s="55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ht="12.75">
      <c r="A24" s="54">
        <f t="shared" si="0"/>
        <v>20</v>
      </c>
      <c r="B24" s="104">
        <f>IF('Prezenční listina'!F48=0,"",'Prezenční listina'!F48)</f>
        <v>27</v>
      </c>
      <c r="C24" s="80" t="str">
        <f>IF('Prezenční listina'!F48=0,"",'Prezenční listina'!B48)</f>
        <v>Vejnar</v>
      </c>
      <c r="D24" s="80" t="str">
        <f>IF('Prezenční listina'!F48=0,"",'Prezenční listina'!C48)</f>
        <v>Jan</v>
      </c>
      <c r="E24" s="95">
        <f>IF('Prezenční listina'!F48=0,"",'Prezenční listina'!D48)</f>
        <v>1971</v>
      </c>
      <c r="F24" s="95" t="str">
        <f>IF('Prezenční listina'!F48=0,"",'Prezenční listina'!E48)</f>
        <v>HK Trumpetisti Vamberk</v>
      </c>
      <c r="G24" s="96" t="str">
        <f>IF('Prezenční listina'!F48=0,"",'Prezenční listina'!H48)</f>
        <v>B</v>
      </c>
      <c r="H24" s="55"/>
      <c r="I24" s="55"/>
      <c r="J24" s="55"/>
      <c r="K24" s="55"/>
      <c r="L24" s="55"/>
      <c r="M24" s="55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ht="12.75">
      <c r="A25" s="54">
        <f t="shared" si="0"/>
        <v>21</v>
      </c>
      <c r="B25" s="104">
        <f>IF('Prezenční listina'!F65=0,"",'Prezenční listina'!F65)</f>
        <v>28</v>
      </c>
      <c r="C25" s="80" t="str">
        <f>IF('Prezenční listina'!F65=0,"",'Prezenční listina'!B65)</f>
        <v>Strnad</v>
      </c>
      <c r="D25" s="80" t="str">
        <f>IF('Prezenční listina'!F65=0,"",'Prezenční listina'!C65)</f>
        <v>Ondřej</v>
      </c>
      <c r="E25" s="95">
        <f>IF('Prezenční listina'!F65=0,"",'Prezenční listina'!D65)</f>
        <v>1980</v>
      </c>
      <c r="F25" s="95" t="str">
        <f>IF('Prezenční listina'!F65=0,"",'Prezenční listina'!E65)</f>
        <v>Brno - Medlánky</v>
      </c>
      <c r="G25" s="96" t="str">
        <f>IF('Prezenční listina'!F65=0,"",'Prezenční listina'!H65)</f>
        <v>A</v>
      </c>
      <c r="H25" s="55"/>
      <c r="I25" s="55"/>
      <c r="J25" s="55"/>
      <c r="K25" s="55"/>
      <c r="L25" s="55"/>
      <c r="M25" s="55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ht="12.75">
      <c r="A26" s="54">
        <f t="shared" si="0"/>
        <v>22</v>
      </c>
      <c r="B26" s="104">
        <f>IF('Prezenční listina'!F66=0,"",'Prezenční listina'!F66)</f>
        <v>29</v>
      </c>
      <c r="C26" s="80" t="str">
        <f>IF('Prezenční listina'!F66=0,"",'Prezenční listina'!B66)</f>
        <v>Raclavský</v>
      </c>
      <c r="D26" s="80" t="str">
        <f>IF('Prezenční listina'!F66=0,"",'Prezenční listina'!C66)</f>
        <v>Vlastimil</v>
      </c>
      <c r="E26" s="95">
        <f>IF('Prezenční listina'!F66=0,"",'Prezenční listina'!D66)</f>
        <v>1955</v>
      </c>
      <c r="F26" s="95" t="str">
        <f>IF('Prezenční listina'!F66=0,"",'Prezenční listina'!E66)</f>
        <v>Liga 100 Olomouc</v>
      </c>
      <c r="G26" s="96" t="str">
        <f>IF('Prezenční listina'!F66=0,"",'Prezenční listina'!H66)</f>
        <v>C</v>
      </c>
      <c r="H26" s="55"/>
      <c r="I26" s="55"/>
      <c r="J26" s="55"/>
      <c r="K26" s="55"/>
      <c r="L26" s="55"/>
      <c r="M26" s="55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ht="12.75">
      <c r="A27" s="54">
        <f t="shared" si="0"/>
        <v>23</v>
      </c>
      <c r="B27" s="104">
        <f>IF('Prezenční listina'!F27=0,"",'Prezenční listina'!F27)</f>
        <v>30</v>
      </c>
      <c r="C27" s="97" t="str">
        <f>IF('Prezenční listina'!F27=0,"",'Prezenční listina'!B27)</f>
        <v>Mareš</v>
      </c>
      <c r="D27" s="80" t="str">
        <f>IF('Prezenční listina'!F27=0,"",'Prezenční listina'!C27)</f>
        <v>Bohumil</v>
      </c>
      <c r="E27" s="95">
        <f>IF('Prezenční listina'!F27=0,"",'Prezenční listina'!D27)</f>
        <v>1951</v>
      </c>
      <c r="F27" s="95" t="str">
        <f>IF('Prezenční listina'!F27=0,"",'Prezenční listina'!E27)</f>
        <v>LEAR Brno</v>
      </c>
      <c r="G27" s="96" t="str">
        <f>IF('Prezenční listina'!F27=0,"",'Prezenční listina'!H27)</f>
        <v>D</v>
      </c>
      <c r="H27" s="55"/>
      <c r="I27" s="55"/>
      <c r="J27" s="55"/>
      <c r="K27" s="55"/>
      <c r="L27" s="55"/>
      <c r="M27" s="55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ht="12.75">
      <c r="A28" s="54">
        <f t="shared" si="0"/>
        <v>24</v>
      </c>
      <c r="B28" s="104">
        <f>IF('Prezenční listina'!F46=0,"",'Prezenční listina'!F46)</f>
        <v>31</v>
      </c>
      <c r="C28" s="80" t="str">
        <f>IF('Prezenční listina'!F46=0,"",'Prezenční listina'!B46)</f>
        <v>Toman</v>
      </c>
      <c r="D28" s="80" t="str">
        <f>IF('Prezenční listina'!F46=0,"",'Prezenční listina'!C46)</f>
        <v>Radek</v>
      </c>
      <c r="E28" s="95">
        <f>IF('Prezenční listina'!F46=0,"",'Prezenční listina'!D46)</f>
        <v>1987</v>
      </c>
      <c r="F28" s="95" t="str">
        <f>IF('Prezenční listina'!F46=0,"",'Prezenční listina'!E46)</f>
        <v>AFK Kornice</v>
      </c>
      <c r="G28" s="96" t="str">
        <f>IF('Prezenční listina'!F46=0,"",'Prezenční listina'!H46)</f>
        <v>A</v>
      </c>
      <c r="H28" s="55"/>
      <c r="I28" s="55"/>
      <c r="J28" s="55"/>
      <c r="K28" s="55"/>
      <c r="L28" s="55"/>
      <c r="M28" s="55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ht="12.75">
      <c r="A29" s="54">
        <f t="shared" si="0"/>
        <v>25</v>
      </c>
      <c r="B29" s="104">
        <f>IF('Prezenční listina'!F36=0,"",'Prezenční listina'!F36)</f>
        <v>32</v>
      </c>
      <c r="C29" s="80" t="str">
        <f>IF('Prezenční listina'!F36=0,"",'Prezenční listina'!B36)</f>
        <v>Rozman</v>
      </c>
      <c r="D29" s="80" t="str">
        <f>IF('Prezenční listina'!F36=0,"",'Prezenční listina'!C36)</f>
        <v>Ladislav</v>
      </c>
      <c r="E29" s="95">
        <f>IF('Prezenční listina'!F36=0,"",'Prezenční listina'!D36)</f>
        <v>1954</v>
      </c>
      <c r="F29" s="95" t="str">
        <f>IF('Prezenční listina'!F36=0,"",'Prezenční listina'!E36)</f>
        <v>Cyklo Lasl Brno</v>
      </c>
      <c r="G29" s="96" t="str">
        <f>IF('Prezenční listina'!F36=0,"",'Prezenční listina'!H36)</f>
        <v>C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ht="12.75">
      <c r="A30" s="54">
        <f t="shared" si="0"/>
        <v>26</v>
      </c>
      <c r="B30" s="104">
        <f>IF('Prezenční listina'!F58=0,"",'Prezenční listina'!F58)</f>
        <v>33</v>
      </c>
      <c r="C30" s="80" t="str">
        <f>IF('Prezenční listina'!F58=0,"",'Prezenční listina'!B58)</f>
        <v>Polcar</v>
      </c>
      <c r="D30" s="80" t="str">
        <f>IF('Prezenční listina'!F58=0,"",'Prezenční listina'!C58)</f>
        <v>Jiří</v>
      </c>
      <c r="E30" s="95">
        <f>IF('Prezenční listina'!F58=0,"",'Prezenční listina'!D58)</f>
        <v>1977</v>
      </c>
      <c r="F30" s="95" t="str">
        <f>IF('Prezenční listina'!F58=0,"",'Prezenční listina'!E58)</f>
        <v>Moravská Slávia Brno</v>
      </c>
      <c r="G30" s="96" t="str">
        <f>IF('Prezenční listina'!F58=0,"",'Prezenční listina'!H58)</f>
        <v>A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ht="12.75">
      <c r="A31" s="54">
        <f t="shared" si="0"/>
        <v>27</v>
      </c>
      <c r="B31" s="104">
        <f>IF('Prezenční listina'!F20=0,"",'Prezenční listina'!F20)</f>
        <v>34</v>
      </c>
      <c r="C31" s="80" t="str">
        <f>IF('Prezenční listina'!F20=0,"",'Prezenční listina'!B20)</f>
        <v>Kropáček</v>
      </c>
      <c r="D31" s="80" t="str">
        <f>IF('Prezenční listina'!F20=0,"",'Prezenční listina'!C20)</f>
        <v>Jaroslav</v>
      </c>
      <c r="E31" s="95">
        <f>IF('Prezenční listina'!F20=0,"",'Prezenční listina'!D20)</f>
        <v>1970</v>
      </c>
      <c r="F31" s="95" t="str">
        <f>IF('Prezenční listina'!F20=0,"",'Prezenční listina'!E20)</f>
        <v>Brno</v>
      </c>
      <c r="G31" s="96" t="str">
        <f>IF('Prezenční listina'!F20=0,"",'Prezenční listina'!H20)</f>
        <v>B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ht="12.75">
      <c r="A32" s="54">
        <f t="shared" si="0"/>
        <v>28</v>
      </c>
      <c r="B32" s="104">
        <f>IF('Prezenční listina'!F55=0,"",'Prezenční listina'!F55)</f>
        <v>35</v>
      </c>
      <c r="C32" s="80" t="str">
        <f>IF('Prezenční listina'!F55=0,"",'Prezenční listina'!B55)</f>
        <v>Čech</v>
      </c>
      <c r="D32" s="80" t="str">
        <f>IF('Prezenční listina'!F55=0,"",'Prezenční listina'!C55)</f>
        <v>Aleš</v>
      </c>
      <c r="E32" s="95">
        <f>IF('Prezenční listina'!F55=0,"",'Prezenční listina'!D55)</f>
        <v>1976</v>
      </c>
      <c r="F32" s="95" t="str">
        <f>IF('Prezenční listina'!F55=0,"",'Prezenční listina'!E55)</f>
        <v>Farma Jiřího Chrásta - SK Veselí</v>
      </c>
      <c r="G32" s="96" t="str">
        <f>IF('Prezenční listina'!F55=0,"",'Prezenční listina'!H55)</f>
        <v>A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</row>
    <row r="33" spans="1:84" ht="12.75">
      <c r="A33" s="54">
        <f t="shared" si="0"/>
        <v>29</v>
      </c>
      <c r="B33" s="104">
        <f>IF('Prezenční listina'!F57=0,"",'Prezenční listina'!F57)</f>
        <v>36</v>
      </c>
      <c r="C33" s="80" t="str">
        <f>IF('Prezenční listina'!F57=0,"",'Prezenční listina'!B57)</f>
        <v>Stejskal</v>
      </c>
      <c r="D33" s="80" t="str">
        <f>IF('Prezenční listina'!F57=0,"",'Prezenční listina'!C57)</f>
        <v>Petr</v>
      </c>
      <c r="E33" s="95">
        <f>IF('Prezenční listina'!F57=0,"",'Prezenční listina'!D57)</f>
        <v>1976</v>
      </c>
      <c r="F33" s="95" t="str">
        <f>IF('Prezenční listina'!F57=0,"",'Prezenční listina'!E57)</f>
        <v>Farma Jiřího Chrásta - SK Veselí</v>
      </c>
      <c r="G33" s="96" t="str">
        <f>IF('Prezenční listina'!F57=0,"",'Prezenční listina'!H57)</f>
        <v>A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84" ht="12.75">
      <c r="A34" s="54">
        <f t="shared" si="0"/>
        <v>30</v>
      </c>
      <c r="B34" s="104">
        <f>IF('Prezenční listina'!F28=0,"",'Prezenční listina'!F28)</f>
        <v>37</v>
      </c>
      <c r="C34" s="80" t="str">
        <f>IF('Prezenční listina'!F28=0,"",'Prezenční listina'!B28)</f>
        <v>Martincová</v>
      </c>
      <c r="D34" s="80" t="str">
        <f>IF('Prezenční listina'!F28=0,"",'Prezenční listina'!C28)</f>
        <v>Ivana</v>
      </c>
      <c r="E34" s="95">
        <f>IF('Prezenční listina'!F28=0,"",'Prezenční listina'!D28)</f>
        <v>1963</v>
      </c>
      <c r="F34" s="95" t="str">
        <f>IF('Prezenční listina'!F28=0,"",'Prezenční listina'!E28)</f>
        <v>Moravská Slávia Brno</v>
      </c>
      <c r="G34" s="96" t="str">
        <f>IF('Prezenční listina'!F28=0,"",'Prezenční listina'!H28)</f>
        <v>H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</row>
    <row r="35" spans="1:84" ht="12.75">
      <c r="A35" s="54">
        <f t="shared" si="0"/>
        <v>31</v>
      </c>
      <c r="B35" s="104">
        <f>IF('Prezenční listina'!F56=0,"",'Prezenční listina'!F56)</f>
        <v>42</v>
      </c>
      <c r="C35" s="80" t="str">
        <f>IF('Prezenční listina'!F56=0,"",'Prezenční listina'!B56)</f>
        <v>Čech</v>
      </c>
      <c r="D35" s="80" t="str">
        <f>IF('Prezenční listina'!F56=0,"",'Prezenční listina'!C56)</f>
        <v>Martin</v>
      </c>
      <c r="E35" s="95">
        <f>IF('Prezenční listina'!F56=0,"",'Prezenční listina'!D56)</f>
        <v>1978</v>
      </c>
      <c r="F35" s="95" t="str">
        <f>IF('Prezenční listina'!F56=0,"",'Prezenční listina'!E56)</f>
        <v>Farma Jiřího Chrásta - SK Veselí</v>
      </c>
      <c r="G35" s="96" t="str">
        <f>IF('Prezenční listina'!F56=0,"",'Prezenční listina'!H56)</f>
        <v>A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</row>
    <row r="36" spans="1:84" ht="12.75">
      <c r="A36" s="54">
        <f t="shared" si="0"/>
        <v>32</v>
      </c>
      <c r="B36" s="104">
        <f>IF('Prezenční listina'!F49=0,"",'Prezenční listina'!F49)</f>
        <v>43</v>
      </c>
      <c r="C36" s="80" t="str">
        <f>IF('Prezenční listina'!F49=0,"",'Prezenční listina'!B49)</f>
        <v>Veškrna</v>
      </c>
      <c r="D36" s="80" t="str">
        <f>IF('Prezenční listina'!F49=0,"",'Prezenční listina'!C49)</f>
        <v>Ivan</v>
      </c>
      <c r="E36" s="95">
        <f>IF('Prezenční listina'!F49=0,"",'Prezenční listina'!D49)</f>
        <v>1983</v>
      </c>
      <c r="F36" s="95" t="str">
        <f>IF('Prezenční listina'!F49=0,"",'Prezenční listina'!E49)</f>
        <v>Brno</v>
      </c>
      <c r="G36" s="96" t="str">
        <f>IF('Prezenční listina'!F49=0,"",'Prezenční listina'!H49)</f>
        <v>A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</row>
    <row r="37" spans="1:84" ht="12.75">
      <c r="A37" s="54">
        <f t="shared" si="0"/>
        <v>33</v>
      </c>
      <c r="B37" s="104">
        <f>IF('Prezenční listina'!F33=0,"",'Prezenční listina'!F33)</f>
        <v>44</v>
      </c>
      <c r="C37" s="80" t="str">
        <f>IF('Prezenční listina'!F33=0,"",'Prezenční listina'!B33)</f>
        <v>Procházková</v>
      </c>
      <c r="D37" s="80" t="str">
        <f>IF('Prezenční listina'!F33=0,"",'Prezenční listina'!C33)</f>
        <v>Tereza</v>
      </c>
      <c r="E37" s="95">
        <f>IF('Prezenční listina'!F33=0,"",'Prezenční listina'!D33)</f>
        <v>1990</v>
      </c>
      <c r="F37" s="95" t="str">
        <f>IF('Prezenční listina'!F33=0,"",'Prezenční listina'!E33)</f>
        <v>Ořechov</v>
      </c>
      <c r="G37" s="96" t="str">
        <f>IF('Prezenční listina'!F33=0,"",'Prezenční listina'!H33)</f>
        <v>F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</row>
    <row r="38" spans="1:84" ht="12.75">
      <c r="A38" s="54">
        <f t="shared" si="0"/>
        <v>34</v>
      </c>
      <c r="B38" s="104">
        <f>IF('Prezenční listina'!F67=0,"",'Prezenční listina'!F67)</f>
        <v>45</v>
      </c>
      <c r="C38" s="80" t="str">
        <f>IF('Prezenční listina'!F67=0,"",'Prezenční listina'!B67)</f>
        <v>Šťastný</v>
      </c>
      <c r="D38" s="80" t="str">
        <f>IF('Prezenční listina'!F67=0,"",'Prezenční listina'!C67)</f>
        <v>Jiří</v>
      </c>
      <c r="E38" s="95">
        <f>IF('Prezenční listina'!F67=0,"",'Prezenční listina'!D67)</f>
        <v>1960</v>
      </c>
      <c r="F38" s="95" t="str">
        <f>IF('Prezenční listina'!F67=0,"",'Prezenční listina'!E67)</f>
        <v>Moravský Krumlov</v>
      </c>
      <c r="G38" s="96" t="str">
        <f>IF('Prezenční listina'!F67=0,"",'Prezenční listina'!H67)</f>
        <v>C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</row>
    <row r="39" spans="1:84" ht="12.75">
      <c r="A39" s="54">
        <f>IF(C39="","",A38+1)</f>
        <v>35</v>
      </c>
      <c r="B39" s="104">
        <f>IF('Prezenční listina'!F17=0,"",'Prezenční listina'!F17)</f>
        <v>46</v>
      </c>
      <c r="C39" s="80" t="str">
        <f>IF('Prezenční listina'!F17=0,"",'Prezenční listina'!B17)</f>
        <v>Krátký</v>
      </c>
      <c r="D39" s="80" t="str">
        <f>IF('Prezenční listina'!F17=0,"",'Prezenční listina'!C17)</f>
        <v>Josef</v>
      </c>
      <c r="E39" s="95">
        <f>IF('Prezenční listina'!F17=0,"",'Prezenční listina'!D17)</f>
        <v>1965</v>
      </c>
      <c r="F39" s="95" t="str">
        <f>IF('Prezenční listina'!F17=0,"",'Prezenční listina'!E17)</f>
        <v>Hvězda SKP Pardubice</v>
      </c>
      <c r="G39" s="96" t="str">
        <f>IF('Prezenční listina'!F17=0,"",'Prezenční listina'!H17)</f>
        <v>B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1:84" ht="12.75">
      <c r="A40" s="54">
        <f aca="true" t="shared" si="1" ref="A40:A90">IF(C40="","",A39+1)</f>
        <v>36</v>
      </c>
      <c r="B40" s="104">
        <f>IF('Prezenční listina'!F15=0,"",'Prezenční listina'!F15)</f>
        <v>47</v>
      </c>
      <c r="C40" s="80" t="str">
        <f>IF('Prezenční listina'!F15=0,"",'Prezenční listina'!B15)</f>
        <v>Krátká</v>
      </c>
      <c r="D40" s="80" t="str">
        <f>IF('Prezenční listina'!F15=0,"",'Prezenční listina'!C15)</f>
        <v>Anna</v>
      </c>
      <c r="E40" s="95">
        <f>IF('Prezenční listina'!F15=0,"",'Prezenční listina'!D15)</f>
        <v>1969</v>
      </c>
      <c r="F40" s="95" t="str">
        <f>IF('Prezenční listina'!F15=0,"",'Prezenční listina'!E15)</f>
        <v>Hvězda SKP Pardubice</v>
      </c>
      <c r="G40" s="96" t="str">
        <f>IF('Prezenční listina'!F15=0,"",'Prezenční listina'!H15)</f>
        <v>G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</row>
    <row r="41" spans="1:84" ht="12.75">
      <c r="A41" s="54">
        <f t="shared" si="1"/>
        <v>37</v>
      </c>
      <c r="B41" s="104">
        <f>IF('Prezenční listina'!F51=0,"",'Prezenční listina'!F51)</f>
        <v>48</v>
      </c>
      <c r="C41" s="80" t="str">
        <f>IF('Prezenční listina'!F51=0,"",'Prezenční listina'!B51)</f>
        <v>Zajíc</v>
      </c>
      <c r="D41" s="80" t="str">
        <f>IF('Prezenční listina'!F51=0,"",'Prezenční listina'!C51)</f>
        <v>Jan</v>
      </c>
      <c r="E41" s="95">
        <f>IF('Prezenční listina'!F51=0,"",'Prezenční listina'!D51)</f>
        <v>1953</v>
      </c>
      <c r="F41" s="95" t="str">
        <f>IF('Prezenční listina'!F51=0,"",'Prezenční listina'!E51)</f>
        <v>Hvězda SKP Pardubice</v>
      </c>
      <c r="G41" s="96" t="str">
        <f>IF('Prezenční listina'!F51=0,"",'Prezenční listina'!H51)</f>
        <v>D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</row>
    <row r="42" spans="1:84" ht="12.75">
      <c r="A42" s="54">
        <f t="shared" si="1"/>
        <v>38</v>
      </c>
      <c r="B42" s="104">
        <f>IF('Prezenční listina'!F68=0,"",'Prezenční listina'!F68)</f>
        <v>50</v>
      </c>
      <c r="C42" s="80" t="str">
        <f>IF('Prezenční listina'!F68=0,"",'Prezenční listina'!B68)</f>
        <v>Drozd</v>
      </c>
      <c r="D42" s="80" t="str">
        <f>IF('Prezenční listina'!F68=0,"",'Prezenční listina'!C68)</f>
        <v>Jiří</v>
      </c>
      <c r="E42" s="95">
        <f>IF('Prezenční listina'!F68=0,"",'Prezenční listina'!D68)</f>
        <v>1957</v>
      </c>
      <c r="F42" s="95" t="str">
        <f>IF('Prezenční listina'!F68=0,"",'Prezenční listina'!E68)</f>
        <v>MOPOS Pardubice</v>
      </c>
      <c r="G42" s="96" t="str">
        <f>IF('Prezenční listina'!F68=0,"",'Prezenční listina'!H68)</f>
        <v>C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</row>
    <row r="43" spans="1:84" ht="12.75">
      <c r="A43" s="54">
        <f t="shared" si="1"/>
        <v>39</v>
      </c>
      <c r="B43" s="104">
        <f>IF('Prezenční listina'!F4=0,"",'Prezenční listina'!F4)</f>
        <v>51</v>
      </c>
      <c r="C43" s="80" t="str">
        <f>IF('Prezenční listina'!F4=0,"",'Prezenční listina'!B4)</f>
        <v>Eremka</v>
      </c>
      <c r="D43" s="80" t="str">
        <f>IF('Prezenční listina'!F4=0,"",'Prezenční listina'!C4)</f>
        <v>Libor</v>
      </c>
      <c r="E43" s="95">
        <f>IF('Prezenční listina'!F4=0,"",'Prezenční listina'!D4)</f>
        <v>1988</v>
      </c>
      <c r="F43" s="95" t="str">
        <f>IF('Prezenční listina'!F4=0,"",'Prezenční listina'!E4)</f>
        <v>Humpolec</v>
      </c>
      <c r="G43" s="96" t="str">
        <f>IF('Prezenční listina'!F4=0,"",'Prezenční listina'!H4)</f>
        <v>A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</row>
    <row r="44" spans="1:84" ht="12.75">
      <c r="A44" s="54">
        <f t="shared" si="1"/>
        <v>40</v>
      </c>
      <c r="B44" s="104">
        <f>IF('Prezenční listina'!F31=0,"",'Prezenční listina'!F31)</f>
        <v>52</v>
      </c>
      <c r="C44" s="80" t="str">
        <f>IF('Prezenční listina'!F31=0,"",'Prezenční listina'!B31)</f>
        <v>Ožana</v>
      </c>
      <c r="D44" s="80" t="str">
        <f>IF('Prezenční listina'!F31=0,"",'Prezenční listina'!C31)</f>
        <v>Václav</v>
      </c>
      <c r="E44" s="95">
        <f>IF('Prezenční listina'!F31=0,"",'Prezenční listina'!D31)</f>
        <v>1964</v>
      </c>
      <c r="F44" s="95" t="str">
        <f>IF('Prezenční listina'!F31=0,"",'Prezenční listina'!E31)</f>
        <v>TJ Nové Město na Moravě</v>
      </c>
      <c r="G44" s="96" t="str">
        <f>IF('Prezenční listina'!F31=0,"",'Prezenční listina'!H31)</f>
        <v>B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</row>
    <row r="45" spans="1:84" ht="12.75">
      <c r="A45" s="54">
        <f t="shared" si="1"/>
        <v>41</v>
      </c>
      <c r="B45" s="104">
        <f>IF('Prezenční listina'!F9=0,"",'Prezenční listina'!F9)</f>
        <v>53</v>
      </c>
      <c r="C45" s="80" t="str">
        <f>IF('Prezenční listina'!F9=0,"",'Prezenční listina'!B9)</f>
        <v>Chlubna</v>
      </c>
      <c r="D45" s="80" t="str">
        <f>IF('Prezenční listina'!F9=0,"",'Prezenční listina'!C9)</f>
        <v>Jan</v>
      </c>
      <c r="E45" s="95">
        <f>IF('Prezenční listina'!F9=0,"",'Prezenční listina'!D9)</f>
        <v>1984</v>
      </c>
      <c r="F45" s="95" t="str">
        <f>IF('Prezenční listina'!F9=0,"",'Prezenční listina'!E9)</f>
        <v>TJ Nové Město na Moravě</v>
      </c>
      <c r="G45" s="96" t="str">
        <f>IF('Prezenční listina'!F9=0,"",'Prezenční listina'!H9)</f>
        <v>A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</row>
    <row r="46" spans="1:84" ht="12.75">
      <c r="A46" s="54">
        <f t="shared" si="1"/>
        <v>42</v>
      </c>
      <c r="B46" s="104">
        <f>IF('Prezenční listina'!F42=0,"",'Prezenční listina'!F42)</f>
        <v>55</v>
      </c>
      <c r="C46" s="80" t="str">
        <f>IF('Prezenční listina'!F42=0,"",'Prezenční listina'!B42)</f>
        <v>Šperka</v>
      </c>
      <c r="D46" s="80" t="str">
        <f>IF('Prezenční listina'!F42=0,"",'Prezenční listina'!C42)</f>
        <v>Oldřich</v>
      </c>
      <c r="E46" s="95">
        <f>IF('Prezenční listina'!F42=0,"",'Prezenční listina'!D42)</f>
        <v>1956</v>
      </c>
      <c r="F46" s="95" t="str">
        <f>IF('Prezenční listina'!F42=0,"",'Prezenční listina'!E42)</f>
        <v>Jedovnice</v>
      </c>
      <c r="G46" s="96" t="str">
        <f>IF('Prezenční listina'!F42=0,"",'Prezenční listina'!H42)</f>
        <v>C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</row>
    <row r="47" spans="1:84" ht="12.75">
      <c r="A47" s="54">
        <f t="shared" si="1"/>
        <v>43</v>
      </c>
      <c r="B47" s="104">
        <f>IF('Prezenční listina'!F39=0,"",'Prezenční listina'!F39)</f>
        <v>56</v>
      </c>
      <c r="C47" s="80" t="str">
        <f>IF('Prezenční listina'!F39=0,"",'Prezenční listina'!B39)</f>
        <v>Skoták</v>
      </c>
      <c r="D47" s="80" t="str">
        <f>IF('Prezenční listina'!F39=0,"",'Prezenční listina'!C39)</f>
        <v>Hynek</v>
      </c>
      <c r="E47" s="95">
        <f>IF('Prezenční listina'!F39=0,"",'Prezenční listina'!D39)</f>
        <v>1977</v>
      </c>
      <c r="F47" s="95" t="str">
        <f>IF('Prezenční listina'!F39=0,"",'Prezenční listina'!E39)</f>
        <v>Extreme life Blansko</v>
      </c>
      <c r="G47" s="96" t="str">
        <f>IF('Prezenční listina'!F39=0,"",'Prezenční listina'!H39)</f>
        <v>A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</row>
    <row r="48" spans="1:84" ht="12.75">
      <c r="A48" s="54">
        <f t="shared" si="1"/>
        <v>44</v>
      </c>
      <c r="B48" s="104">
        <f>IF('Prezenční listina'!F8=0,"",'Prezenční listina'!F8)</f>
        <v>57</v>
      </c>
      <c r="C48" s="80" t="str">
        <f>IF('Prezenční listina'!F8=0,"",'Prezenční listina'!B8)</f>
        <v>Huber</v>
      </c>
      <c r="D48" s="80" t="str">
        <f>IF('Prezenční listina'!F8=0,"",'Prezenční listina'!C8)</f>
        <v>František</v>
      </c>
      <c r="E48" s="95">
        <f>IF('Prezenční listina'!F8=0,"",'Prezenční listina'!D8)</f>
        <v>1979</v>
      </c>
      <c r="F48" s="95" t="str">
        <f>IF('Prezenční listina'!F8=0,"",'Prezenční listina'!E8)</f>
        <v>Extreme life Praha</v>
      </c>
      <c r="G48" s="96" t="str">
        <f>IF('Prezenční listina'!F8=0,"",'Prezenční listina'!H8)</f>
        <v>A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</row>
    <row r="49" spans="1:84" ht="12.75">
      <c r="A49" s="54">
        <f t="shared" si="1"/>
        <v>45</v>
      </c>
      <c r="B49" s="104">
        <f>IF('Prezenční listina'!F59=0,"",'Prezenční listina'!F59)</f>
        <v>59</v>
      </c>
      <c r="C49" s="80" t="str">
        <f>IF('Prezenční listina'!F59=0,"",'Prezenční listina'!B59)</f>
        <v>Suchý</v>
      </c>
      <c r="D49" s="80" t="str">
        <f>IF('Prezenční listina'!F59=0,"",'Prezenční listina'!C59)</f>
        <v>Karel</v>
      </c>
      <c r="E49" s="95">
        <f>IF('Prezenční listina'!F59=0,"",'Prezenční listina'!D59)</f>
        <v>1956</v>
      </c>
      <c r="F49" s="95" t="str">
        <f>IF('Prezenční listina'!F59=0,"",'Prezenční listina'!E59)</f>
        <v>Náměšť nad Oslavou</v>
      </c>
      <c r="G49" s="96" t="str">
        <f>IF('Prezenční listina'!F59=0,"",'Prezenční listina'!H59)</f>
        <v>C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</row>
    <row r="50" spans="1:84" ht="12.75">
      <c r="A50" s="54">
        <f t="shared" si="1"/>
        <v>46</v>
      </c>
      <c r="B50" s="104">
        <f>IF('Prezenční listina'!F69=0,"",'Prezenční listina'!F69)</f>
        <v>60</v>
      </c>
      <c r="C50" s="80" t="str">
        <f>IF('Prezenční listina'!F69=0,"",'Prezenční listina'!B69)</f>
        <v>Hrdina</v>
      </c>
      <c r="D50" s="80" t="str">
        <f>IF('Prezenční listina'!F69=0,"",'Prezenční listina'!C69)</f>
        <v>Tomáš</v>
      </c>
      <c r="E50" s="95">
        <f>IF('Prezenční listina'!F69=0,"",'Prezenční listina'!D69)</f>
        <v>1979</v>
      </c>
      <c r="F50" s="95" t="str">
        <f>IF('Prezenční listina'!F69=0,"",'Prezenční listina'!E69)</f>
        <v>Moravský Krumlov</v>
      </c>
      <c r="G50" s="96" t="str">
        <f>IF('Prezenční listina'!F69=0,"",'Prezenční listina'!H69)</f>
        <v>A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</row>
    <row r="51" spans="1:84" ht="12.75">
      <c r="A51" s="54">
        <f t="shared" si="1"/>
        <v>47</v>
      </c>
      <c r="B51" s="104">
        <f>IF('Prezenční listina'!F70=0,"",'Prezenční listina'!F70)</f>
        <v>61</v>
      </c>
      <c r="C51" s="80" t="str">
        <f>IF('Prezenční listina'!F70=0,"",'Prezenční listina'!B70)</f>
        <v>Baciu</v>
      </c>
      <c r="D51" s="80" t="str">
        <f>IF('Prezenční listina'!F70=0,"",'Prezenční listina'!C70)</f>
        <v>Serban</v>
      </c>
      <c r="E51" s="95">
        <f>IF('Prezenční listina'!F70=0,"",'Prezenční listina'!D70)</f>
        <v>1980</v>
      </c>
      <c r="F51" s="95" t="str">
        <f>IF('Prezenční listina'!F70=0,"",'Prezenční listina'!E70)</f>
        <v>Romania</v>
      </c>
      <c r="G51" s="96" t="str">
        <f>IF('Prezenční listina'!F70=0,"",'Prezenční listina'!H70)</f>
        <v>A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1:84" ht="12.75">
      <c r="A52" s="54">
        <f t="shared" si="1"/>
        <v>48</v>
      </c>
      <c r="B52" s="104">
        <f>IF('Prezenční listina'!F71=0,"",'Prezenční listina'!F71)</f>
        <v>62</v>
      </c>
      <c r="C52" s="80" t="str">
        <f>IF('Prezenční listina'!F71=0,"",'Prezenční listina'!B71)</f>
        <v>Janů</v>
      </c>
      <c r="D52" s="80" t="str">
        <f>IF('Prezenční listina'!F71=0,"",'Prezenční listina'!C71)</f>
        <v>Jan</v>
      </c>
      <c r="E52" s="95">
        <f>IF('Prezenční listina'!F71=0,"",'Prezenční listina'!D71)</f>
        <v>1993</v>
      </c>
      <c r="F52" s="95" t="str">
        <f>IF('Prezenční listina'!F71=0,"",'Prezenční listina'!E71)</f>
        <v>Hvězda SKP Pardubice</v>
      </c>
      <c r="G52" s="96" t="str">
        <f>IF('Prezenční listina'!F71=0,"",'Prezenční listina'!H71)</f>
        <v>A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</row>
    <row r="53" spans="1:84" ht="12.75">
      <c r="A53" s="54">
        <f t="shared" si="1"/>
        <v>49</v>
      </c>
      <c r="B53" s="104">
        <f>IF('Prezenční listina'!F12=0,"",'Prezenční listina'!F12)</f>
        <v>63</v>
      </c>
      <c r="C53" s="80" t="str">
        <f>IF('Prezenční listina'!F12=0,"",'Prezenční listina'!B12)</f>
        <v>Kašová</v>
      </c>
      <c r="D53" s="80" t="str">
        <f>IF('Prezenční listina'!F12=0,"",'Prezenční listina'!C12)</f>
        <v>Hana</v>
      </c>
      <c r="E53" s="95">
        <f>IF('Prezenční listina'!F12=0,"",'Prezenční listina'!D12)</f>
        <v>1954</v>
      </c>
      <c r="F53" s="95" t="str">
        <f>IF('Prezenční listina'!F12=0,"",'Prezenční listina'!E12)</f>
        <v>Barnex Sport Brno</v>
      </c>
      <c r="G53" s="96" t="str">
        <f>IF('Prezenční listina'!F12=0,"",'Prezenční listina'!H12)</f>
        <v>H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</row>
    <row r="54" spans="1:84" ht="12.75">
      <c r="A54" s="54">
        <f t="shared" si="1"/>
        <v>50</v>
      </c>
      <c r="B54" s="104">
        <f>IF('Prezenční listina'!F11=0,"",'Prezenční listina'!F11)</f>
        <v>64</v>
      </c>
      <c r="C54" s="80" t="str">
        <f>IF('Prezenční listina'!F11=0,"",'Prezenční listina'!B11)</f>
        <v>Kaše</v>
      </c>
      <c r="D54" s="80" t="str">
        <f>IF('Prezenční listina'!F11=0,"",'Prezenční listina'!C11)</f>
        <v>Jaroslav</v>
      </c>
      <c r="E54" s="95">
        <f>IF('Prezenční listina'!F11=0,"",'Prezenční listina'!D11)</f>
        <v>1953</v>
      </c>
      <c r="F54" s="95" t="str">
        <f>IF('Prezenční listina'!F11=0,"",'Prezenční listina'!E11)</f>
        <v>Barnex Sport Brno</v>
      </c>
      <c r="G54" s="96" t="str">
        <f>IF('Prezenční listina'!F11=0,"",'Prezenční listina'!H11)</f>
        <v>D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</row>
    <row r="55" spans="1:84" ht="12.75">
      <c r="A55" s="54">
        <f t="shared" si="1"/>
        <v>51</v>
      </c>
      <c r="B55" s="104">
        <f>IF('Prezenční listina'!F72=0,"",'Prezenční listina'!F72)</f>
        <v>65</v>
      </c>
      <c r="C55" s="80" t="str">
        <f>IF('Prezenční listina'!F72=0,"",'Prezenční listina'!B72)</f>
        <v>Varmuža</v>
      </c>
      <c r="D55" s="80" t="str">
        <f>IF('Prezenční listina'!F72=0,"",'Prezenční listina'!C72)</f>
        <v>Ivan</v>
      </c>
      <c r="E55" s="95">
        <f>IF('Prezenční listina'!F72=0,"",'Prezenční listina'!D72)</f>
        <v>1961</v>
      </c>
      <c r="F55" s="95" t="str">
        <f>IF('Prezenční listina'!F72=0,"",'Prezenční listina'!E72)</f>
        <v>Running Relatives Liberec</v>
      </c>
      <c r="G55" s="96" t="str">
        <f>IF('Prezenční listina'!F72=0,"",'Prezenční listina'!H72)</f>
        <v>C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</row>
    <row r="56" spans="1:84" ht="12.75">
      <c r="A56" s="54">
        <f t="shared" si="1"/>
        <v>52</v>
      </c>
      <c r="B56" s="104">
        <f>IF('Prezenční listina'!F73=0,"",'Prezenční listina'!F73)</f>
        <v>66</v>
      </c>
      <c r="C56" s="80" t="str">
        <f>IF('Prezenční listina'!F73=0,"",'Prezenční listina'!B73)</f>
        <v>Chmelková</v>
      </c>
      <c r="D56" s="80" t="str">
        <f>IF('Prezenční listina'!F73=0,"",'Prezenční listina'!C73)</f>
        <v>Kristýna</v>
      </c>
      <c r="E56" s="95">
        <f>IF('Prezenční listina'!F73=0,"",'Prezenční listina'!D73)</f>
        <v>1987</v>
      </c>
      <c r="F56" s="95" t="str">
        <f>IF('Prezenční listina'!F73=0,"",'Prezenční listina'!E73)</f>
        <v>TJ Liga 100 Olomouc</v>
      </c>
      <c r="G56" s="96" t="str">
        <f>IF('Prezenční listina'!F73=0,"",'Prezenční listina'!H73)</f>
        <v>F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</row>
    <row r="57" spans="1:84" ht="12.75">
      <c r="A57" s="54">
        <f t="shared" si="1"/>
        <v>53</v>
      </c>
      <c r="B57" s="104">
        <f>IF('Prezenční listina'!F74=0,"",'Prezenční listina'!F74)</f>
        <v>67</v>
      </c>
      <c r="C57" s="80" t="str">
        <f>IF('Prezenční listina'!F74=0,"",'Prezenční listina'!B74)</f>
        <v>Lenhart</v>
      </c>
      <c r="D57" s="80" t="str">
        <f>IF('Prezenční listina'!F74=0,"",'Prezenční listina'!C74)</f>
        <v>Vít</v>
      </c>
      <c r="E57" s="95">
        <f>IF('Prezenční listina'!F74=0,"",'Prezenční listina'!D74)</f>
        <v>1982</v>
      </c>
      <c r="F57" s="95" t="str">
        <f>IF('Prezenční listina'!F74=0,"",'Prezenční listina'!E74)</f>
        <v>TJ Liga 100 Olomouc</v>
      </c>
      <c r="G57" s="96" t="str">
        <f>IF('Prezenční listina'!F74=0,"",'Prezenční listina'!H74)</f>
        <v>A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</row>
    <row r="58" spans="1:84" ht="12.75">
      <c r="A58" s="54">
        <f t="shared" si="1"/>
        <v>54</v>
      </c>
      <c r="B58" s="104">
        <f>IF('Prezenční listina'!F75=0,"",'Prezenční listina'!F75)</f>
        <v>68</v>
      </c>
      <c r="C58" s="80" t="str">
        <f>IF('Prezenční listina'!F75=0,"",'Prezenční listina'!B75)</f>
        <v>Fritscher</v>
      </c>
      <c r="D58" s="80" t="str">
        <f>IF('Prezenční listina'!F75=0,"",'Prezenční listina'!C75)</f>
        <v>Adam</v>
      </c>
      <c r="E58" s="95">
        <f>IF('Prezenční listina'!F75=0,"",'Prezenční listina'!D75)</f>
        <v>1975</v>
      </c>
      <c r="F58" s="95" t="str">
        <f>IF('Prezenční listina'!F75=0,"",'Prezenční listina'!E75)</f>
        <v>TJ Liga 100 Olomouc</v>
      </c>
      <c r="G58" s="96" t="str">
        <f>IF('Prezenční listina'!F75=0,"",'Prezenční listina'!H75)</f>
        <v>A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</row>
    <row r="59" spans="1:84" ht="12.75">
      <c r="A59" s="54">
        <f t="shared" si="1"/>
        <v>55</v>
      </c>
      <c r="B59" s="104">
        <f>IF('Prezenční listina'!F76=0,"",'Prezenční listina'!F76)</f>
        <v>69</v>
      </c>
      <c r="C59" s="80" t="str">
        <f>IF('Prezenční listina'!F76=0,"",'Prezenční listina'!B76)</f>
        <v>Hájek</v>
      </c>
      <c r="D59" s="80" t="str">
        <f>IF('Prezenční listina'!F76=0,"",'Prezenční listina'!C76)</f>
        <v>František</v>
      </c>
      <c r="E59" s="95">
        <f>IF('Prezenční listina'!F76=0,"",'Prezenční listina'!D76)</f>
        <v>1949</v>
      </c>
      <c r="F59" s="95" t="str">
        <f>IF('Prezenční listina'!F76=0,"",'Prezenční listina'!E76)</f>
        <v>FGT Stolany</v>
      </c>
      <c r="G59" s="96" t="str">
        <f>IF('Prezenční listina'!F76=0,"",'Prezenční listina'!H76)</f>
        <v>D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</row>
    <row r="60" spans="1:84" ht="12.75">
      <c r="A60" s="54">
        <f t="shared" si="1"/>
        <v>56</v>
      </c>
      <c r="B60" s="104">
        <f>IF('Prezenční listina'!F77=0,"",'Prezenční listina'!F77)</f>
        <v>70</v>
      </c>
      <c r="C60" s="80" t="str">
        <f>IF('Prezenční listina'!F77=0,"",'Prezenční listina'!B77)</f>
        <v>Krejčí</v>
      </c>
      <c r="D60" s="80" t="str">
        <f>IF('Prezenční listina'!F77=0,"",'Prezenční listina'!C77)</f>
        <v>Tomáš</v>
      </c>
      <c r="E60" s="95">
        <f>IF('Prezenční listina'!F77=0,"",'Prezenční listina'!D77)</f>
        <v>1986</v>
      </c>
      <c r="F60" s="95" t="str">
        <f>IF('Prezenční listina'!F77=0,"",'Prezenční listina'!E77)</f>
        <v>TJ Liga 100 Olomouc</v>
      </c>
      <c r="G60" s="96" t="str">
        <f>IF('Prezenční listina'!F77=0,"",'Prezenční listina'!H77)</f>
        <v>A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</row>
    <row r="61" spans="1:84" ht="12.75">
      <c r="A61" s="54">
        <f t="shared" si="1"/>
        <v>57</v>
      </c>
      <c r="B61" s="104">
        <f>IF('Prezenční listina'!F44=0,"",'Prezenční listina'!F44)</f>
        <v>71</v>
      </c>
      <c r="C61" s="80" t="str">
        <f>IF('Prezenční listina'!F44=0,"",'Prezenční listina'!B44)</f>
        <v>Šustrová</v>
      </c>
      <c r="D61" s="80" t="str">
        <f>IF('Prezenční listina'!F44=0,"",'Prezenční listina'!C44)</f>
        <v>Kateřina</v>
      </c>
      <c r="E61" s="95">
        <f>IF('Prezenční listina'!F44=0,"",'Prezenční listina'!D44)</f>
        <v>1979</v>
      </c>
      <c r="F61" s="95" t="str">
        <f>IF('Prezenční listina'!F44=0,"",'Prezenční listina'!E44)</f>
        <v>TJ Liga 100 Olomouc</v>
      </c>
      <c r="G61" s="96" t="str">
        <f>IF('Prezenční listina'!F44=0,"",'Prezenční listina'!H44)</f>
        <v>F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</row>
    <row r="62" spans="1:84" ht="12.75">
      <c r="A62" s="54">
        <f t="shared" si="1"/>
        <v>58</v>
      </c>
      <c r="B62" s="104">
        <f>IF('Prezenční listina'!F30=0,"",'Prezenční listina'!F30)</f>
        <v>72</v>
      </c>
      <c r="C62" s="80" t="str">
        <f>IF('Prezenční listina'!F30=0,"",'Prezenční listina'!B30)</f>
        <v>Nový</v>
      </c>
      <c r="D62" s="80" t="str">
        <f>IF('Prezenční listina'!F30=0,"",'Prezenční listina'!C30)</f>
        <v>Zdeněk</v>
      </c>
      <c r="E62" s="95">
        <f>IF('Prezenční listina'!F30=0,"",'Prezenční listina'!D30)</f>
        <v>1975</v>
      </c>
      <c r="F62" s="95" t="str">
        <f>IF('Prezenční listina'!F30=0,"",'Prezenční listina'!E30)</f>
        <v>SK K2 Prostějov</v>
      </c>
      <c r="G62" s="96" t="str">
        <f>IF('Prezenční listina'!F30=0,"",'Prezenční listina'!H30)</f>
        <v>A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</row>
    <row r="63" spans="1:84" ht="12.75">
      <c r="A63" s="54">
        <f t="shared" si="1"/>
        <v>59</v>
      </c>
      <c r="B63" s="104">
        <f>IF('Prezenční listina'!F54=0,"",'Prezenční listina'!F54)</f>
        <v>73</v>
      </c>
      <c r="C63" s="80" t="str">
        <f>IF('Prezenční listina'!F54=0,"",'Prezenční listina'!B54)</f>
        <v>Zubík</v>
      </c>
      <c r="D63" s="80" t="str">
        <f>IF('Prezenční listina'!F54=0,"",'Prezenční listina'!C54)</f>
        <v>Tomáš</v>
      </c>
      <c r="E63" s="95">
        <f>IF('Prezenční listina'!F54=0,"",'Prezenční listina'!D54)</f>
        <v>1994</v>
      </c>
      <c r="F63" s="95" t="str">
        <f>IF('Prezenční listina'!F54=0,"",'Prezenční listina'!E54)</f>
        <v>FBC Sokol Brno-Židenice</v>
      </c>
      <c r="G63" s="96" t="str">
        <f>IF('Prezenční listina'!F54=0,"",'Prezenční listina'!H54)</f>
        <v>A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</row>
    <row r="64" spans="1:84" ht="12.75">
      <c r="A64" s="54">
        <f t="shared" si="1"/>
        <v>60</v>
      </c>
      <c r="B64" s="104">
        <f>IF('Prezenční listina'!F78=0,"",'Prezenční listina'!F78)</f>
        <v>74</v>
      </c>
      <c r="C64" s="80" t="str">
        <f>IF('Prezenční listina'!F78=0,"",'Prezenční listina'!B78)</f>
        <v>Dvořák</v>
      </c>
      <c r="D64" s="80" t="str">
        <f>IF('Prezenční listina'!F78=0,"",'Prezenční listina'!C78)</f>
        <v>Pavel</v>
      </c>
      <c r="E64" s="95">
        <f>IF('Prezenční listina'!F78=0,"",'Prezenční listina'!D78)</f>
        <v>1982</v>
      </c>
      <c r="F64" s="95" t="str">
        <f>IF('Prezenční listina'!F78=0,"",'Prezenční listina'!E78)</f>
        <v>Biatlon Prostějov</v>
      </c>
      <c r="G64" s="96" t="str">
        <f>IF('Prezenční listina'!F78=0,"",'Prezenční listina'!H78)</f>
        <v>A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</row>
    <row r="65" spans="1:84" ht="12.75">
      <c r="A65" s="54">
        <f t="shared" si="1"/>
        <v>61</v>
      </c>
      <c r="B65" s="104">
        <f>IF('Prezenční listina'!F79=0,"",'Prezenční listina'!F79)</f>
        <v>75</v>
      </c>
      <c r="C65" s="80" t="str">
        <f>IF('Prezenční listina'!F79=0,"",'Prezenční listina'!B79)</f>
        <v>Glier</v>
      </c>
      <c r="D65" s="80" t="str">
        <f>IF('Prezenční listina'!F79=0,"",'Prezenční listina'!C79)</f>
        <v>Michal</v>
      </c>
      <c r="E65" s="95">
        <f>IF('Prezenční listina'!F79=0,"",'Prezenční listina'!D79)</f>
        <v>1982</v>
      </c>
      <c r="F65" s="95" t="str">
        <f>IF('Prezenční listina'!F79=0,"",'Prezenční listina'!E79)</f>
        <v>AC Moravská Slávia Brno</v>
      </c>
      <c r="G65" s="96" t="str">
        <f>IF('Prezenční listina'!F79=0,"",'Prezenční listina'!H79)</f>
        <v>A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</row>
    <row r="66" spans="1:84" ht="12.75">
      <c r="A66" s="54">
        <f t="shared" si="1"/>
        <v>62</v>
      </c>
      <c r="B66" s="104">
        <f>IF('Prezenční listina'!F23=0,"",'Prezenční listina'!F23)</f>
        <v>76</v>
      </c>
      <c r="C66" s="80" t="str">
        <f>IF('Prezenční listina'!F23=0,"",'Prezenční listina'!B23)</f>
        <v>Kubr</v>
      </c>
      <c r="D66" s="80" t="str">
        <f>IF('Prezenční listina'!F23=0,"",'Prezenční listina'!C23)</f>
        <v>Václav</v>
      </c>
      <c r="E66" s="95">
        <f>IF('Prezenční listina'!F23=0,"",'Prezenční listina'!D23)</f>
        <v>1955</v>
      </c>
      <c r="F66" s="95" t="str">
        <f>IF('Prezenční listina'!F23=0,"",'Prezenční listina'!E23)</f>
        <v>Hvězda SKP Pardubice</v>
      </c>
      <c r="G66" s="96" t="str">
        <f>IF('Prezenční listina'!F23=0,"",'Prezenční listina'!H23)</f>
        <v>C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</row>
    <row r="67" spans="1:84" ht="12.75">
      <c r="A67" s="54">
        <f t="shared" si="1"/>
        <v>63</v>
      </c>
      <c r="B67" s="104">
        <f>IF('Prezenční listina'!F24=0,"",'Prezenční listina'!F24)</f>
        <v>77</v>
      </c>
      <c r="C67" s="80" t="str">
        <f>IF('Prezenční listina'!F24=0,"",'Prezenční listina'!B24)</f>
        <v>Kubrová</v>
      </c>
      <c r="D67" s="80" t="str">
        <f>IF('Prezenční listina'!F24=0,"",'Prezenční listina'!C24)</f>
        <v>Dagmar</v>
      </c>
      <c r="E67" s="95">
        <f>IF('Prezenční listina'!F24=0,"",'Prezenční listina'!D24)</f>
        <v>1963</v>
      </c>
      <c r="F67" s="95" t="str">
        <f>IF('Prezenční listina'!F24=0,"",'Prezenční listina'!E24)</f>
        <v>Hvězda SKP Pardubice</v>
      </c>
      <c r="G67" s="96" t="str">
        <f>IF('Prezenční listina'!F24=0,"",'Prezenční listina'!H24)</f>
        <v>H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</row>
    <row r="68" spans="1:84" ht="12.75">
      <c r="A68" s="54">
        <f t="shared" si="1"/>
        <v>64</v>
      </c>
      <c r="B68" s="104">
        <f>IF('Prezenční listina'!F80=0,"",'Prezenční listina'!F80)</f>
        <v>78</v>
      </c>
      <c r="C68" s="80" t="str">
        <f>IF('Prezenční listina'!F80=0,"",'Prezenční listina'!B80)</f>
        <v>Lisý</v>
      </c>
      <c r="D68" s="80" t="str">
        <f>IF('Prezenční listina'!F80=0,"",'Prezenční listina'!C80)</f>
        <v>Pavel</v>
      </c>
      <c r="E68" s="95">
        <f>IF('Prezenční listina'!F80=0,"",'Prezenční listina'!D80)</f>
        <v>1966</v>
      </c>
      <c r="F68" s="95" t="str">
        <f>IF('Prezenční listina'!F80=0,"",'Prezenční listina'!E80)</f>
        <v>FRC Hradec Králové</v>
      </c>
      <c r="G68" s="96" t="str">
        <f>IF('Prezenční listina'!F80=0,"",'Prezenční listina'!H80)</f>
        <v>B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</row>
    <row r="69" spans="1:84" ht="12.75">
      <c r="A69" s="54">
        <f t="shared" si="1"/>
        <v>65</v>
      </c>
      <c r="B69" s="104">
        <f>IF('Prezenční listina'!F5=0,"",'Prezenční listina'!F5)</f>
        <v>79</v>
      </c>
      <c r="C69" s="80" t="str">
        <f>IF('Prezenční listina'!F5=0,"",'Prezenční listina'!B5)</f>
        <v>Fučík</v>
      </c>
      <c r="D69" s="80" t="str">
        <f>IF('Prezenční listina'!F5=0,"",'Prezenční listina'!C5)</f>
        <v>Jaroslav</v>
      </c>
      <c r="E69" s="95">
        <f>IF('Prezenční listina'!F5=0,"",'Prezenční listina'!D5)</f>
        <v>1974</v>
      </c>
      <c r="F69" s="95" t="str">
        <f>IF('Prezenční listina'!F5=0,"",'Prezenční listina'!E5)</f>
        <v>Prosetín</v>
      </c>
      <c r="G69" s="96" t="str">
        <f>IF('Prezenční listina'!F5=0,"",'Prezenční listina'!H5)</f>
        <v>A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</row>
    <row r="70" spans="1:84" ht="12.75">
      <c r="A70" s="54">
        <f t="shared" si="1"/>
        <v>66</v>
      </c>
      <c r="B70" s="104">
        <f>IF('Prezenční listina'!F37=0,"",'Prezenční listina'!F37)</f>
        <v>80</v>
      </c>
      <c r="C70" s="80" t="str">
        <f>IF('Prezenční listina'!F37=0,"",'Prezenční listina'!B37)</f>
        <v>Řezníček</v>
      </c>
      <c r="D70" s="80" t="str">
        <f>IF('Prezenční listina'!F37=0,"",'Prezenční listina'!C37)</f>
        <v>Roman</v>
      </c>
      <c r="E70" s="95">
        <f>IF('Prezenční listina'!F37=0,"",'Prezenční listina'!D37)</f>
        <v>1977</v>
      </c>
      <c r="F70" s="95" t="str">
        <f>IF('Prezenční listina'!F37=0,"",'Prezenční listina'!E37)</f>
        <v>Žďár nad Sázavou</v>
      </c>
      <c r="G70" s="96" t="str">
        <f>IF('Prezenční listina'!F37=0,"",'Prezenční listina'!H37)</f>
        <v>A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</row>
    <row r="71" spans="1:84" ht="12.75">
      <c r="A71" s="54">
        <f t="shared" si="1"/>
        <v>67</v>
      </c>
      <c r="B71" s="104">
        <f>IF('Prezenční listina'!F14=0,"",'Prezenční listina'!F14)</f>
        <v>81</v>
      </c>
      <c r="C71" s="80" t="str">
        <f>IF('Prezenční listina'!F14=0,"",'Prezenční listina'!B14)</f>
        <v>Komárková</v>
      </c>
      <c r="D71" s="80" t="str">
        <f>IF('Prezenční listina'!F14=0,"",'Prezenční listina'!C14)</f>
        <v>Zdeňka</v>
      </c>
      <c r="E71" s="95">
        <f>IF('Prezenční listina'!F14=0,"",'Prezenční listina'!D14)</f>
        <v>1974</v>
      </c>
      <c r="F71" s="95" t="str">
        <f>IF('Prezenční listina'!F14=0,"",'Prezenční listina'!E14)</f>
        <v>SDH Bolešín</v>
      </c>
      <c r="G71" s="96" t="str">
        <f>IF('Prezenční listina'!F14=0,"",'Prezenční listina'!H14)</f>
        <v>G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</row>
    <row r="72" spans="1:84" ht="12.75">
      <c r="A72" s="54">
        <f t="shared" si="1"/>
        <v>68</v>
      </c>
      <c r="B72" s="104">
        <f>IF('Prezenční listina'!F34=0,"",'Prezenční listina'!F34)</f>
        <v>82</v>
      </c>
      <c r="C72" s="80" t="str">
        <f>IF('Prezenční listina'!F34=0,"",'Prezenční listina'!B34)</f>
        <v>Rerych</v>
      </c>
      <c r="D72" s="80" t="str">
        <f>IF('Prezenční listina'!F34=0,"",'Prezenční listina'!C34)</f>
        <v>Jiří</v>
      </c>
      <c r="E72" s="95">
        <f>IF('Prezenční listina'!F34=0,"",'Prezenční listina'!D34)</f>
        <v>1962</v>
      </c>
      <c r="F72" s="95" t="str">
        <f>IF('Prezenční listina'!F34=0,"",'Prezenční listina'!E34)</f>
        <v>AC Moravská Slávia Brno</v>
      </c>
      <c r="G72" s="96" t="str">
        <f>IF('Prezenční listina'!F34=0,"",'Prezenční listina'!H34)</f>
        <v>C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</row>
    <row r="73" spans="1:84" ht="12.75">
      <c r="A73" s="54">
        <f t="shared" si="1"/>
        <v>69</v>
      </c>
      <c r="B73" s="104">
        <f>IF('Prezenční listina'!F81=0,"",'Prezenční listina'!F81)</f>
        <v>83</v>
      </c>
      <c r="C73" s="80" t="str">
        <f>IF('Prezenční listina'!F81=0,"",'Prezenční listina'!B81)</f>
        <v>Havránek</v>
      </c>
      <c r="D73" s="80" t="str">
        <f>IF('Prezenční listina'!F81=0,"",'Prezenční listina'!C81)</f>
        <v>Jan</v>
      </c>
      <c r="E73" s="95">
        <f>IF('Prezenční listina'!F81=0,"",'Prezenční listina'!D81)</f>
        <v>1977</v>
      </c>
      <c r="F73" s="95" t="str">
        <f>IF('Prezenční listina'!F81=0,"",'Prezenční listina'!E81)</f>
        <v>Triexpert Team</v>
      </c>
      <c r="G73" s="96" t="str">
        <f>IF('Prezenční listina'!F81=0,"",'Prezenční listina'!H81)</f>
        <v>A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</row>
    <row r="74" spans="1:84" ht="12.75">
      <c r="A74" s="54">
        <f>IF(C74="","",A73+1)</f>
        <v>70</v>
      </c>
      <c r="B74" s="104">
        <f>IF('Prezenční listina'!F82=0,"",'Prezenční listina'!F82)</f>
        <v>84</v>
      </c>
      <c r="C74" s="80" t="str">
        <f>IF('Prezenční listina'!F82=0,"",'Prezenční listina'!B82)</f>
        <v>Alman</v>
      </c>
      <c r="D74" s="80" t="str">
        <f>IF('Prezenční listina'!F82=0,"",'Prezenční listina'!C82)</f>
        <v>Dušan</v>
      </c>
      <c r="E74" s="95">
        <f>IF('Prezenční listina'!F82=0,"",'Prezenční listina'!D82)</f>
        <v>1967</v>
      </c>
      <c r="F74" s="95" t="str">
        <f>IF('Prezenční listina'!F82=0,"",'Prezenční listina'!E82)</f>
        <v>Triexpert Team Babice</v>
      </c>
      <c r="G74" s="96" t="str">
        <f>IF('Prezenční listina'!F82=0,"",'Prezenční listina'!H82)</f>
        <v>B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</row>
    <row r="75" spans="1:84" ht="12.75">
      <c r="A75" s="54">
        <f t="shared" si="1"/>
        <v>71</v>
      </c>
      <c r="B75" s="104">
        <f>IF('Prezenční listina'!F83=0,"",'Prezenční listina'!F83)</f>
        <v>85</v>
      </c>
      <c r="C75" s="80" t="str">
        <f>IF('Prezenční listina'!F83=0,"",'Prezenční listina'!B83)</f>
        <v>Ondráček</v>
      </c>
      <c r="D75" s="80" t="str">
        <f>IF('Prezenční listina'!F83=0,"",'Prezenční listina'!C83)</f>
        <v>Tomáš</v>
      </c>
      <c r="E75" s="95">
        <f>IF('Prezenční listina'!F83=0,"",'Prezenční listina'!D83)</f>
        <v>1977</v>
      </c>
      <c r="F75" s="95" t="str">
        <f>IF('Prezenční listina'!F83=0,"",'Prezenční listina'!E83)</f>
        <v>Triexpert Team</v>
      </c>
      <c r="G75" s="96" t="str">
        <f>IF('Prezenční listina'!F83=0,"",'Prezenční listina'!H83)</f>
        <v>A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</row>
    <row r="76" spans="1:84" ht="12.75">
      <c r="A76" s="54">
        <f t="shared" si="1"/>
        <v>72</v>
      </c>
      <c r="B76" s="104">
        <f>IF('Prezenční listina'!F84=0,"",'Prezenční listina'!F84)</f>
        <v>86</v>
      </c>
      <c r="C76" s="80" t="str">
        <f>IF('Prezenční listina'!F84=0,"",'Prezenční listina'!B84)</f>
        <v>Novosedlík</v>
      </c>
      <c r="D76" s="80" t="str">
        <f>IF('Prezenční listina'!F84=0,"",'Prezenční listina'!C84)</f>
        <v>Ľubomír</v>
      </c>
      <c r="E76" s="95">
        <f>IF('Prezenční listina'!F84=0,"",'Prezenční listina'!D84)</f>
        <v>1966</v>
      </c>
      <c r="F76" s="95" t="str">
        <f>IF('Prezenční listina'!F84=0,"",'Prezenční listina'!E84)</f>
        <v>SK Pre radosť Nitra</v>
      </c>
      <c r="G76" s="96" t="str">
        <f>IF('Prezenční listina'!F84=0,"",'Prezenční listina'!H84)</f>
        <v>B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</row>
    <row r="77" spans="1:84" ht="12.75">
      <c r="A77" s="54">
        <f t="shared" si="1"/>
        <v>73</v>
      </c>
      <c r="B77" s="104">
        <f>IF('Prezenční listina'!F85=0,"",'Prezenční listina'!F85)</f>
        <v>87</v>
      </c>
      <c r="C77" s="80" t="str">
        <f>IF('Prezenční listina'!F85=0,"",'Prezenční listina'!B85)</f>
        <v>Lorenz</v>
      </c>
      <c r="D77" s="80" t="str">
        <f>IF('Prezenční listina'!F85=0,"",'Prezenční listina'!C85)</f>
        <v>Marek</v>
      </c>
      <c r="E77" s="95">
        <f>IF('Prezenční listina'!F85=0,"",'Prezenční listina'!D85)</f>
        <v>1979</v>
      </c>
      <c r="F77" s="95" t="str">
        <f>IF('Prezenční listina'!F85=0,"",'Prezenční listina'!E85)</f>
        <v>Baláž Team Ostrava</v>
      </c>
      <c r="G77" s="96" t="str">
        <f>IF('Prezenční listina'!F85=0,"",'Prezenční listina'!H85)</f>
        <v>A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</row>
    <row r="78" spans="1:84" ht="12.75">
      <c r="A78" s="54">
        <f t="shared" si="1"/>
        <v>74</v>
      </c>
      <c r="B78" s="104">
        <f>IF('Prezenční listina'!F18=0,"",'Prezenční listina'!F18)</f>
        <v>88</v>
      </c>
      <c r="C78" s="80" t="str">
        <f>IF('Prezenční listina'!F18=0,"",'Prezenční listina'!B18)</f>
        <v>Kratochvíl</v>
      </c>
      <c r="D78" s="80" t="str">
        <f>IF('Prezenční listina'!F18=0,"",'Prezenční listina'!C18)</f>
        <v>Jaroslav</v>
      </c>
      <c r="E78" s="95">
        <f>IF('Prezenční listina'!F18=0,"",'Prezenční listina'!D18)</f>
        <v>1977</v>
      </c>
      <c r="F78" s="95" t="str">
        <f>IF('Prezenční listina'!F18=0,"",'Prezenční listina'!E18)</f>
        <v>SDH Hluboké</v>
      </c>
      <c r="G78" s="96" t="str">
        <f>IF('Prezenční listina'!F18=0,"",'Prezenční listina'!H18)</f>
        <v>A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</row>
    <row r="79" spans="1:84" ht="12.75">
      <c r="A79" s="54">
        <f t="shared" si="1"/>
        <v>75</v>
      </c>
      <c r="B79" s="104">
        <f>IF('Prezenční listina'!F86=0,"",'Prezenční listina'!F86)</f>
        <v>89</v>
      </c>
      <c r="C79" s="80" t="str">
        <f>IF('Prezenční listina'!F86=0,"",'Prezenční listina'!B86)</f>
        <v>Strnad</v>
      </c>
      <c r="D79" s="80" t="str">
        <f>IF('Prezenční listina'!F86=0,"",'Prezenční listina'!C86)</f>
        <v>Richard</v>
      </c>
      <c r="E79" s="95">
        <f>IF('Prezenční listina'!F86=0,"",'Prezenční listina'!D86)</f>
        <v>1974</v>
      </c>
      <c r="F79" s="95" t="str">
        <f>IF('Prezenční listina'!F86=0,"",'Prezenční listina'!E86)</f>
        <v>Vyškov</v>
      </c>
      <c r="G79" s="96" t="str">
        <f>IF('Prezenční listina'!F86=0,"",'Prezenční listina'!H86)</f>
        <v>A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</row>
    <row r="80" spans="1:84" ht="12.75">
      <c r="A80" s="54">
        <f t="shared" si="1"/>
        <v>76</v>
      </c>
      <c r="B80" s="104">
        <f>IF('Prezenční listina'!F26=0,"",'Prezenční listina'!F26)</f>
        <v>90</v>
      </c>
      <c r="C80" s="80" t="str">
        <f>IF('Prezenční listina'!F26=0,"",'Prezenční listina'!B26)</f>
        <v>Kupka</v>
      </c>
      <c r="D80" s="80" t="str">
        <f>IF('Prezenční listina'!F26=0,"",'Prezenční listina'!C26)</f>
        <v>Pavel</v>
      </c>
      <c r="E80" s="95">
        <f>IF('Prezenční listina'!F26=0,"",'Prezenční listina'!D26)</f>
        <v>1975</v>
      </c>
      <c r="F80" s="95" t="str">
        <f>IF('Prezenční listina'!F26=0,"",'Prezenční listina'!E26)</f>
        <v>Lukovany</v>
      </c>
      <c r="G80" s="96" t="str">
        <f>IF('Prezenční listina'!F26=0,"",'Prezenční listina'!H26)</f>
        <v>A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</row>
    <row r="81" spans="1:84" ht="12.75">
      <c r="A81" s="54">
        <f t="shared" si="1"/>
        <v>77</v>
      </c>
      <c r="B81" s="104">
        <f>IF('Prezenční listina'!F87=0,"",'Prezenční listina'!F87)</f>
        <v>92</v>
      </c>
      <c r="C81" s="80" t="str">
        <f>IF('Prezenční listina'!F87=0,"",'Prezenční listina'!B87)</f>
        <v>Poneš</v>
      </c>
      <c r="D81" s="80" t="str">
        <f>IF('Prezenční listina'!F87=0,"",'Prezenční listina'!C87)</f>
        <v>Pavel</v>
      </c>
      <c r="E81" s="95">
        <f>IF('Prezenční listina'!F87=0,"",'Prezenční listina'!D87)</f>
        <v>1978</v>
      </c>
      <c r="F81" s="95" t="str">
        <f>IF('Prezenční listina'!F87=0,"",'Prezenční listina'!E87)</f>
        <v>TK SOKOLI Brno</v>
      </c>
      <c r="G81" s="96" t="str">
        <f>IF('Prezenční listina'!F87=0,"",'Prezenční listina'!H87)</f>
        <v>A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</row>
    <row r="82" spans="1:84" ht="12.75">
      <c r="A82" s="54">
        <f t="shared" si="1"/>
        <v>78</v>
      </c>
      <c r="B82" s="104">
        <f>IF('Prezenční listina'!F88=0,"",'Prezenční listina'!F88)</f>
        <v>93</v>
      </c>
      <c r="C82" s="80" t="str">
        <f>IF('Prezenční listina'!F88=0,"",'Prezenční listina'!B88)</f>
        <v>Skoták</v>
      </c>
      <c r="D82" s="80" t="str">
        <f>IF('Prezenční listina'!F88=0,"",'Prezenční listina'!C88)</f>
        <v>Jiří</v>
      </c>
      <c r="E82" s="95">
        <f>IF('Prezenční listina'!F88=0,"",'Prezenční listina'!D88)</f>
        <v>1964</v>
      </c>
      <c r="F82" s="95" t="str">
        <f>IF('Prezenční listina'!F88=0,"",'Prezenční listina'!E88)</f>
        <v>SC Ráječko</v>
      </c>
      <c r="G82" s="96" t="str">
        <f>IF('Prezenční listina'!F88=0,"",'Prezenční listina'!H88)</f>
        <v>B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</row>
    <row r="83" spans="1:84" ht="12.75">
      <c r="A83" s="54">
        <f t="shared" si="1"/>
        <v>79</v>
      </c>
      <c r="B83" s="104">
        <f>IF('Prezenční listina'!F89=0,"",'Prezenční listina'!F89)</f>
        <v>94</v>
      </c>
      <c r="C83" s="80" t="str">
        <f>IF('Prezenční listina'!F89=0,"",'Prezenční listina'!B89)</f>
        <v>Skřivánek</v>
      </c>
      <c r="D83" s="80" t="str">
        <f>IF('Prezenční listina'!F89=0,"",'Prezenční listina'!C89)</f>
        <v>Petr</v>
      </c>
      <c r="E83" s="95">
        <f>IF('Prezenční listina'!F89=0,"",'Prezenční listina'!D89)</f>
        <v>1966</v>
      </c>
      <c r="F83" s="95" t="str">
        <f>IF('Prezenční listina'!F89=0,"",'Prezenční listina'!E89)</f>
        <v>LRS Vyškov</v>
      </c>
      <c r="G83" s="96" t="str">
        <f>IF('Prezenční listina'!F89=0,"",'Prezenční listina'!H89)</f>
        <v>B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</row>
    <row r="84" spans="1:84" ht="12.75">
      <c r="A84" s="54">
        <f t="shared" si="1"/>
        <v>80</v>
      </c>
      <c r="B84" s="104">
        <f>IF('Prezenční listina'!F90=0,"",'Prezenční listina'!F90)</f>
        <v>95</v>
      </c>
      <c r="C84" s="80" t="str">
        <f>IF('Prezenční listina'!F90=0,"",'Prezenční listina'!B90)</f>
        <v>Szabová</v>
      </c>
      <c r="D84" s="80" t="str">
        <f>IF('Prezenční listina'!F90=0,"",'Prezenční listina'!C90)</f>
        <v>Dana</v>
      </c>
      <c r="E84" s="95">
        <f>IF('Prezenční listina'!F90=0,"",'Prezenční listina'!D90)</f>
        <v>1967</v>
      </c>
      <c r="F84" s="95" t="str">
        <f>IF('Prezenční listina'!F90=0,"",'Prezenční listina'!E90)</f>
        <v>Borky - Horákov</v>
      </c>
      <c r="G84" s="96" t="str">
        <f>IF('Prezenční listina'!F90=0,"",'Prezenční listina'!H90)</f>
        <v>H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</row>
    <row r="85" spans="1:84" ht="12.75">
      <c r="A85" s="54">
        <f t="shared" si="1"/>
        <v>81</v>
      </c>
      <c r="B85" s="104">
        <f>IF('Prezenční listina'!F19=0,"",'Prezenční listina'!F19)</f>
        <v>96</v>
      </c>
      <c r="C85" s="80" t="str">
        <f>IF('Prezenční listina'!F19=0,"",'Prezenční listina'!B19)</f>
        <v>Krejčová</v>
      </c>
      <c r="D85" s="80" t="str">
        <f>IF('Prezenční listina'!F19=0,"",'Prezenční listina'!C19)</f>
        <v>Magda</v>
      </c>
      <c r="E85" s="95">
        <f>IF('Prezenční listina'!F19=0,"",'Prezenční listina'!D19)</f>
        <v>1980</v>
      </c>
      <c r="F85" s="95" t="str">
        <f>IF('Prezenční listina'!F19=0,"",'Prezenční listina'!E19)</f>
        <v>Brno</v>
      </c>
      <c r="G85" s="96" t="str">
        <f>IF('Prezenční listina'!F19=0,"",'Prezenční listina'!H19)</f>
        <v>F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</row>
    <row r="86" spans="1:84" ht="12.75">
      <c r="A86" s="54">
        <f t="shared" si="1"/>
        <v>82</v>
      </c>
      <c r="B86" s="104">
        <f>IF('Prezenční listina'!F50=0,"",'Prezenční listina'!F50)</f>
        <v>97</v>
      </c>
      <c r="C86" s="80" t="str">
        <f>IF('Prezenční listina'!F50=0,"",'Prezenční listina'!B50)</f>
        <v>Wallenfels</v>
      </c>
      <c r="D86" s="80" t="str">
        <f>IF('Prezenční listina'!F50=0,"",'Prezenční listina'!C50)</f>
        <v>Jiří</v>
      </c>
      <c r="E86" s="95">
        <f>IF('Prezenční listina'!F50=0,"",'Prezenční listina'!D50)</f>
        <v>1972</v>
      </c>
      <c r="F86" s="95" t="str">
        <f>IF('Prezenční listina'!F50=0,"",'Prezenční listina'!E50)</f>
        <v>Sokol Královské Vinohrady</v>
      </c>
      <c r="G86" s="96" t="str">
        <f>IF('Prezenční listina'!F50=0,"",'Prezenční listina'!H50)</f>
        <v>B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</row>
    <row r="87" spans="1:84" ht="12.75">
      <c r="A87" s="54">
        <f t="shared" si="1"/>
        <v>83</v>
      </c>
      <c r="B87" s="104">
        <f>IF('Prezenční listina'!F91=0,"",'Prezenční listina'!F91)</f>
        <v>98</v>
      </c>
      <c r="C87" s="80" t="str">
        <f>IF('Prezenční listina'!F91=0,"",'Prezenční listina'!B91)</f>
        <v>Jaskulka</v>
      </c>
      <c r="D87" s="80" t="str">
        <f>IF('Prezenční listina'!F91=0,"",'Prezenční listina'!C91)</f>
        <v>Martin</v>
      </c>
      <c r="E87" s="95">
        <f>IF('Prezenční listina'!F91=0,"",'Prezenční listina'!D91)</f>
        <v>1968</v>
      </c>
      <c r="F87" s="95" t="str">
        <f>IF('Prezenční listina'!F91=0,"",'Prezenční listina'!E91)</f>
        <v>Kuřim</v>
      </c>
      <c r="G87" s="96" t="str">
        <f>IF('Prezenční listina'!F91=0,"",'Prezenční listina'!H91)</f>
        <v>B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</row>
    <row r="88" spans="1:84" ht="12.75">
      <c r="A88" s="54">
        <f t="shared" si="1"/>
      </c>
      <c r="B88" s="104">
        <f>IF('Prezenční listina'!F6=0,"",'Prezenční listina'!F6)</f>
      </c>
      <c r="C88" s="80">
        <f>IF('Prezenční listina'!F6=0,"",'Prezenční listina'!B6)</f>
      </c>
      <c r="D88" s="80">
        <f>IF('Prezenční listina'!F6=0,"",'Prezenční listina'!C6)</f>
      </c>
      <c r="E88" s="95">
        <f>IF('Prezenční listina'!F6=0,"",'Prezenční listina'!D6)</f>
      </c>
      <c r="F88" s="95">
        <f>IF('Prezenční listina'!F6=0,"",'Prezenční listina'!E6)</f>
      </c>
      <c r="G88" s="96">
        <f>IF('Prezenční listina'!F6=0,"",'Prezenční listina'!H6)</f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</row>
    <row r="89" spans="1:84" ht="12.75">
      <c r="A89" s="54">
        <f t="shared" si="1"/>
      </c>
      <c r="B89" s="104">
        <f>IF('Prezenční listina'!F10=0,"",'Prezenční listina'!F10)</f>
      </c>
      <c r="C89" s="80">
        <f>IF('Prezenční listina'!F10=0,"",'Prezenční listina'!B10)</f>
      </c>
      <c r="D89" s="80">
        <f>IF('Prezenční listina'!F10=0,"",'Prezenční listina'!C10)</f>
      </c>
      <c r="E89" s="95">
        <f>IF('Prezenční listina'!F10=0,"",'Prezenční listina'!D10)</f>
      </c>
      <c r="F89" s="95">
        <f>IF('Prezenční listina'!F10=0,"",'Prezenční listina'!E10)</f>
      </c>
      <c r="G89" s="96">
        <f>IF('Prezenční listina'!F10=0,"",'Prezenční listina'!H10)</f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</row>
    <row r="90" spans="1:84" ht="12.75">
      <c r="A90" s="54">
        <f t="shared" si="1"/>
      </c>
      <c r="B90" s="104">
        <f>IF('Prezenční listina'!F13=0,"",'Prezenční listina'!F13)</f>
      </c>
      <c r="C90" s="80">
        <f>IF('Prezenční listina'!F13=0,"",'Prezenční listina'!B13)</f>
      </c>
      <c r="D90" s="80">
        <f>IF('Prezenční listina'!F13=0,"",'Prezenční listina'!C13)</f>
      </c>
      <c r="E90" s="95">
        <f>IF('Prezenční listina'!F13=0,"",'Prezenční listina'!D13)</f>
      </c>
      <c r="F90" s="95">
        <f>IF('Prezenční listina'!F13=0,"",'Prezenční listina'!E13)</f>
      </c>
      <c r="G90" s="96">
        <f>IF('Prezenční listina'!F13=0,"",'Prezenční listina'!H13)</f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</row>
    <row r="91" spans="1:84" ht="12.75">
      <c r="A91" s="54">
        <f aca="true" t="shared" si="2" ref="A91:A141">IF(C91="","",A90+1)</f>
      </c>
      <c r="B91" s="104">
        <f>IF('Prezenční listina'!F29=0,"",'Prezenční listina'!F29)</f>
      </c>
      <c r="C91" s="80">
        <f>IF('Prezenční listina'!F29=0,"",'Prezenční listina'!B29)</f>
      </c>
      <c r="D91" s="80">
        <f>IF('Prezenční listina'!F29=0,"",'Prezenční listina'!C29)</f>
      </c>
      <c r="E91" s="95">
        <f>IF('Prezenční listina'!F29=0,"",'Prezenční listina'!D29)</f>
      </c>
      <c r="F91" s="95">
        <f>IF('Prezenční listina'!F29=0,"",'Prezenční listina'!E29)</f>
      </c>
      <c r="G91" s="96">
        <f>IF('Prezenční listina'!F29=0,"",'Prezenční listina'!H29)</f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</row>
    <row r="92" spans="1:84" ht="12.75">
      <c r="A92" s="54">
        <f t="shared" si="2"/>
      </c>
      <c r="B92" s="104">
        <f>IF('Prezenční listina'!F40=0,"",'Prezenční listina'!F40)</f>
      </c>
      <c r="C92" s="80">
        <f>IF('Prezenční listina'!F40=0,"",'Prezenční listina'!B40)</f>
      </c>
      <c r="D92" s="80">
        <f>IF('Prezenční listina'!F40=0,"",'Prezenční listina'!C40)</f>
      </c>
      <c r="E92" s="95">
        <f>IF('Prezenční listina'!F40=0,"",'Prezenční listina'!D40)</f>
      </c>
      <c r="F92" s="95">
        <f>IF('Prezenční listina'!F40=0,"",'Prezenční listina'!E40)</f>
      </c>
      <c r="G92" s="96">
        <f>IF('Prezenční listina'!F40=0,"",'Prezenční listina'!H40)</f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</row>
    <row r="93" spans="1:84" ht="12.75">
      <c r="A93" s="54">
        <f t="shared" si="2"/>
      </c>
      <c r="B93" s="104">
        <f>IF('Prezenční listina'!F45=0,"",'Prezenční listina'!F45)</f>
      </c>
      <c r="C93" s="80">
        <f>IF('Prezenční listina'!F45=0,"",'Prezenční listina'!B45)</f>
      </c>
      <c r="D93" s="80">
        <f>IF('Prezenční listina'!F45=0,"",'Prezenční listina'!C45)</f>
      </c>
      <c r="E93" s="95">
        <f>IF('Prezenční listina'!F45=0,"",'Prezenční listina'!D45)</f>
      </c>
      <c r="F93" s="95">
        <f>IF('Prezenční listina'!F45=0,"",'Prezenční listina'!E45)</f>
      </c>
      <c r="G93" s="96">
        <f>IF('Prezenční listina'!F45=0,"",'Prezenční listina'!H45)</f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</row>
    <row r="94" spans="1:84" ht="12.75">
      <c r="A94" s="54">
        <f t="shared" si="2"/>
      </c>
      <c r="B94" s="104">
        <f>IF('Prezenční listina'!F92=0,"",'Prezenční listina'!F92)</f>
      </c>
      <c r="C94" s="80">
        <f>IF('Prezenční listina'!F92=0,"",'Prezenční listina'!B92)</f>
      </c>
      <c r="D94" s="80">
        <f>IF('Prezenční listina'!F92=0,"",'Prezenční listina'!C92)</f>
      </c>
      <c r="E94" s="95">
        <f>IF('Prezenční listina'!F92=0,"",'Prezenční listina'!D92)</f>
      </c>
      <c r="F94" s="95">
        <f>IF('Prezenční listina'!F92=0,"",'Prezenční listina'!E92)</f>
      </c>
      <c r="G94" s="96">
        <f>IF('Prezenční listina'!F92=0,"",'Prezenční listina'!H92)</f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</row>
    <row r="95" spans="1:84" ht="12.75">
      <c r="A95" s="54">
        <f t="shared" si="2"/>
      </c>
      <c r="B95" s="104">
        <f>IF('Prezenční listina'!F93=0,"",'Prezenční listina'!F93)</f>
      </c>
      <c r="C95" s="80">
        <f>IF('Prezenční listina'!F93=0,"",'Prezenční listina'!B93)</f>
      </c>
      <c r="D95" s="80">
        <f>IF('Prezenční listina'!F93=0,"",'Prezenční listina'!C93)</f>
      </c>
      <c r="E95" s="95">
        <f>IF('Prezenční listina'!F93=0,"",'Prezenční listina'!D93)</f>
      </c>
      <c r="F95" s="95">
        <f>IF('Prezenční listina'!F93=0,"",'Prezenční listina'!E93)</f>
      </c>
      <c r="G95" s="96">
        <f>IF('Prezenční listina'!F93=0,"",'Prezenční listina'!H93)</f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</row>
    <row r="96" spans="1:84" ht="12.75">
      <c r="A96" s="54">
        <f t="shared" si="2"/>
      </c>
      <c r="B96" s="104">
        <f>IF('Prezenční listina'!F94=0,"",'Prezenční listina'!F94)</f>
      </c>
      <c r="C96" s="80">
        <f>IF('Prezenční listina'!F94=0,"",'Prezenční listina'!B94)</f>
      </c>
      <c r="D96" s="80">
        <f>IF('Prezenční listina'!F94=0,"",'Prezenční listina'!C94)</f>
      </c>
      <c r="E96" s="95">
        <f>IF('Prezenční listina'!F94=0,"",'Prezenční listina'!D94)</f>
      </c>
      <c r="F96" s="95">
        <f>IF('Prezenční listina'!F94=0,"",'Prezenční listina'!E94)</f>
      </c>
      <c r="G96" s="96">
        <f>IF('Prezenční listina'!F94=0,"",'Prezenční listina'!H94)</f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</row>
    <row r="97" spans="1:84" ht="12.75">
      <c r="A97" s="54">
        <f t="shared" si="2"/>
      </c>
      <c r="B97" s="104">
        <f>IF('Prezenční listina'!F95=0,"",'Prezenční listina'!F95)</f>
      </c>
      <c r="C97" s="80">
        <f>IF('Prezenční listina'!F95=0,"",'Prezenční listina'!B95)</f>
      </c>
      <c r="D97" s="80">
        <f>IF('Prezenční listina'!F95=0,"",'Prezenční listina'!C95)</f>
      </c>
      <c r="E97" s="95">
        <f>IF('Prezenční listina'!F95=0,"",'Prezenční listina'!D95)</f>
      </c>
      <c r="F97" s="95">
        <f>IF('Prezenční listina'!F95=0,"",'Prezenční listina'!E95)</f>
      </c>
      <c r="G97" s="96">
        <f>IF('Prezenční listina'!F95=0,"",'Prezenční listina'!H95)</f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</row>
    <row r="98" spans="1:84" ht="12.75">
      <c r="A98" s="54">
        <f t="shared" si="2"/>
      </c>
      <c r="B98" s="104">
        <f>IF('Prezenční listina'!F96=0,"",'Prezenční listina'!F96)</f>
      </c>
      <c r="C98" s="80">
        <f>IF('Prezenční listina'!F96=0,"",'Prezenční listina'!B96)</f>
      </c>
      <c r="D98" s="80">
        <f>IF('Prezenční listina'!F96=0,"",'Prezenční listina'!C96)</f>
      </c>
      <c r="E98" s="95">
        <f>IF('Prezenční listina'!F96=0,"",'Prezenční listina'!D96)</f>
      </c>
      <c r="F98" s="95">
        <f>IF('Prezenční listina'!F96=0,"",'Prezenční listina'!E96)</f>
      </c>
      <c r="G98" s="96">
        <f>IF('Prezenční listina'!F96=0,"",'Prezenční listina'!H96)</f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</row>
    <row r="99" spans="1:84" ht="12.75">
      <c r="A99" s="54">
        <f t="shared" si="2"/>
      </c>
      <c r="B99" s="104">
        <f>IF('Prezenční listina'!F97=0,"",'Prezenční listina'!F97)</f>
      </c>
      <c r="C99" s="80">
        <f>IF('Prezenční listina'!F97=0,"",'Prezenční listina'!B97)</f>
      </c>
      <c r="D99" s="80">
        <f>IF('Prezenční listina'!F97=0,"",'Prezenční listina'!C97)</f>
      </c>
      <c r="E99" s="95">
        <f>IF('Prezenční listina'!F97=0,"",'Prezenční listina'!D97)</f>
      </c>
      <c r="F99" s="95">
        <f>IF('Prezenční listina'!F97=0,"",'Prezenční listina'!E97)</f>
      </c>
      <c r="G99" s="96">
        <f>IF('Prezenční listina'!F97=0,"",'Prezenční listina'!H97)</f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</row>
    <row r="100" spans="1:84" ht="12.75">
      <c r="A100" s="54">
        <f t="shared" si="2"/>
      </c>
      <c r="B100" s="104">
        <f>IF('Prezenční listina'!F98=0,"",'Prezenční listina'!F98)</f>
      </c>
      <c r="C100" s="80">
        <f>IF('Prezenční listina'!F98=0,"",'Prezenční listina'!B98)</f>
      </c>
      <c r="D100" s="80">
        <f>IF('Prezenční listina'!F98=0,"",'Prezenční listina'!C98)</f>
      </c>
      <c r="E100" s="95">
        <f>IF('Prezenční listina'!F98=0,"",'Prezenční listina'!D98)</f>
      </c>
      <c r="F100" s="95">
        <f>IF('Prezenční listina'!F98=0,"",'Prezenční listina'!E98)</f>
      </c>
      <c r="G100" s="96">
        <f>IF('Prezenční listina'!F98=0,"",'Prezenční listina'!H98)</f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</row>
    <row r="101" spans="1:84" ht="12.75">
      <c r="A101" s="54">
        <f t="shared" si="2"/>
      </c>
      <c r="B101" s="104">
        <f>IF('Prezenční listina'!F99=0,"",'Prezenční listina'!F99)</f>
      </c>
      <c r="C101" s="80">
        <f>IF('Prezenční listina'!F99=0,"",'Prezenční listina'!B99)</f>
      </c>
      <c r="D101" s="80">
        <f>IF('Prezenční listina'!F99=0,"",'Prezenční listina'!C99)</f>
      </c>
      <c r="E101" s="95">
        <f>IF('Prezenční listina'!F99=0,"",'Prezenční listina'!D99)</f>
      </c>
      <c r="F101" s="95">
        <f>IF('Prezenční listina'!F99=0,"",'Prezenční listina'!E99)</f>
      </c>
      <c r="G101" s="96">
        <f>IF('Prezenční listina'!F99=0,"",'Prezenční listina'!H99)</f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</row>
    <row r="102" spans="1:84" ht="12.75">
      <c r="A102" s="54">
        <f t="shared" si="2"/>
      </c>
      <c r="B102" s="104">
        <f>IF('Prezenční listina'!F100=0,"",'Prezenční listina'!F100)</f>
      </c>
      <c r="C102" s="80">
        <f>IF('Prezenční listina'!F100=0,"",'Prezenční listina'!B100)</f>
      </c>
      <c r="D102" s="80">
        <f>IF('Prezenční listina'!F100=0,"",'Prezenční listina'!C100)</f>
      </c>
      <c r="E102" s="95">
        <f>IF('Prezenční listina'!F100=0,"",'Prezenční listina'!D100)</f>
      </c>
      <c r="F102" s="95">
        <f>IF('Prezenční listina'!F100=0,"",'Prezenční listina'!E100)</f>
      </c>
      <c r="G102" s="96">
        <f>IF('Prezenční listina'!F100=0,"",'Prezenční listina'!H100)</f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</row>
    <row r="103" spans="1:84" ht="12.75">
      <c r="A103" s="54">
        <f t="shared" si="2"/>
      </c>
      <c r="B103" s="104">
        <f>IF('Prezenční listina'!F101=0,"",'Prezenční listina'!F101)</f>
      </c>
      <c r="C103" s="80">
        <f>IF('Prezenční listina'!F101=0,"",'Prezenční listina'!B101)</f>
      </c>
      <c r="D103" s="80">
        <f>IF('Prezenční listina'!F101=0,"",'Prezenční listina'!C101)</f>
      </c>
      <c r="E103" s="95">
        <f>IF('Prezenční listina'!F101=0,"",'Prezenční listina'!D101)</f>
      </c>
      <c r="F103" s="95">
        <f>IF('Prezenční listina'!F101=0,"",'Prezenční listina'!E101)</f>
      </c>
      <c r="G103" s="96">
        <f>IF('Prezenční listina'!F101=0,"",'Prezenční listina'!H101)</f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</row>
    <row r="104" spans="1:84" ht="12.75">
      <c r="A104" s="54">
        <f t="shared" si="2"/>
      </c>
      <c r="B104" s="104">
        <f>IF('Prezenční listina'!F102=0,"",'Prezenční listina'!F102)</f>
      </c>
      <c r="C104" s="80">
        <f>IF('Prezenční listina'!F102=0,"",'Prezenční listina'!B102)</f>
      </c>
      <c r="D104" s="80">
        <f>IF('Prezenční listina'!F102=0,"",'Prezenční listina'!C102)</f>
      </c>
      <c r="E104" s="95">
        <f>IF('Prezenční listina'!F102=0,"",'Prezenční listina'!D102)</f>
      </c>
      <c r="F104" s="95">
        <f>IF('Prezenční listina'!F102=0,"",'Prezenční listina'!E102)</f>
      </c>
      <c r="G104" s="96">
        <f>IF('Prezenční listina'!F102=0,"",'Prezenční listina'!H102)</f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</row>
    <row r="105" spans="1:84" ht="12.75">
      <c r="A105" s="54">
        <f t="shared" si="2"/>
      </c>
      <c r="B105" s="104">
        <f>IF('Prezenční listina'!F103=0,"",'Prezenční listina'!F103)</f>
      </c>
      <c r="C105" s="80">
        <f>IF('Prezenční listina'!F103=0,"",'Prezenční listina'!B103)</f>
      </c>
      <c r="D105" s="80">
        <f>IF('Prezenční listina'!F103=0,"",'Prezenční listina'!C103)</f>
      </c>
      <c r="E105" s="95">
        <f>IF('Prezenční listina'!F103=0,"",'Prezenční listina'!D103)</f>
      </c>
      <c r="F105" s="95">
        <f>IF('Prezenční listina'!F103=0,"",'Prezenční listina'!E103)</f>
      </c>
      <c r="G105" s="96">
        <f>IF('Prezenční listina'!F103=0,"",'Prezenční listina'!H103)</f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</row>
    <row r="106" spans="1:84" ht="12.75">
      <c r="A106" s="54">
        <f t="shared" si="2"/>
      </c>
      <c r="B106" s="104">
        <f>IF('Prezenční listina'!F104=0,"",'Prezenční listina'!F104)</f>
      </c>
      <c r="C106" s="80">
        <f>IF('Prezenční listina'!F104=0,"",'Prezenční listina'!B104)</f>
      </c>
      <c r="D106" s="80">
        <f>IF('Prezenční listina'!F104=0,"",'Prezenční listina'!C104)</f>
      </c>
      <c r="E106" s="95">
        <f>IF('Prezenční listina'!F104=0,"",'Prezenční listina'!D104)</f>
      </c>
      <c r="F106" s="95">
        <f>IF('Prezenční listina'!F104=0,"",'Prezenční listina'!E104)</f>
      </c>
      <c r="G106" s="96">
        <f>IF('Prezenční listina'!F104=0,"",'Prezenční listina'!H104)</f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</row>
    <row r="107" spans="1:84" ht="12.75">
      <c r="A107" s="54">
        <f t="shared" si="2"/>
      </c>
      <c r="B107" s="104">
        <f>IF('Prezenční listina'!F105=0,"",'Prezenční listina'!F105)</f>
      </c>
      <c r="C107" s="80">
        <f>IF('Prezenční listina'!F105=0,"",'Prezenční listina'!B105)</f>
      </c>
      <c r="D107" s="80">
        <f>IF('Prezenční listina'!F105=0,"",'Prezenční listina'!C105)</f>
      </c>
      <c r="E107" s="95">
        <f>IF('Prezenční listina'!F105=0,"",'Prezenční listina'!D105)</f>
      </c>
      <c r="F107" s="95">
        <f>IF('Prezenční listina'!F105=0,"",'Prezenční listina'!E105)</f>
      </c>
      <c r="G107" s="96">
        <f>IF('Prezenční listina'!F105=0,"",'Prezenční listina'!H105)</f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</row>
    <row r="108" spans="1:84" ht="12.75">
      <c r="A108" s="54">
        <f t="shared" si="2"/>
      </c>
      <c r="B108" s="104">
        <f>IF('Prezenční listina'!F106=0,"",'Prezenční listina'!F106)</f>
      </c>
      <c r="C108" s="80">
        <f>IF('Prezenční listina'!F106=0,"",'Prezenční listina'!B106)</f>
      </c>
      <c r="D108" s="80">
        <f>IF('Prezenční listina'!F106=0,"",'Prezenční listina'!C106)</f>
      </c>
      <c r="E108" s="95">
        <f>IF('Prezenční listina'!F106=0,"",'Prezenční listina'!D106)</f>
      </c>
      <c r="F108" s="95">
        <f>IF('Prezenční listina'!F106=0,"",'Prezenční listina'!E106)</f>
      </c>
      <c r="G108" s="96">
        <f>IF('Prezenční listina'!F106=0,"",'Prezenční listina'!H106)</f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</row>
    <row r="109" spans="1:84" ht="12.75">
      <c r="A109" s="54">
        <f t="shared" si="2"/>
      </c>
      <c r="B109" s="104">
        <f>IF('Prezenční listina'!F107=0,"",'Prezenční listina'!F107)</f>
      </c>
      <c r="C109" s="80">
        <f>IF('Prezenční listina'!F107=0,"",'Prezenční listina'!B107)</f>
      </c>
      <c r="D109" s="80">
        <f>IF('Prezenční listina'!F107=0,"",'Prezenční listina'!C107)</f>
      </c>
      <c r="E109" s="95">
        <f>IF('Prezenční listina'!F107=0,"",'Prezenční listina'!D107)</f>
      </c>
      <c r="F109" s="95">
        <f>IF('Prezenční listina'!F107=0,"",'Prezenční listina'!E107)</f>
      </c>
      <c r="G109" s="96">
        <f>IF('Prezenční listina'!F107=0,"",'Prezenční listina'!H107)</f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</row>
    <row r="110" spans="1:84" ht="12.75">
      <c r="A110" s="54">
        <f t="shared" si="2"/>
      </c>
      <c r="B110" s="104">
        <f>IF('Prezenční listina'!F108=0,"",'Prezenční listina'!F108)</f>
      </c>
      <c r="C110" s="80">
        <f>IF('Prezenční listina'!F108=0,"",'Prezenční listina'!B108)</f>
      </c>
      <c r="D110" s="80">
        <f>IF('Prezenční listina'!F108=0,"",'Prezenční listina'!C108)</f>
      </c>
      <c r="E110" s="95">
        <f>IF('Prezenční listina'!F108=0,"",'Prezenční listina'!D108)</f>
      </c>
      <c r="F110" s="95">
        <f>IF('Prezenční listina'!F108=0,"",'Prezenční listina'!E108)</f>
      </c>
      <c r="G110" s="96">
        <f>IF('Prezenční listina'!F108=0,"",'Prezenční listina'!H108)</f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</row>
    <row r="111" spans="1:84" ht="12.75">
      <c r="A111" s="54">
        <f t="shared" si="2"/>
      </c>
      <c r="B111" s="104">
        <f>IF('Prezenční listina'!F109=0,"",'Prezenční listina'!F109)</f>
      </c>
      <c r="C111" s="80">
        <f>IF('Prezenční listina'!F109=0,"",'Prezenční listina'!B109)</f>
      </c>
      <c r="D111" s="80">
        <f>IF('Prezenční listina'!F109=0,"",'Prezenční listina'!C109)</f>
      </c>
      <c r="E111" s="95">
        <f>IF('Prezenční listina'!F109=0,"",'Prezenční listina'!D109)</f>
      </c>
      <c r="F111" s="95">
        <f>IF('Prezenční listina'!F109=0,"",'Prezenční listina'!E109)</f>
      </c>
      <c r="G111" s="96">
        <f>IF('Prezenční listina'!F109=0,"",'Prezenční listina'!H109)</f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</row>
    <row r="112" spans="1:84" ht="12.75">
      <c r="A112" s="54">
        <f t="shared" si="2"/>
      </c>
      <c r="B112" s="104">
        <f>IF('Prezenční listina'!F110=0,"",'Prezenční listina'!F110)</f>
      </c>
      <c r="C112" s="80">
        <f>IF('Prezenční listina'!F110=0,"",'Prezenční listina'!B110)</f>
      </c>
      <c r="D112" s="80">
        <f>IF('Prezenční listina'!F110=0,"",'Prezenční listina'!C110)</f>
      </c>
      <c r="E112" s="95">
        <f>IF('Prezenční listina'!F110=0,"",'Prezenční listina'!D110)</f>
      </c>
      <c r="F112" s="95">
        <f>IF('Prezenční listina'!F110=0,"",'Prezenční listina'!E110)</f>
      </c>
      <c r="G112" s="96">
        <f>IF('Prezenční listina'!F110=0,"",'Prezenční listina'!H110)</f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</row>
    <row r="113" spans="1:84" ht="12.75">
      <c r="A113" s="54">
        <f t="shared" si="2"/>
      </c>
      <c r="B113" s="104">
        <f>IF('Prezenční listina'!F111=0,"",'Prezenční listina'!F111)</f>
      </c>
      <c r="C113" s="80">
        <f>IF('Prezenční listina'!F111=0,"",'Prezenční listina'!B111)</f>
      </c>
      <c r="D113" s="80">
        <f>IF('Prezenční listina'!F111=0,"",'Prezenční listina'!C111)</f>
      </c>
      <c r="E113" s="95">
        <f>IF('Prezenční listina'!F111=0,"",'Prezenční listina'!D111)</f>
      </c>
      <c r="F113" s="95">
        <f>IF('Prezenční listina'!F111=0,"",'Prezenční listina'!E111)</f>
      </c>
      <c r="G113" s="99">
        <f>IF('Prezenční listina'!F111=0,"",'Prezenční listina'!H111)</f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</row>
    <row r="114" spans="1:84" ht="12.75">
      <c r="A114" s="54">
        <f t="shared" si="2"/>
      </c>
      <c r="B114" s="104">
        <f>IF('Prezenční listina'!F112=0,"",'Prezenční listina'!F112)</f>
      </c>
      <c r="C114" s="80">
        <f>IF('Prezenční listina'!F112=0,"",'Prezenční listina'!B112)</f>
      </c>
      <c r="D114" s="80">
        <f>IF('Prezenční listina'!F112=0,"",'Prezenční listina'!C112)</f>
      </c>
      <c r="E114" s="95">
        <f>IF('Prezenční listina'!F112=0,"",'Prezenční listina'!D112)</f>
      </c>
      <c r="F114" s="95">
        <f>IF('Prezenční listina'!F112=0,"",'Prezenční listina'!E112)</f>
      </c>
      <c r="G114" s="99">
        <f>IF('Prezenční listina'!F112=0,"",'Prezenční listina'!H112)</f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</row>
    <row r="115" spans="1:84" ht="12.75">
      <c r="A115" s="54">
        <f t="shared" si="2"/>
      </c>
      <c r="B115" s="104">
        <f>IF('Prezenční listina'!F113=0,"",'Prezenční listina'!F113)</f>
      </c>
      <c r="C115" s="80">
        <f>IF('Prezenční listina'!F113=0,"",'Prezenční listina'!B113)</f>
      </c>
      <c r="D115" s="80">
        <f>IF('Prezenční listina'!F113=0,"",'Prezenční listina'!C113)</f>
      </c>
      <c r="E115" s="95">
        <f>IF('Prezenční listina'!F113=0,"",'Prezenční listina'!D113)</f>
      </c>
      <c r="F115" s="95">
        <f>IF('Prezenční listina'!F113=0,"",'Prezenční listina'!E113)</f>
      </c>
      <c r="G115" s="99">
        <f>IF('Prezenční listina'!F113=0,"",'Prezenční listina'!H113)</f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</row>
    <row r="116" spans="1:84" ht="12.75">
      <c r="A116" s="54">
        <f t="shared" si="2"/>
      </c>
      <c r="B116" s="104">
        <f>IF('Prezenční listina'!F114=0,"",'Prezenční listina'!F114)</f>
      </c>
      <c r="C116" s="80">
        <f>IF('Prezenční listina'!F114=0,"",'Prezenční listina'!B114)</f>
      </c>
      <c r="D116" s="80">
        <f>IF('Prezenční listina'!F114=0,"",'Prezenční listina'!C114)</f>
      </c>
      <c r="E116" s="95">
        <f>IF('Prezenční listina'!F114=0,"",'Prezenční listina'!D114)</f>
      </c>
      <c r="F116" s="95">
        <f>IF('Prezenční listina'!F114=0,"",'Prezenční listina'!E114)</f>
      </c>
      <c r="G116" s="99">
        <f>IF('Prezenční listina'!F114=0,"",'Prezenční listina'!H114)</f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</row>
    <row r="117" spans="1:84" ht="12.75">
      <c r="A117" s="54">
        <f t="shared" si="2"/>
      </c>
      <c r="B117" s="104">
        <f>IF('Prezenční listina'!F115=0,"",'Prezenční listina'!F115)</f>
      </c>
      <c r="C117" s="80">
        <f>IF('Prezenční listina'!F115=0,"",'Prezenční listina'!B115)</f>
      </c>
      <c r="D117" s="80">
        <f>IF('Prezenční listina'!F115=0,"",'Prezenční listina'!C115)</f>
      </c>
      <c r="E117" s="95">
        <f>IF('Prezenční listina'!F115=0,"",'Prezenční listina'!D115)</f>
      </c>
      <c r="F117" s="95">
        <f>IF('Prezenční listina'!F115=0,"",'Prezenční listina'!E115)</f>
      </c>
      <c r="G117" s="99">
        <f>IF('Prezenční listina'!F115=0,"",'Prezenční listina'!H115)</f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</row>
    <row r="118" spans="1:84" ht="12.75">
      <c r="A118" s="54">
        <f t="shared" si="2"/>
      </c>
      <c r="B118" s="104">
        <f>IF('Prezenční listina'!F116=0,"",'Prezenční listina'!F116)</f>
      </c>
      <c r="C118" s="80">
        <f>IF('Prezenční listina'!F116=0,"",'Prezenční listina'!B116)</f>
      </c>
      <c r="D118" s="80">
        <f>IF('Prezenční listina'!F116=0,"",'Prezenční listina'!C116)</f>
      </c>
      <c r="E118" s="95">
        <f>IF('Prezenční listina'!F116=0,"",'Prezenční listina'!D116)</f>
      </c>
      <c r="F118" s="95">
        <f>IF('Prezenční listina'!F116=0,"",'Prezenční listina'!E116)</f>
      </c>
      <c r="G118" s="99">
        <f>IF('Prezenční listina'!F116=0,"",'Prezenční listina'!H116)</f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</row>
    <row r="119" spans="1:84" ht="12.75">
      <c r="A119" s="54">
        <f t="shared" si="2"/>
      </c>
      <c r="B119" s="104">
        <f>IF('Prezenční listina'!F117=0,"",'Prezenční listina'!F117)</f>
      </c>
      <c r="C119" s="80">
        <f>IF('Prezenční listina'!F117=0,"",'Prezenční listina'!B117)</f>
      </c>
      <c r="D119" s="80">
        <f>IF('Prezenční listina'!F117=0,"",'Prezenční listina'!C117)</f>
      </c>
      <c r="E119" s="95">
        <f>IF('Prezenční listina'!F117=0,"",'Prezenční listina'!D117)</f>
      </c>
      <c r="F119" s="95">
        <f>IF('Prezenční listina'!F117=0,"",'Prezenční listina'!E117)</f>
      </c>
      <c r="G119" s="99">
        <f>IF('Prezenční listina'!F117=0,"",'Prezenční listina'!H117)</f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</row>
    <row r="120" spans="1:84" ht="12.75">
      <c r="A120" s="54">
        <f t="shared" si="2"/>
      </c>
      <c r="B120" s="104">
        <f>IF('Prezenční listina'!F118=0,"",'Prezenční listina'!F118)</f>
      </c>
      <c r="C120" s="80">
        <f>IF('Prezenční listina'!F118=0,"",'Prezenční listina'!B118)</f>
      </c>
      <c r="D120" s="80">
        <f>IF('Prezenční listina'!F118=0,"",'Prezenční listina'!C118)</f>
      </c>
      <c r="E120" s="95">
        <f>IF('Prezenční listina'!F118=0,"",'Prezenční listina'!D118)</f>
      </c>
      <c r="F120" s="95">
        <f>IF('Prezenční listina'!F118=0,"",'Prezenční listina'!E118)</f>
      </c>
      <c r="G120" s="99">
        <f>IF('Prezenční listina'!F118=0,"",'Prezenční listina'!H118)</f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</row>
    <row r="121" spans="1:84" ht="12.75">
      <c r="A121" s="54">
        <f t="shared" si="2"/>
      </c>
      <c r="B121" s="104">
        <f>IF('Prezenční listina'!F119=0,"",'Prezenční listina'!F119)</f>
      </c>
      <c r="C121" s="80">
        <f>IF('Prezenční listina'!F119=0,"",'Prezenční listina'!B119)</f>
      </c>
      <c r="D121" s="80">
        <f>IF('Prezenční listina'!F119=0,"",'Prezenční listina'!C119)</f>
      </c>
      <c r="E121" s="95">
        <f>IF('Prezenční listina'!F119=0,"",'Prezenční listina'!D119)</f>
      </c>
      <c r="F121" s="95">
        <f>IF('Prezenční listina'!F119=0,"",'Prezenční listina'!E119)</f>
      </c>
      <c r="G121" s="99">
        <f>IF('Prezenční listina'!F119=0,"",'Prezenční listina'!H119)</f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</row>
    <row r="122" spans="1:84" ht="12.75">
      <c r="A122" s="54">
        <f t="shared" si="2"/>
      </c>
      <c r="B122" s="104">
        <f>IF('Prezenční listina'!F120=0,"",'Prezenční listina'!F120)</f>
      </c>
      <c r="C122" s="80">
        <f>IF('Prezenční listina'!F120=0,"",'Prezenční listina'!B120)</f>
      </c>
      <c r="D122" s="80">
        <f>IF('Prezenční listina'!F120=0,"",'Prezenční listina'!C120)</f>
      </c>
      <c r="E122" s="95">
        <f>IF('Prezenční listina'!F120=0,"",'Prezenční listina'!D120)</f>
      </c>
      <c r="F122" s="95">
        <f>IF('Prezenční listina'!F120=0,"",'Prezenční listina'!E120)</f>
      </c>
      <c r="G122" s="99">
        <f>IF('Prezenční listina'!F120=0,"",'Prezenční listina'!H120)</f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</row>
    <row r="123" spans="1:84" ht="12.75">
      <c r="A123" s="54">
        <f t="shared" si="2"/>
      </c>
      <c r="B123" s="104">
        <f>IF('Prezenční listina'!F121=0,"",'Prezenční listina'!F121)</f>
      </c>
      <c r="C123" s="80">
        <f>IF('Prezenční listina'!F121=0,"",'Prezenční listina'!B121)</f>
      </c>
      <c r="D123" s="80">
        <f>IF('Prezenční listina'!F121=0,"",'Prezenční listina'!C121)</f>
      </c>
      <c r="E123" s="95">
        <f>IF('Prezenční listina'!F121=0,"",'Prezenční listina'!D121)</f>
      </c>
      <c r="F123" s="95">
        <f>IF('Prezenční listina'!F121=0,"",'Prezenční listina'!E121)</f>
      </c>
      <c r="G123" s="99">
        <f>IF('Prezenční listina'!F121=0,"",'Prezenční listina'!H121)</f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</row>
    <row r="124" spans="1:84" ht="12.75">
      <c r="A124" s="54">
        <f t="shared" si="2"/>
      </c>
      <c r="B124" s="104">
        <f>IF('Prezenční listina'!F122=0,"",'Prezenční listina'!F122)</f>
      </c>
      <c r="C124" s="80">
        <f>IF('Prezenční listina'!F122=0,"",'Prezenční listina'!B122)</f>
      </c>
      <c r="D124" s="80">
        <f>IF('Prezenční listina'!F122=0,"",'Prezenční listina'!C122)</f>
      </c>
      <c r="E124" s="95">
        <f>IF('Prezenční listina'!F122=0,"",'Prezenční listina'!D122)</f>
      </c>
      <c r="F124" s="95">
        <f>IF('Prezenční listina'!F122=0,"",'Prezenční listina'!E122)</f>
      </c>
      <c r="G124" s="99">
        <f>IF('Prezenční listina'!F122=0,"",'Prezenční listina'!H122)</f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</row>
    <row r="125" spans="1:84" ht="12.75">
      <c r="A125" s="54">
        <f t="shared" si="2"/>
      </c>
      <c r="B125" s="104">
        <f>IF('Prezenční listina'!F123=0,"",'Prezenční listina'!F123)</f>
      </c>
      <c r="C125" s="80">
        <f>IF('Prezenční listina'!F123=0,"",'Prezenční listina'!B123)</f>
      </c>
      <c r="D125" s="80">
        <f>IF('Prezenční listina'!F123=0,"",'Prezenční listina'!C123)</f>
      </c>
      <c r="E125" s="95">
        <f>IF('Prezenční listina'!F123=0,"",'Prezenční listina'!D123)</f>
      </c>
      <c r="F125" s="95">
        <f>IF('Prezenční listina'!F123=0,"",'Prezenční listina'!E123)</f>
      </c>
      <c r="G125" s="99">
        <f>IF('Prezenční listina'!F123=0,"",'Prezenční listina'!H123)</f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</row>
    <row r="126" spans="1:84" ht="12.75">
      <c r="A126" s="54">
        <f t="shared" si="2"/>
      </c>
      <c r="B126" s="104">
        <f>IF('Prezenční listina'!F124=0,"",'Prezenční listina'!F124)</f>
      </c>
      <c r="C126" s="80">
        <f>IF('Prezenční listina'!F124=0,"",'Prezenční listina'!B124)</f>
      </c>
      <c r="D126" s="80">
        <f>IF('Prezenční listina'!F124=0,"",'Prezenční listina'!C124)</f>
      </c>
      <c r="E126" s="95">
        <f>IF('Prezenční listina'!F124=0,"",'Prezenční listina'!D124)</f>
      </c>
      <c r="F126" s="95">
        <f>IF('Prezenční listina'!F124=0,"",'Prezenční listina'!E124)</f>
      </c>
      <c r="G126" s="99">
        <f>IF('Prezenční listina'!F124=0,"",'Prezenční listina'!H124)</f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</row>
    <row r="127" spans="1:84" ht="12.75">
      <c r="A127" s="54">
        <f t="shared" si="2"/>
      </c>
      <c r="B127" s="104">
        <f>IF('Prezenční listina'!F125=0,"",'Prezenční listina'!F125)</f>
      </c>
      <c r="C127" s="80">
        <f>IF('Prezenční listina'!F125=0,"",'Prezenční listina'!B125)</f>
      </c>
      <c r="D127" s="80">
        <f>IF('Prezenční listina'!F125=0,"",'Prezenční listina'!C125)</f>
      </c>
      <c r="E127" s="95">
        <f>IF('Prezenční listina'!F125=0,"",'Prezenční listina'!D125)</f>
      </c>
      <c r="F127" s="95">
        <f>IF('Prezenční listina'!F125=0,"",'Prezenční listina'!E125)</f>
      </c>
      <c r="G127" s="99">
        <f>IF('Prezenční listina'!F125=0,"",'Prezenční listina'!H125)</f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</row>
    <row r="128" spans="1:84" ht="12.75">
      <c r="A128" s="54">
        <f t="shared" si="2"/>
      </c>
      <c r="B128" s="104">
        <f>IF('Prezenční listina'!F126=0,"",'Prezenční listina'!F126)</f>
      </c>
      <c r="C128" s="80">
        <f>IF('Prezenční listina'!F126=0,"",'Prezenční listina'!B126)</f>
      </c>
      <c r="D128" s="80">
        <f>IF('Prezenční listina'!F126=0,"",'Prezenční listina'!C126)</f>
      </c>
      <c r="E128" s="95">
        <f>IF('Prezenční listina'!F126=0,"",'Prezenční listina'!D126)</f>
      </c>
      <c r="F128" s="95">
        <f>IF('Prezenční listina'!F126=0,"",'Prezenční listina'!E126)</f>
      </c>
      <c r="G128" s="99">
        <f>IF('Prezenční listina'!F126=0,"",'Prezenční listina'!H126)</f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</row>
    <row r="129" spans="1:84" ht="12.75">
      <c r="A129" s="54">
        <f t="shared" si="2"/>
      </c>
      <c r="B129" s="104">
        <f>IF('Prezenční listina'!F127=0,"",'Prezenční listina'!F127)</f>
      </c>
      <c r="C129" s="80">
        <f>IF('Prezenční listina'!F127=0,"",'Prezenční listina'!B127)</f>
      </c>
      <c r="D129" s="80">
        <f>IF('Prezenční listina'!F127=0,"",'Prezenční listina'!C127)</f>
      </c>
      <c r="E129" s="95">
        <f>IF('Prezenční listina'!F127=0,"",'Prezenční listina'!D127)</f>
      </c>
      <c r="F129" s="95">
        <f>IF('Prezenční listina'!F127=0,"",'Prezenční listina'!E127)</f>
      </c>
      <c r="G129" s="99">
        <f>IF('Prezenční listina'!F127=0,"",'Prezenční listina'!H127)</f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</row>
    <row r="130" spans="1:84" ht="12.75">
      <c r="A130" s="54">
        <f t="shared" si="2"/>
      </c>
      <c r="B130" s="104">
        <f>IF('Prezenční listina'!F128=0,"",'Prezenční listina'!F128)</f>
      </c>
      <c r="C130" s="80">
        <f>IF('Prezenční listina'!F128=0,"",'Prezenční listina'!B128)</f>
      </c>
      <c r="D130" s="80">
        <f>IF('Prezenční listina'!F128=0,"",'Prezenční listina'!C128)</f>
      </c>
      <c r="E130" s="95">
        <f>IF('Prezenční listina'!F128=0,"",'Prezenční listina'!D128)</f>
      </c>
      <c r="F130" s="95">
        <f>IF('Prezenční listina'!F128=0,"",'Prezenční listina'!E128)</f>
      </c>
      <c r="G130" s="99">
        <f>IF('Prezenční listina'!F128=0,"",'Prezenční listina'!H128)</f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</row>
    <row r="131" spans="1:84" ht="12.75">
      <c r="A131" s="54">
        <f t="shared" si="2"/>
      </c>
      <c r="B131" s="104">
        <f>IF('Prezenční listina'!F129=0,"",'Prezenční listina'!F129)</f>
      </c>
      <c r="C131" s="80">
        <f>IF('Prezenční listina'!F129=0,"",'Prezenční listina'!B129)</f>
      </c>
      <c r="D131" s="80">
        <f>IF('Prezenční listina'!F129=0,"",'Prezenční listina'!C129)</f>
      </c>
      <c r="E131" s="95">
        <f>IF('Prezenční listina'!F129=0,"",'Prezenční listina'!D129)</f>
      </c>
      <c r="F131" s="95">
        <f>IF('Prezenční listina'!F129=0,"",'Prezenční listina'!E129)</f>
      </c>
      <c r="G131" s="99">
        <f>IF('Prezenční listina'!F129=0,"",'Prezenční listina'!H129)</f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</row>
    <row r="132" spans="1:84" ht="12.75">
      <c r="A132" s="54">
        <f t="shared" si="2"/>
      </c>
      <c r="B132" s="104">
        <f>IF('Prezenční listina'!F130=0,"",'Prezenční listina'!F130)</f>
      </c>
      <c r="C132" s="80">
        <f>IF('Prezenční listina'!F130=0,"",'Prezenční listina'!B130)</f>
      </c>
      <c r="D132" s="80">
        <f>IF('Prezenční listina'!F130=0,"",'Prezenční listina'!C130)</f>
      </c>
      <c r="E132" s="95">
        <f>IF('Prezenční listina'!F130=0,"",'Prezenční listina'!D130)</f>
      </c>
      <c r="F132" s="95">
        <f>IF('Prezenční listina'!F130=0,"",'Prezenční listina'!E130)</f>
      </c>
      <c r="G132" s="99">
        <f>IF('Prezenční listina'!F130=0,"",'Prezenční listina'!H130)</f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</row>
    <row r="133" spans="1:84" ht="12.75">
      <c r="A133" s="54">
        <f t="shared" si="2"/>
      </c>
      <c r="B133" s="104">
        <f>IF('Prezenční listina'!F131=0,"",'Prezenční listina'!F131)</f>
      </c>
      <c r="C133" s="80">
        <f>IF('Prezenční listina'!F131=0,"",'Prezenční listina'!B131)</f>
      </c>
      <c r="D133" s="80">
        <f>IF('Prezenční listina'!F131=0,"",'Prezenční listina'!C131)</f>
      </c>
      <c r="E133" s="95">
        <f>IF('Prezenční listina'!F131=0,"",'Prezenční listina'!D131)</f>
      </c>
      <c r="F133" s="95">
        <f>IF('Prezenční listina'!F131=0,"",'Prezenční listina'!E131)</f>
      </c>
      <c r="G133" s="99">
        <f>IF('Prezenční listina'!F131=0,"",'Prezenční listina'!H131)</f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</row>
    <row r="134" spans="1:84" ht="12.75">
      <c r="A134" s="54">
        <f t="shared" si="2"/>
      </c>
      <c r="B134" s="104">
        <f>IF('Prezenční listina'!F132=0,"",'Prezenční listina'!F132)</f>
      </c>
      <c r="C134" s="80">
        <f>IF('Prezenční listina'!F132=0,"",'Prezenční listina'!B132)</f>
      </c>
      <c r="D134" s="80">
        <f>IF('Prezenční listina'!F132=0,"",'Prezenční listina'!C132)</f>
      </c>
      <c r="E134" s="95">
        <f>IF('Prezenční listina'!F132=0,"",'Prezenční listina'!D132)</f>
      </c>
      <c r="F134" s="95">
        <f>IF('Prezenční listina'!F132=0,"",'Prezenční listina'!E132)</f>
      </c>
      <c r="G134" s="99">
        <f>IF('Prezenční listina'!F132=0,"",'Prezenční listina'!H132)</f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</row>
    <row r="135" spans="1:84" ht="12.75">
      <c r="A135" s="54">
        <f t="shared" si="2"/>
      </c>
      <c r="B135" s="104">
        <f>IF('Prezenční listina'!F133=0,"",'Prezenční listina'!F133)</f>
      </c>
      <c r="C135" s="80">
        <f>IF('Prezenční listina'!F133=0,"",'Prezenční listina'!B133)</f>
      </c>
      <c r="D135" s="80">
        <f>IF('Prezenční listina'!F133=0,"",'Prezenční listina'!C133)</f>
      </c>
      <c r="E135" s="95">
        <f>IF('Prezenční listina'!F133=0,"",'Prezenční listina'!D133)</f>
      </c>
      <c r="F135" s="95">
        <f>IF('Prezenční listina'!F133=0,"",'Prezenční listina'!E133)</f>
      </c>
      <c r="G135" s="99">
        <f>IF('Prezenční listina'!F133=0,"",'Prezenční listina'!H133)</f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</row>
    <row r="136" spans="1:84" ht="12.75">
      <c r="A136" s="54">
        <f t="shared" si="2"/>
      </c>
      <c r="B136" s="104">
        <f>IF('Prezenční listina'!F134=0,"",'Prezenční listina'!F134)</f>
      </c>
      <c r="C136" s="80">
        <f>IF('Prezenční listina'!F134=0,"",'Prezenční listina'!B134)</f>
      </c>
      <c r="D136" s="80">
        <f>IF('Prezenční listina'!F134=0,"",'Prezenční listina'!C134)</f>
      </c>
      <c r="E136" s="95">
        <f>IF('Prezenční listina'!F134=0,"",'Prezenční listina'!D134)</f>
      </c>
      <c r="F136" s="95">
        <f>IF('Prezenční listina'!F134=0,"",'Prezenční listina'!E134)</f>
      </c>
      <c r="G136" s="99">
        <f>IF('Prezenční listina'!F134=0,"",'Prezenční listina'!H134)</f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</row>
    <row r="137" spans="1:84" ht="12.75">
      <c r="A137" s="54">
        <f t="shared" si="2"/>
      </c>
      <c r="B137" s="104">
        <f>IF('Prezenční listina'!F135=0,"",'Prezenční listina'!F135)</f>
      </c>
      <c r="C137" s="80">
        <f>IF('Prezenční listina'!F135=0,"",'Prezenční listina'!B135)</f>
      </c>
      <c r="D137" s="80">
        <f>IF('Prezenční listina'!F135=0,"",'Prezenční listina'!C135)</f>
      </c>
      <c r="E137" s="95">
        <f>IF('Prezenční listina'!F135=0,"",'Prezenční listina'!D135)</f>
      </c>
      <c r="F137" s="95">
        <f>IF('Prezenční listina'!F135=0,"",'Prezenční listina'!E135)</f>
      </c>
      <c r="G137" s="99">
        <f>IF('Prezenční listina'!F135=0,"",'Prezenční listina'!H135)</f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</row>
    <row r="138" spans="1:84" ht="12.75">
      <c r="A138" s="54">
        <f t="shared" si="2"/>
      </c>
      <c r="B138" s="104">
        <f>IF('Prezenční listina'!F136=0,"",'Prezenční listina'!F136)</f>
      </c>
      <c r="C138" s="80">
        <f>IF('Prezenční listina'!F136=0,"",'Prezenční listina'!B136)</f>
      </c>
      <c r="D138" s="80">
        <f>IF('Prezenční listina'!F136=0,"",'Prezenční listina'!C136)</f>
      </c>
      <c r="E138" s="95">
        <f>IF('Prezenční listina'!F136=0,"",'Prezenční listina'!D136)</f>
      </c>
      <c r="F138" s="95">
        <f>IF('Prezenční listina'!F136=0,"",'Prezenční listina'!E136)</f>
      </c>
      <c r="G138" s="99">
        <f>IF('Prezenční listina'!F136=0,"",'Prezenční listina'!H136)</f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</row>
    <row r="139" spans="1:84" ht="12.75">
      <c r="A139" s="54">
        <f t="shared" si="2"/>
      </c>
      <c r="B139" s="104">
        <f>IF('Prezenční listina'!F137=0,"",'Prezenční listina'!F137)</f>
      </c>
      <c r="C139" s="80">
        <f>IF('Prezenční listina'!F137=0,"",'Prezenční listina'!B137)</f>
      </c>
      <c r="D139" s="80">
        <f>IF('Prezenční listina'!F137=0,"",'Prezenční listina'!C137)</f>
      </c>
      <c r="E139" s="95">
        <f>IF('Prezenční listina'!F137=0,"",'Prezenční listina'!D137)</f>
      </c>
      <c r="F139" s="95">
        <f>IF('Prezenční listina'!F137=0,"",'Prezenční listina'!E137)</f>
      </c>
      <c r="G139" s="99">
        <f>IF('Prezenční listina'!F137=0,"",'Prezenční listina'!H137)</f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</row>
    <row r="140" spans="1:84" ht="12.75">
      <c r="A140" s="54">
        <f t="shared" si="2"/>
      </c>
      <c r="B140" s="104">
        <f>IF('Prezenční listina'!F138=0,"",'Prezenční listina'!F138)</f>
      </c>
      <c r="C140" s="80">
        <f>IF('Prezenční listina'!F138=0,"",'Prezenční listina'!B138)</f>
      </c>
      <c r="D140" s="80">
        <f>IF('Prezenční listina'!F138=0,"",'Prezenční listina'!C138)</f>
      </c>
      <c r="E140" s="95">
        <f>IF('Prezenční listina'!F138=0,"",'Prezenční listina'!D138)</f>
      </c>
      <c r="F140" s="95">
        <f>IF('Prezenční listina'!F138=0,"",'Prezenční listina'!E138)</f>
      </c>
      <c r="G140" s="99">
        <f>IF('Prezenční listina'!F138=0,"",'Prezenční listina'!H138)</f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</row>
    <row r="141" spans="1:84" ht="13.5" thickBot="1">
      <c r="A141" s="56">
        <f t="shared" si="2"/>
      </c>
      <c r="B141" s="105">
        <f>IF('Prezenční listina'!F139=0,"",'Prezenční listina'!F139)</f>
      </c>
      <c r="C141" s="82">
        <f>IF('Prezenční listina'!F139=0,"",'Prezenční listina'!B139)</f>
      </c>
      <c r="D141" s="82">
        <f>IF('Prezenční listina'!F139=0,"",'Prezenční listina'!C139)</f>
      </c>
      <c r="E141" s="100">
        <f>IF('Prezenční listina'!F139=0,"",'Prezenční listina'!D139)</f>
      </c>
      <c r="F141" s="100">
        <f>IF('Prezenční listina'!F139=0,"",'Prezenční listina'!E139)</f>
      </c>
      <c r="G141" s="101">
        <f>IF('Prezenční listina'!F139=0,"",'Prezenční listina'!H139)</f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</row>
    <row r="142" spans="1:7" s="47" customFormat="1" ht="12.75">
      <c r="A142" s="57"/>
      <c r="B142" s="58"/>
      <c r="C142" s="55"/>
      <c r="D142" s="55"/>
      <c r="E142" s="59"/>
      <c r="F142" s="59"/>
      <c r="G142" s="59"/>
    </row>
    <row r="143" spans="1:7" s="47" customFormat="1" ht="12.75">
      <c r="A143" s="57"/>
      <c r="B143" s="58"/>
      <c r="C143" s="55"/>
      <c r="D143" s="55"/>
      <c r="E143" s="59"/>
      <c r="F143" s="59"/>
      <c r="G143" s="59"/>
    </row>
    <row r="144" spans="1:7" s="47" customFormat="1" ht="12.75">
      <c r="A144" s="57"/>
      <c r="B144" s="58"/>
      <c r="C144" s="55"/>
      <c r="D144" s="55"/>
      <c r="E144" s="59"/>
      <c r="F144" s="59"/>
      <c r="G144" s="59"/>
    </row>
    <row r="145" spans="1:7" s="47" customFormat="1" ht="12.75">
      <c r="A145" s="57"/>
      <c r="B145" s="58"/>
      <c r="C145" s="55"/>
      <c r="D145" s="55"/>
      <c r="E145" s="59"/>
      <c r="F145" s="59"/>
      <c r="G145" s="59"/>
    </row>
    <row r="146" spans="1:7" s="47" customFormat="1" ht="12.75">
      <c r="A146" s="57"/>
      <c r="B146" s="58"/>
      <c r="C146" s="55"/>
      <c r="D146" s="55"/>
      <c r="E146" s="59"/>
      <c r="F146" s="59"/>
      <c r="G146" s="59"/>
    </row>
    <row r="147" spans="1:7" s="47" customFormat="1" ht="12.75">
      <c r="A147" s="57"/>
      <c r="B147" s="58"/>
      <c r="C147" s="55"/>
      <c r="D147" s="55"/>
      <c r="E147" s="59"/>
      <c r="F147" s="59"/>
      <c r="G147" s="59"/>
    </row>
    <row r="148" spans="1:7" s="47" customFormat="1" ht="12.75">
      <c r="A148" s="57"/>
      <c r="B148" s="58"/>
      <c r="C148" s="55"/>
      <c r="D148" s="55"/>
      <c r="E148" s="59"/>
      <c r="F148" s="59"/>
      <c r="G148" s="59"/>
    </row>
    <row r="149" spans="1:7" s="47" customFormat="1" ht="12.75">
      <c r="A149" s="57"/>
      <c r="B149" s="58"/>
      <c r="C149" s="55"/>
      <c r="D149" s="55"/>
      <c r="E149" s="59"/>
      <c r="F149" s="59"/>
      <c r="G149" s="59"/>
    </row>
    <row r="150" spans="1:7" s="47" customFormat="1" ht="12.75">
      <c r="A150" s="57"/>
      <c r="B150" s="58"/>
      <c r="C150" s="55"/>
      <c r="D150" s="55"/>
      <c r="E150" s="59"/>
      <c r="F150" s="59"/>
      <c r="G150" s="59"/>
    </row>
    <row r="151" spans="1:7" s="47" customFormat="1" ht="12.75">
      <c r="A151" s="57"/>
      <c r="B151" s="58"/>
      <c r="C151" s="55"/>
      <c r="D151" s="55"/>
      <c r="E151" s="59"/>
      <c r="F151" s="59"/>
      <c r="G151" s="59"/>
    </row>
    <row r="152" spans="1:5" s="47" customFormat="1" ht="12.75">
      <c r="A152" s="57"/>
      <c r="E152" s="60"/>
    </row>
    <row r="153" spans="1:5" s="47" customFormat="1" ht="12.75">
      <c r="A153" s="57"/>
      <c r="E153" s="60"/>
    </row>
    <row r="154" spans="1:5" s="47" customFormat="1" ht="12.75">
      <c r="A154" s="57"/>
      <c r="E154" s="60"/>
    </row>
    <row r="155" spans="1:5" s="47" customFormat="1" ht="12.75">
      <c r="A155" s="57"/>
      <c r="E155" s="60"/>
    </row>
    <row r="156" spans="1:5" s="47" customFormat="1" ht="12.75">
      <c r="A156" s="57"/>
      <c r="E156" s="60"/>
    </row>
    <row r="157" spans="1:5" s="47" customFormat="1" ht="12.75">
      <c r="A157" s="57"/>
      <c r="E157" s="60"/>
    </row>
    <row r="158" spans="1:5" s="47" customFormat="1" ht="12.75">
      <c r="A158" s="57"/>
      <c r="E158" s="60"/>
    </row>
    <row r="159" spans="1:5" s="47" customFormat="1" ht="12.75">
      <c r="A159" s="57"/>
      <c r="E159" s="60"/>
    </row>
    <row r="160" spans="1:5" s="47" customFormat="1" ht="12.75">
      <c r="A160" s="57"/>
      <c r="E160" s="60"/>
    </row>
    <row r="161" spans="1:5" s="47" customFormat="1" ht="26.25">
      <c r="A161" s="57"/>
      <c r="D161" s="61"/>
      <c r="E161" s="60"/>
    </row>
    <row r="162" spans="1:5" s="47" customFormat="1" ht="12.75">
      <c r="A162" s="57"/>
      <c r="E162" s="60"/>
    </row>
    <row r="163" spans="1:5" s="47" customFormat="1" ht="12.75">
      <c r="A163" s="57"/>
      <c r="E163" s="60"/>
    </row>
    <row r="164" spans="1:5" s="47" customFormat="1" ht="12.75">
      <c r="A164" s="57"/>
      <c r="E164" s="60"/>
    </row>
    <row r="165" spans="1:5" s="47" customFormat="1" ht="12.75">
      <c r="A165" s="57"/>
      <c r="E165" s="60"/>
    </row>
    <row r="166" spans="1:5" s="47" customFormat="1" ht="12.75">
      <c r="A166" s="57"/>
      <c r="E166" s="60"/>
    </row>
    <row r="167" spans="1:5" s="47" customFormat="1" ht="12.75">
      <c r="A167" s="57"/>
      <c r="E167" s="60"/>
    </row>
    <row r="168" spans="1:5" s="47" customFormat="1" ht="12.75">
      <c r="A168" s="57"/>
      <c r="E168" s="60"/>
    </row>
    <row r="169" spans="1:5" s="47" customFormat="1" ht="12.75">
      <c r="A169" s="57"/>
      <c r="E169" s="60"/>
    </row>
    <row r="170" spans="1:5" s="47" customFormat="1" ht="12.75">
      <c r="A170" s="57"/>
      <c r="E170" s="60"/>
    </row>
    <row r="171" spans="1:5" s="47" customFormat="1" ht="12.75">
      <c r="A171" s="57"/>
      <c r="E171" s="60"/>
    </row>
    <row r="172" spans="1:5" s="47" customFormat="1" ht="12.75">
      <c r="A172" s="57"/>
      <c r="E172" s="60"/>
    </row>
    <row r="173" spans="1:5" s="47" customFormat="1" ht="12.75">
      <c r="A173" s="57"/>
      <c r="E173" s="60"/>
    </row>
    <row r="174" spans="1:5" s="47" customFormat="1" ht="12.75">
      <c r="A174" s="57"/>
      <c r="E174" s="60"/>
    </row>
    <row r="175" spans="1:5" s="47" customFormat="1" ht="12.75">
      <c r="A175" s="57"/>
      <c r="E175" s="60"/>
    </row>
    <row r="176" spans="1:5" s="47" customFormat="1" ht="12.75">
      <c r="A176" s="57"/>
      <c r="E176" s="60"/>
    </row>
    <row r="177" spans="1:5" s="47" customFormat="1" ht="12.75">
      <c r="A177" s="57"/>
      <c r="E177" s="60"/>
    </row>
    <row r="178" spans="1:5" s="47" customFormat="1" ht="12.75">
      <c r="A178" s="57"/>
      <c r="E178" s="60"/>
    </row>
    <row r="179" spans="1:5" s="47" customFormat="1" ht="12.75">
      <c r="A179" s="57"/>
      <c r="E179" s="60"/>
    </row>
    <row r="180" spans="1:5" s="47" customFormat="1" ht="12.75">
      <c r="A180" s="57"/>
      <c r="E180" s="60"/>
    </row>
    <row r="181" spans="1:5" s="47" customFormat="1" ht="12.75">
      <c r="A181" s="57"/>
      <c r="E181" s="60"/>
    </row>
    <row r="182" spans="1:5" s="47" customFormat="1" ht="12.75">
      <c r="A182" s="57"/>
      <c r="E182" s="60"/>
    </row>
    <row r="183" spans="1:5" s="47" customFormat="1" ht="12.75">
      <c r="A183" s="57"/>
      <c r="E183" s="60"/>
    </row>
    <row r="184" spans="1:5" s="47" customFormat="1" ht="12.75">
      <c r="A184" s="57"/>
      <c r="E184" s="60"/>
    </row>
    <row r="185" spans="1:5" s="47" customFormat="1" ht="12.75">
      <c r="A185" s="57"/>
      <c r="E185" s="60"/>
    </row>
    <row r="186" spans="1:5" s="47" customFormat="1" ht="12.75">
      <c r="A186" s="57"/>
      <c r="E186" s="60"/>
    </row>
  </sheetData>
  <sheetProtection formatCells="0" formatRows="0" insertRows="0" deleteRows="0" sort="0"/>
  <mergeCells count="5">
    <mergeCell ref="L5:L12"/>
    <mergeCell ref="A1:G1"/>
    <mergeCell ref="A3:G3"/>
    <mergeCell ref="A2:G2"/>
    <mergeCell ref="I2:J3"/>
  </mergeCells>
  <printOptions/>
  <pageMargins left="0.3937007874015748" right="0.15748031496062992" top="0.2362204724409449" bottom="0.11811023622047245" header="0.1968503937007874" footer="0.15748031496062992"/>
  <pageSetup fitToHeight="1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O224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cols>
    <col min="1" max="1" width="8.28125" style="48" bestFit="1" customWidth="1"/>
    <col min="2" max="2" width="9.140625" style="48" customWidth="1"/>
    <col min="3" max="3" width="8.7109375" style="48" customWidth="1"/>
    <col min="4" max="4" width="9.140625" style="48" customWidth="1"/>
    <col min="5" max="5" width="16.57421875" style="48" customWidth="1"/>
    <col min="6" max="6" width="15.7109375" style="48" customWidth="1"/>
    <col min="7" max="7" width="8.8515625" style="63" customWidth="1"/>
    <col min="8" max="8" width="32.140625" style="48" customWidth="1"/>
    <col min="9" max="9" width="11.7109375" style="63" customWidth="1"/>
    <col min="10" max="10" width="3.421875" style="47" customWidth="1"/>
    <col min="11" max="41" width="9.140625" style="47" customWidth="1"/>
    <col min="42" max="16384" width="9.140625" style="48" customWidth="1"/>
  </cols>
  <sheetData>
    <row r="1" spans="1:9" ht="48.75" customHeight="1" thickBot="1">
      <c r="A1" s="156" t="str">
        <f>"Výsledková listina - Bystřickem kolem Vírské přehrady "&amp;'Prezenční listina'!O2</f>
        <v>Výsledková listina - Bystřickem kolem Vírské přehrady 2013</v>
      </c>
      <c r="B1" s="157"/>
      <c r="C1" s="157"/>
      <c r="D1" s="157"/>
      <c r="E1" s="157"/>
      <c r="F1" s="157"/>
      <c r="G1" s="157"/>
      <c r="H1" s="157"/>
      <c r="I1" s="158"/>
    </row>
    <row r="2" spans="1:15" ht="26.25" customHeight="1">
      <c r="A2" s="171" t="str">
        <f>'Prezenční listina'!O2-2004&amp;". ročník"</f>
        <v>9. ročník</v>
      </c>
      <c r="B2" s="172"/>
      <c r="C2" s="172"/>
      <c r="D2" s="172"/>
      <c r="E2" s="172"/>
      <c r="F2" s="172"/>
      <c r="G2" s="172"/>
      <c r="H2" s="172"/>
      <c r="I2" s="173"/>
      <c r="K2" s="147" t="s">
        <v>28</v>
      </c>
      <c r="L2" s="148"/>
      <c r="M2" s="148"/>
      <c r="N2" s="148"/>
      <c r="O2" s="149"/>
    </row>
    <row r="3" spans="1:15" ht="18.75" customHeight="1" thickBot="1">
      <c r="A3" s="159">
        <v>41419</v>
      </c>
      <c r="B3" s="160"/>
      <c r="C3" s="160"/>
      <c r="D3" s="160"/>
      <c r="E3" s="160"/>
      <c r="F3" s="160"/>
      <c r="G3" s="160"/>
      <c r="H3" s="160"/>
      <c r="I3" s="161"/>
      <c r="K3" s="150"/>
      <c r="L3" s="151"/>
      <c r="M3" s="151"/>
      <c r="N3" s="151"/>
      <c r="O3" s="152"/>
    </row>
    <row r="4" spans="1:15" ht="25.5" customHeight="1" thickBot="1">
      <c r="A4" s="71" t="s">
        <v>9</v>
      </c>
      <c r="B4" s="72" t="s">
        <v>10</v>
      </c>
      <c r="C4" s="73" t="s">
        <v>3</v>
      </c>
      <c r="D4" s="72" t="s">
        <v>7</v>
      </c>
      <c r="E4" s="73" t="s">
        <v>6</v>
      </c>
      <c r="F4" s="73" t="s">
        <v>0</v>
      </c>
      <c r="G4" s="73" t="s">
        <v>1</v>
      </c>
      <c r="H4" s="73" t="s">
        <v>4</v>
      </c>
      <c r="I4" s="74" t="s">
        <v>8</v>
      </c>
      <c r="K4" s="150"/>
      <c r="L4" s="151"/>
      <c r="M4" s="151"/>
      <c r="N4" s="151"/>
      <c r="O4" s="152"/>
    </row>
    <row r="5" spans="1:15" ht="12.75">
      <c r="A5" s="75">
        <v>1</v>
      </c>
      <c r="B5" s="83">
        <v>1</v>
      </c>
      <c r="C5" s="76" t="str">
        <f>'Startovní listina'!G52</f>
        <v>A</v>
      </c>
      <c r="D5" s="76">
        <f>'Startovní listina'!B52</f>
        <v>62</v>
      </c>
      <c r="E5" s="77" t="str">
        <f>'Startovní listina'!C52</f>
        <v>Janů</v>
      </c>
      <c r="F5" s="77" t="str">
        <f>'Startovní listina'!D52</f>
        <v>Jan</v>
      </c>
      <c r="G5" s="77">
        <f>'Startovní listina'!E52</f>
        <v>1993</v>
      </c>
      <c r="H5" s="77" t="str">
        <f>'Startovní listina'!F52</f>
        <v>Hvězda SKP Pardubice</v>
      </c>
      <c r="I5" s="89">
        <v>0.06743055555555556</v>
      </c>
      <c r="K5" s="150"/>
      <c r="L5" s="151"/>
      <c r="M5" s="151"/>
      <c r="N5" s="151"/>
      <c r="O5" s="152"/>
    </row>
    <row r="6" spans="1:15" ht="12.75">
      <c r="A6" s="78">
        <f>IF('Výsledková listina'!D6&lt;&gt;"",A5+1,"")</f>
        <v>2</v>
      </c>
      <c r="B6" s="83">
        <v>1</v>
      </c>
      <c r="C6" s="79" t="str">
        <f>'Startovní listina'!G6</f>
        <v>B</v>
      </c>
      <c r="D6" s="79">
        <f>'Startovní listina'!B6</f>
        <v>3</v>
      </c>
      <c r="E6" s="80" t="str">
        <f>'Startovní listina'!C6</f>
        <v>Serbessa</v>
      </c>
      <c r="F6" s="80" t="str">
        <f>'Startovní listina'!D6</f>
        <v>Mulugeta</v>
      </c>
      <c r="G6" s="80">
        <f>'Startovní listina'!E6</f>
        <v>1971</v>
      </c>
      <c r="H6" s="80" t="str">
        <f>'Startovní listina'!F6</f>
        <v>Ortopedie Týn nad Vltavou</v>
      </c>
      <c r="I6" s="90">
        <v>0.06807870370370371</v>
      </c>
      <c r="K6" s="150"/>
      <c r="L6" s="151"/>
      <c r="M6" s="151"/>
      <c r="N6" s="151"/>
      <c r="O6" s="152"/>
    </row>
    <row r="7" spans="1:15" ht="12.75">
      <c r="A7" s="78">
        <f>IF('Výsledková listina'!D7&lt;&gt;"",A6+1,"")</f>
        <v>3</v>
      </c>
      <c r="B7" s="83">
        <v>2</v>
      </c>
      <c r="C7" s="79" t="str">
        <f>'Startovní listina'!G86</f>
        <v>B</v>
      </c>
      <c r="D7" s="79">
        <f>'Startovní listina'!B86</f>
        <v>97</v>
      </c>
      <c r="E7" s="80" t="str">
        <f>'Startovní listina'!C86</f>
        <v>Wallenfels</v>
      </c>
      <c r="F7" s="80" t="str">
        <f>'Startovní listina'!D86</f>
        <v>Jiří</v>
      </c>
      <c r="G7" s="80">
        <f>'Startovní listina'!E86</f>
        <v>1972</v>
      </c>
      <c r="H7" s="80" t="str">
        <f>'Startovní listina'!F86</f>
        <v>Sokol Královské Vinohrady</v>
      </c>
      <c r="I7" s="90">
        <v>0.07293981481481482</v>
      </c>
      <c r="K7" s="150"/>
      <c r="L7" s="151"/>
      <c r="M7" s="151"/>
      <c r="N7" s="151"/>
      <c r="O7" s="152"/>
    </row>
    <row r="8" spans="1:15" ht="11.25" customHeight="1">
      <c r="A8" s="78">
        <f>IF('Výsledková listina'!D8&lt;&gt;"",A7+1,"")</f>
        <v>4</v>
      </c>
      <c r="B8" s="83">
        <v>2</v>
      </c>
      <c r="C8" s="79" t="str">
        <f>'Startovní listina'!G64</f>
        <v>A</v>
      </c>
      <c r="D8" s="79">
        <f>'Startovní listina'!B64</f>
        <v>74</v>
      </c>
      <c r="E8" s="80" t="str">
        <f>'Startovní listina'!C64</f>
        <v>Dvořák</v>
      </c>
      <c r="F8" s="80" t="str">
        <f>'Startovní listina'!D64</f>
        <v>Pavel</v>
      </c>
      <c r="G8" s="80">
        <f>'Startovní listina'!E64</f>
        <v>1982</v>
      </c>
      <c r="H8" s="80" t="str">
        <f>'Startovní listina'!F64</f>
        <v>Biatlon Prostějov</v>
      </c>
      <c r="I8" s="90">
        <v>0.07393518518518519</v>
      </c>
      <c r="K8" s="150"/>
      <c r="L8" s="151"/>
      <c r="M8" s="151"/>
      <c r="N8" s="151"/>
      <c r="O8" s="152"/>
    </row>
    <row r="9" spans="1:15" ht="12.75">
      <c r="A9" s="78">
        <f>IF('Výsledková listina'!D9&lt;&gt;"",A8+1,"")</f>
        <v>5</v>
      </c>
      <c r="B9" s="83">
        <v>3</v>
      </c>
      <c r="C9" s="79" t="str">
        <f>'Startovní listina'!G65</f>
        <v>A</v>
      </c>
      <c r="D9" s="79">
        <f>'Startovní listina'!B65</f>
        <v>75</v>
      </c>
      <c r="E9" s="80" t="str">
        <f>'Startovní listina'!C65</f>
        <v>Glier</v>
      </c>
      <c r="F9" s="80" t="str">
        <f>'Startovní listina'!D65</f>
        <v>Michal</v>
      </c>
      <c r="G9" s="80">
        <f>'Startovní listina'!E65</f>
        <v>1982</v>
      </c>
      <c r="H9" s="80" t="str">
        <f>'Startovní listina'!F65</f>
        <v>AC Moravská Slávia Brno</v>
      </c>
      <c r="I9" s="90">
        <v>0.07436342592592593</v>
      </c>
      <c r="K9" s="150"/>
      <c r="L9" s="151"/>
      <c r="M9" s="151"/>
      <c r="N9" s="151"/>
      <c r="O9" s="152"/>
    </row>
    <row r="10" spans="1:15" ht="12.75">
      <c r="A10" s="78">
        <f>IF('Výsledková listina'!D10&lt;&gt;"",A9+1,"")</f>
        <v>6</v>
      </c>
      <c r="B10" s="83">
        <v>4</v>
      </c>
      <c r="C10" s="79" t="str">
        <f>'Startovní listina'!G43</f>
        <v>A</v>
      </c>
      <c r="D10" s="79">
        <f>'Startovní listina'!B43</f>
        <v>51</v>
      </c>
      <c r="E10" s="80" t="str">
        <f>'Startovní listina'!C43</f>
        <v>Eremka</v>
      </c>
      <c r="F10" s="80" t="str">
        <f>'Startovní listina'!D43</f>
        <v>Libor</v>
      </c>
      <c r="G10" s="80">
        <f>'Startovní listina'!E43</f>
        <v>1988</v>
      </c>
      <c r="H10" s="80" t="str">
        <f>'Startovní listina'!F43</f>
        <v>Humpolec</v>
      </c>
      <c r="I10" s="90">
        <v>0.07547453703703703</v>
      </c>
      <c r="K10" s="150"/>
      <c r="L10" s="151"/>
      <c r="M10" s="151"/>
      <c r="N10" s="151"/>
      <c r="O10" s="152"/>
    </row>
    <row r="11" spans="1:15" ht="12.75">
      <c r="A11" s="78">
        <f>IF('Výsledková listina'!D11&lt;&gt;"",A10+1,"")</f>
        <v>7</v>
      </c>
      <c r="B11" s="83">
        <v>5</v>
      </c>
      <c r="C11" s="79" t="str">
        <f>'Startovní listina'!G45</f>
        <v>A</v>
      </c>
      <c r="D11" s="79">
        <f>'Startovní listina'!B45</f>
        <v>53</v>
      </c>
      <c r="E11" s="80" t="str">
        <f>'Startovní listina'!C45</f>
        <v>Chlubna</v>
      </c>
      <c r="F11" s="80" t="str">
        <f>'Startovní listina'!D45</f>
        <v>Jan</v>
      </c>
      <c r="G11" s="80">
        <f>'Startovní listina'!E45</f>
        <v>1984</v>
      </c>
      <c r="H11" s="80" t="str">
        <f>'Startovní listina'!F45</f>
        <v>TJ Nové Město na Moravě</v>
      </c>
      <c r="I11" s="90">
        <v>0.07751157407407407</v>
      </c>
      <c r="K11" s="150"/>
      <c r="L11" s="151"/>
      <c r="M11" s="151"/>
      <c r="N11" s="151"/>
      <c r="O11" s="152"/>
    </row>
    <row r="12" spans="1:15" ht="12.75">
      <c r="A12" s="78">
        <f>IF('Výsledková listina'!D12&lt;&gt;"",A11+1,"")</f>
        <v>8</v>
      </c>
      <c r="B12" s="83">
        <v>6</v>
      </c>
      <c r="C12" s="79" t="str">
        <f>'Startovní listina'!G18</f>
        <v>A</v>
      </c>
      <c r="D12" s="79">
        <f>'Startovní listina'!B18</f>
        <v>20</v>
      </c>
      <c r="E12" s="80" t="str">
        <f>'Startovní listina'!C18</f>
        <v>Štýbnar</v>
      </c>
      <c r="F12" s="80" t="str">
        <f>'Startovní listina'!D18</f>
        <v>Zbyněk</v>
      </c>
      <c r="G12" s="80">
        <f>'Startovní listina'!E18</f>
        <v>1974</v>
      </c>
      <c r="H12" s="80" t="str">
        <f>'Startovní listina'!F18</f>
        <v>Běžec Vysočiny Jihlava</v>
      </c>
      <c r="I12" s="90">
        <v>0.07806712962962963</v>
      </c>
      <c r="K12" s="150"/>
      <c r="L12" s="151"/>
      <c r="M12" s="151"/>
      <c r="N12" s="151"/>
      <c r="O12" s="152"/>
    </row>
    <row r="13" spans="1:15" ht="12.75">
      <c r="A13" s="78">
        <f>IF('Výsledková listina'!D13&lt;&gt;"",A12+1,"")</f>
        <v>9</v>
      </c>
      <c r="B13" s="83">
        <v>7</v>
      </c>
      <c r="C13" s="79" t="str">
        <f>'Startovní listina'!G73</f>
        <v>A</v>
      </c>
      <c r="D13" s="79">
        <f>'Startovní listina'!B73</f>
        <v>83</v>
      </c>
      <c r="E13" s="80" t="str">
        <f>'Startovní listina'!C73</f>
        <v>Havránek</v>
      </c>
      <c r="F13" s="80" t="str">
        <f>'Startovní listina'!D73</f>
        <v>Jan</v>
      </c>
      <c r="G13" s="80">
        <f>'Startovní listina'!E73</f>
        <v>1977</v>
      </c>
      <c r="H13" s="80" t="str">
        <f>'Startovní listina'!F73</f>
        <v>Triexpert Team</v>
      </c>
      <c r="I13" s="90">
        <v>0.07862268518518518</v>
      </c>
      <c r="K13" s="150"/>
      <c r="L13" s="151"/>
      <c r="M13" s="151"/>
      <c r="N13" s="151"/>
      <c r="O13" s="152"/>
    </row>
    <row r="14" spans="1:15" ht="13.5" thickBot="1">
      <c r="A14" s="78">
        <f>IF('Výsledková listina'!D14&lt;&gt;"",A13+1,"")</f>
        <v>10</v>
      </c>
      <c r="B14" s="83">
        <v>8</v>
      </c>
      <c r="C14" s="79" t="str">
        <f>'Startovní listina'!G75</f>
        <v>A</v>
      </c>
      <c r="D14" s="79">
        <f>'Startovní listina'!B75</f>
        <v>85</v>
      </c>
      <c r="E14" s="80" t="str">
        <f>'Startovní listina'!C75</f>
        <v>Ondráček</v>
      </c>
      <c r="F14" s="80" t="str">
        <f>'Startovní listina'!D75</f>
        <v>Tomáš</v>
      </c>
      <c r="G14" s="80">
        <f>'Startovní listina'!E75</f>
        <v>1977</v>
      </c>
      <c r="H14" s="80" t="str">
        <f>'Startovní listina'!F75</f>
        <v>Triexpert Team</v>
      </c>
      <c r="I14" s="90">
        <v>0.07863425925925926</v>
      </c>
      <c r="K14" s="153"/>
      <c r="L14" s="154"/>
      <c r="M14" s="154"/>
      <c r="N14" s="154"/>
      <c r="O14" s="155"/>
    </row>
    <row r="15" spans="1:9" ht="12.75">
      <c r="A15" s="78">
        <f>IF('Výsledková listina'!D15&lt;&gt;"",A14+1,"")</f>
        <v>11</v>
      </c>
      <c r="B15" s="83">
        <v>9</v>
      </c>
      <c r="C15" s="79" t="str">
        <f>'Startovní listina'!G25</f>
        <v>A</v>
      </c>
      <c r="D15" s="79">
        <f>'Startovní listina'!B25</f>
        <v>28</v>
      </c>
      <c r="E15" s="80" t="str">
        <f>'Startovní listina'!C25</f>
        <v>Strnad</v>
      </c>
      <c r="F15" s="80" t="str">
        <f>'Startovní listina'!D25</f>
        <v>Ondřej</v>
      </c>
      <c r="G15" s="80">
        <f>'Startovní listina'!E25</f>
        <v>1980</v>
      </c>
      <c r="H15" s="80" t="str">
        <f>'Startovní listina'!F25</f>
        <v>Brno - Medlánky</v>
      </c>
      <c r="I15" s="90">
        <v>0.07915509259259258</v>
      </c>
    </row>
    <row r="16" spans="1:9" ht="12.75">
      <c r="A16" s="78">
        <f>IF('Výsledková listina'!D16&lt;&gt;"",A15+1,"")</f>
        <v>12</v>
      </c>
      <c r="B16" s="83">
        <v>10</v>
      </c>
      <c r="C16" s="79" t="str">
        <f>'Startovní listina'!G51</f>
        <v>A</v>
      </c>
      <c r="D16" s="79">
        <f>'Startovní listina'!B51</f>
        <v>61</v>
      </c>
      <c r="E16" s="80" t="str">
        <f>'Startovní listina'!C51</f>
        <v>Baciu</v>
      </c>
      <c r="F16" s="80" t="str">
        <f>'Startovní listina'!D51</f>
        <v>Serban</v>
      </c>
      <c r="G16" s="80">
        <f>'Startovní listina'!E51</f>
        <v>1980</v>
      </c>
      <c r="H16" s="80" t="str">
        <f>'Startovní listina'!F51</f>
        <v>Romania</v>
      </c>
      <c r="I16" s="90">
        <v>0.07946759259259259</v>
      </c>
    </row>
    <row r="17" spans="1:9" ht="12.75">
      <c r="A17" s="78">
        <f>IF('Výsledková listina'!D17&lt;&gt;"",A16+1,"")</f>
        <v>13</v>
      </c>
      <c r="B17" s="83">
        <v>11</v>
      </c>
      <c r="C17" s="79" t="str">
        <f>'Startovní listina'!G78</f>
        <v>A</v>
      </c>
      <c r="D17" s="79">
        <f>'Startovní listina'!B78</f>
        <v>88</v>
      </c>
      <c r="E17" s="80" t="str">
        <f>'Startovní listina'!C78</f>
        <v>Kratochvíl</v>
      </c>
      <c r="F17" s="80" t="str">
        <f>'Startovní listina'!D78</f>
        <v>Jaroslav</v>
      </c>
      <c r="G17" s="80">
        <f>'Startovní listina'!E78</f>
        <v>1977</v>
      </c>
      <c r="H17" s="80" t="str">
        <f>'Startovní listina'!F78</f>
        <v>SDH Hluboké</v>
      </c>
      <c r="I17" s="90">
        <v>0.07968750000000001</v>
      </c>
    </row>
    <row r="18" spans="1:9" ht="12.75">
      <c r="A18" s="78">
        <f>IF('Výsledková listina'!D18&lt;&gt;"",A17+1,"")</f>
        <v>14</v>
      </c>
      <c r="B18" s="83">
        <v>1</v>
      </c>
      <c r="C18" s="79" t="str">
        <f>'Startovní listina'!G72</f>
        <v>C</v>
      </c>
      <c r="D18" s="79">
        <f>'Startovní listina'!B72</f>
        <v>82</v>
      </c>
      <c r="E18" s="80" t="str">
        <f>'Startovní listina'!C72</f>
        <v>Rerych</v>
      </c>
      <c r="F18" s="80" t="str">
        <f>'Startovní listina'!D72</f>
        <v>Jiří</v>
      </c>
      <c r="G18" s="80">
        <f>'Startovní listina'!E72</f>
        <v>1962</v>
      </c>
      <c r="H18" s="80" t="str">
        <f>'Startovní listina'!F72</f>
        <v>AC Moravská Slávia Brno</v>
      </c>
      <c r="I18" s="90">
        <v>0.08011574074074074</v>
      </c>
    </row>
    <row r="19" spans="1:9" ht="12.75">
      <c r="A19" s="78">
        <f>IF('Výsledková listina'!D19&lt;&gt;"",A18+1,"")</f>
        <v>15</v>
      </c>
      <c r="B19" s="83">
        <v>12</v>
      </c>
      <c r="C19" s="79" t="str">
        <f>'Startovní listina'!G62</f>
        <v>A</v>
      </c>
      <c r="D19" s="79">
        <f>'Startovní listina'!B62</f>
        <v>72</v>
      </c>
      <c r="E19" s="80" t="str">
        <f>'Startovní listina'!C62</f>
        <v>Nový</v>
      </c>
      <c r="F19" s="80" t="str">
        <f>'Startovní listina'!D62</f>
        <v>Zdeněk</v>
      </c>
      <c r="G19" s="80">
        <f>'Startovní listina'!E62</f>
        <v>1975</v>
      </c>
      <c r="H19" s="80" t="str">
        <f>'Startovní listina'!F62</f>
        <v>SK K2 Prostějov</v>
      </c>
      <c r="I19" s="90">
        <v>0.08120370370370371</v>
      </c>
    </row>
    <row r="20" spans="1:13" ht="12.75">
      <c r="A20" s="78">
        <f>IF('Výsledková listina'!D20&lt;&gt;"",A19+1,"")</f>
        <v>16</v>
      </c>
      <c r="B20" s="83">
        <v>13</v>
      </c>
      <c r="C20" s="79" t="str">
        <f>'Startovní listina'!G28</f>
        <v>A</v>
      </c>
      <c r="D20" s="79">
        <f>'Startovní listina'!B28</f>
        <v>31</v>
      </c>
      <c r="E20" s="80" t="str">
        <f>'Startovní listina'!C28</f>
        <v>Toman</v>
      </c>
      <c r="F20" s="80" t="str">
        <f>'Startovní listina'!D28</f>
        <v>Radek</v>
      </c>
      <c r="G20" s="80">
        <f>'Startovní listina'!E28</f>
        <v>1987</v>
      </c>
      <c r="H20" s="80" t="str">
        <f>'Startovní listina'!F28</f>
        <v>AFK Kornice</v>
      </c>
      <c r="I20" s="90">
        <v>0.08149305555555555</v>
      </c>
      <c r="M20" s="106"/>
    </row>
    <row r="21" spans="1:9" ht="12.75">
      <c r="A21" s="78">
        <f>IF('Výsledková listina'!D21&lt;&gt;"",A20+1,"")</f>
        <v>17</v>
      </c>
      <c r="B21" s="83">
        <v>14</v>
      </c>
      <c r="C21" s="79" t="str">
        <f>'Startovní listina'!G30</f>
        <v>A</v>
      </c>
      <c r="D21" s="79">
        <f>'Startovní listina'!B30</f>
        <v>33</v>
      </c>
      <c r="E21" s="80" t="str">
        <f>'Startovní listina'!C30</f>
        <v>Polcar</v>
      </c>
      <c r="F21" s="80" t="str">
        <f>'Startovní listina'!D30</f>
        <v>Jiří</v>
      </c>
      <c r="G21" s="80">
        <f>'Startovní listina'!E30</f>
        <v>1977</v>
      </c>
      <c r="H21" s="80" t="str">
        <f>'Startovní listina'!F30</f>
        <v>Moravská Slávia Brno</v>
      </c>
      <c r="I21" s="90">
        <v>0.0817361111111111</v>
      </c>
    </row>
    <row r="22" spans="1:9" ht="12.75">
      <c r="A22" s="78">
        <f>IF('Výsledková listina'!D22&lt;&gt;"",A21+1,"")</f>
        <v>18</v>
      </c>
      <c r="B22" s="83">
        <v>3</v>
      </c>
      <c r="C22" s="79" t="str">
        <f>'Startovní listina'!G44</f>
        <v>B</v>
      </c>
      <c r="D22" s="79">
        <f>'Startovní listina'!B44</f>
        <v>52</v>
      </c>
      <c r="E22" s="80" t="str">
        <f>'Startovní listina'!C44</f>
        <v>Ožana</v>
      </c>
      <c r="F22" s="80" t="str">
        <f>'Startovní listina'!D44</f>
        <v>Václav</v>
      </c>
      <c r="G22" s="80">
        <f>'Startovní listina'!E44</f>
        <v>1964</v>
      </c>
      <c r="H22" s="80" t="str">
        <f>'Startovní listina'!F44</f>
        <v>TJ Nové Město na Moravě</v>
      </c>
      <c r="I22" s="90">
        <v>0.08202546296296297</v>
      </c>
    </row>
    <row r="23" spans="1:9" ht="12.75">
      <c r="A23" s="78">
        <f>IF('Výsledková listina'!D23&lt;&gt;"",A22+1,"")</f>
        <v>19</v>
      </c>
      <c r="B23" s="83">
        <v>15</v>
      </c>
      <c r="C23" s="79" t="str">
        <f>'Startovní listina'!G9</f>
        <v>A</v>
      </c>
      <c r="D23" s="79">
        <f>'Startovní listina'!B9</f>
        <v>8</v>
      </c>
      <c r="E23" s="80" t="str">
        <f>'Startovní listina'!C9</f>
        <v>Rozkoš</v>
      </c>
      <c r="F23" s="80" t="str">
        <f>'Startovní listina'!D9</f>
        <v>Tomáš</v>
      </c>
      <c r="G23" s="80">
        <f>'Startovní listina'!E9</f>
        <v>1984</v>
      </c>
      <c r="H23" s="80" t="str">
        <f>'Startovní listina'!F9</f>
        <v>Hradec Králové</v>
      </c>
      <c r="I23" s="90">
        <v>0.08211805555555556</v>
      </c>
    </row>
    <row r="24" spans="1:9" ht="12.75">
      <c r="A24" s="78">
        <f>IF('Výsledková listina'!D24&lt;&gt;"",A23+1,"")</f>
        <v>20</v>
      </c>
      <c r="B24" s="83">
        <v>16</v>
      </c>
      <c r="C24" s="79" t="str">
        <f>'Startovní listina'!G21</f>
        <v>A</v>
      </c>
      <c r="D24" s="79">
        <f>'Startovní listina'!B21</f>
        <v>23</v>
      </c>
      <c r="E24" s="80" t="str">
        <f>'Startovní listina'!C21</f>
        <v>Bulín</v>
      </c>
      <c r="F24" s="80" t="str">
        <f>'Startovní listina'!D21</f>
        <v>Martin</v>
      </c>
      <c r="G24" s="80">
        <f>'Startovní listina'!E21</f>
        <v>1985</v>
      </c>
      <c r="H24" s="80" t="str">
        <f>'Startovní listina'!F21</f>
        <v>Přerov</v>
      </c>
      <c r="I24" s="90">
        <v>0.08465277777777779</v>
      </c>
    </row>
    <row r="25" spans="1:9" ht="12.75">
      <c r="A25" s="78">
        <f>IF('Výsledková listina'!D25&lt;&gt;"",A24+1,"")</f>
        <v>21</v>
      </c>
      <c r="B25" s="83">
        <v>2</v>
      </c>
      <c r="C25" s="79" t="str">
        <f>'Startovní listina'!G16</f>
        <v>C</v>
      </c>
      <c r="D25" s="79">
        <f>'Startovní listina'!B16</f>
        <v>18</v>
      </c>
      <c r="E25" s="80" t="str">
        <f>'Startovní listina'!C16</f>
        <v>Zouhar</v>
      </c>
      <c r="F25" s="80" t="str">
        <f>'Startovní listina'!D16</f>
        <v>Libor</v>
      </c>
      <c r="G25" s="80">
        <f>'Startovní listina'!E16</f>
        <v>1958</v>
      </c>
      <c r="H25" s="80" t="str">
        <f>'Startovní listina'!F16</f>
        <v>adidas Brno</v>
      </c>
      <c r="I25" s="90">
        <v>0.08476851851851852</v>
      </c>
    </row>
    <row r="26" spans="1:9" ht="12.75">
      <c r="A26" s="78">
        <f>IF('Výsledková listina'!D26&lt;&gt;"",A25+1,"")</f>
        <v>22</v>
      </c>
      <c r="B26" s="83">
        <v>4</v>
      </c>
      <c r="C26" s="79" t="str">
        <f>'Startovní listina'!G7</f>
        <v>B</v>
      </c>
      <c r="D26" s="79">
        <f>'Startovní listina'!B7</f>
        <v>4</v>
      </c>
      <c r="E26" s="80" t="str">
        <f>'Startovní listina'!C7</f>
        <v>Sedláček</v>
      </c>
      <c r="F26" s="80" t="str">
        <f>'Startovní listina'!D7</f>
        <v>Roman</v>
      </c>
      <c r="G26" s="80">
        <f>'Startovní listina'!E7</f>
        <v>1964</v>
      </c>
      <c r="H26" s="80" t="str">
        <f>'Startovní listina'!F7</f>
        <v>ACTIVITY Lanškroun</v>
      </c>
      <c r="I26" s="90">
        <v>0.08539351851851852</v>
      </c>
    </row>
    <row r="27" spans="1:9" ht="12.75">
      <c r="A27" s="78">
        <f>IF('Výsledková listina'!D27&lt;&gt;"",A26+1,"")</f>
        <v>23</v>
      </c>
      <c r="B27" s="83">
        <v>17</v>
      </c>
      <c r="C27" s="79" t="str">
        <f>'Startovní listina'!G58</f>
        <v>A</v>
      </c>
      <c r="D27" s="79">
        <f>'Startovní listina'!B58</f>
        <v>68</v>
      </c>
      <c r="E27" s="80" t="str">
        <f>'Startovní listina'!C58</f>
        <v>Fritscher</v>
      </c>
      <c r="F27" s="80" t="str">
        <f>'Startovní listina'!D58</f>
        <v>Adam</v>
      </c>
      <c r="G27" s="80">
        <f>'Startovní listina'!E58</f>
        <v>1975</v>
      </c>
      <c r="H27" s="80" t="str">
        <f>'Startovní listina'!F58</f>
        <v>TJ Liga 100 Olomouc</v>
      </c>
      <c r="I27" s="90">
        <v>0.08601851851851851</v>
      </c>
    </row>
    <row r="28" spans="1:9" ht="12.75">
      <c r="A28" s="78">
        <f>IF('Výsledková listina'!D28&lt;&gt;"",A27+1,"")</f>
        <v>24</v>
      </c>
      <c r="B28" s="83">
        <v>18</v>
      </c>
      <c r="C28" s="79" t="str">
        <f>'Startovní listina'!G79</f>
        <v>A</v>
      </c>
      <c r="D28" s="79">
        <f>'Startovní listina'!B79</f>
        <v>89</v>
      </c>
      <c r="E28" s="80" t="str">
        <f>'Startovní listina'!C79</f>
        <v>Strnad</v>
      </c>
      <c r="F28" s="80" t="str">
        <f>'Startovní listina'!D79</f>
        <v>Richard</v>
      </c>
      <c r="G28" s="80">
        <f>'Startovní listina'!E79</f>
        <v>1974</v>
      </c>
      <c r="H28" s="80" t="str">
        <f>'Startovní listina'!F79</f>
        <v>Vyškov</v>
      </c>
      <c r="I28" s="90">
        <v>0.08614583333333332</v>
      </c>
    </row>
    <row r="29" spans="1:9" ht="12.75">
      <c r="A29" s="78">
        <f>IF('Výsledková listina'!D29&lt;&gt;"",A28+1,"")</f>
        <v>25</v>
      </c>
      <c r="B29" s="83">
        <v>3</v>
      </c>
      <c r="C29" s="79" t="str">
        <f>'Startovní listina'!G29</f>
        <v>C</v>
      </c>
      <c r="D29" s="79">
        <f>'Startovní listina'!B29</f>
        <v>32</v>
      </c>
      <c r="E29" s="80" t="str">
        <f>'Startovní listina'!C29</f>
        <v>Rozman</v>
      </c>
      <c r="F29" s="80" t="str">
        <f>'Startovní listina'!D29</f>
        <v>Ladislav</v>
      </c>
      <c r="G29" s="80">
        <f>'Startovní listina'!E29</f>
        <v>1954</v>
      </c>
      <c r="H29" s="80" t="str">
        <f>'Startovní listina'!F29</f>
        <v>Cyklo Lasl Brno</v>
      </c>
      <c r="I29" s="90">
        <v>0.08627314814814814</v>
      </c>
    </row>
    <row r="30" spans="1:9" ht="12.75">
      <c r="A30" s="78">
        <f>IF('Výsledková listina'!D30&lt;&gt;"",A29+1,"")</f>
        <v>26</v>
      </c>
      <c r="B30" s="83">
        <v>19</v>
      </c>
      <c r="C30" s="79" t="str">
        <f>'Startovní listina'!G50</f>
        <v>A</v>
      </c>
      <c r="D30" s="79">
        <f>'Startovní listina'!B50</f>
        <v>60</v>
      </c>
      <c r="E30" s="80" t="str">
        <f>'Startovní listina'!C50</f>
        <v>Hrdina</v>
      </c>
      <c r="F30" s="80" t="str">
        <f>'Startovní listina'!D50</f>
        <v>Tomáš</v>
      </c>
      <c r="G30" s="80">
        <f>'Startovní listina'!E50</f>
        <v>1979</v>
      </c>
      <c r="H30" s="80" t="str">
        <f>'Startovní listina'!F50</f>
        <v>Moravský Krumlov</v>
      </c>
      <c r="I30" s="90">
        <v>0.08643518518518518</v>
      </c>
    </row>
    <row r="31" spans="1:9" ht="12.75">
      <c r="A31" s="78">
        <f>IF('Výsledková listina'!D31&lt;&gt;"",A30+1,"")</f>
        <v>27</v>
      </c>
      <c r="B31" s="83">
        <v>5</v>
      </c>
      <c r="C31" s="79" t="str">
        <f>'Startovní listina'!G74</f>
        <v>B</v>
      </c>
      <c r="D31" s="79">
        <f>'Startovní listina'!B74</f>
        <v>84</v>
      </c>
      <c r="E31" s="80" t="str">
        <f>'Startovní listina'!C74</f>
        <v>Alman</v>
      </c>
      <c r="F31" s="80" t="str">
        <f>'Startovní listina'!D74</f>
        <v>Dušan</v>
      </c>
      <c r="G31" s="80">
        <f>'Startovní listina'!E74</f>
        <v>1967</v>
      </c>
      <c r="H31" s="80" t="str">
        <f>'Startovní listina'!F74</f>
        <v>Triexpert Team Babice</v>
      </c>
      <c r="I31" s="90">
        <v>0.08750000000000001</v>
      </c>
    </row>
    <row r="32" spans="1:9" ht="12.75">
      <c r="A32" s="78">
        <f>IF('Výsledková listina'!D32&lt;&gt;"",A31+1,"")</f>
        <v>28</v>
      </c>
      <c r="B32" s="83">
        <v>20</v>
      </c>
      <c r="C32" s="79" t="str">
        <f>'Startovní listina'!G70</f>
        <v>A</v>
      </c>
      <c r="D32" s="79">
        <f>'Startovní listina'!B70</f>
        <v>80</v>
      </c>
      <c r="E32" s="80" t="str">
        <f>'Startovní listina'!C70</f>
        <v>Řezníček</v>
      </c>
      <c r="F32" s="80" t="str">
        <f>'Startovní listina'!D70</f>
        <v>Roman</v>
      </c>
      <c r="G32" s="80">
        <f>'Startovní listina'!E70</f>
        <v>1977</v>
      </c>
      <c r="H32" s="80" t="str">
        <f>'Startovní listina'!F70</f>
        <v>Žďár nad Sázavou</v>
      </c>
      <c r="I32" s="90">
        <v>0.08804398148148147</v>
      </c>
    </row>
    <row r="33" spans="1:9" ht="12.75">
      <c r="A33" s="78">
        <f>IF('Výsledková listina'!D33&lt;&gt;"",A32+1,"")</f>
        <v>29</v>
      </c>
      <c r="B33" s="83">
        <v>21</v>
      </c>
      <c r="C33" s="79" t="str">
        <f>'Startovní listina'!G12</f>
        <v>A</v>
      </c>
      <c r="D33" s="79">
        <f>'Startovní listina'!B12</f>
        <v>12</v>
      </c>
      <c r="E33" s="80" t="str">
        <f>'Startovní listina'!C12</f>
        <v>Šerák</v>
      </c>
      <c r="F33" s="80" t="str">
        <f>'Startovní listina'!D12</f>
        <v>Martin</v>
      </c>
      <c r="G33" s="80">
        <f>'Startovní listina'!E12</f>
        <v>1978</v>
      </c>
      <c r="H33" s="80" t="str">
        <f>'Startovní listina'!F12</f>
        <v>Sokol Bílovice nad Svitavou</v>
      </c>
      <c r="I33" s="90">
        <v>0.0882986111111111</v>
      </c>
    </row>
    <row r="34" spans="1:9" ht="12.75">
      <c r="A34" s="78">
        <f>IF('Výsledková listina'!D34&lt;&gt;"",A33+1,"")</f>
        <v>30</v>
      </c>
      <c r="B34" s="83">
        <v>6</v>
      </c>
      <c r="C34" s="79" t="str">
        <f>'Startovní listina'!G5</f>
        <v>B</v>
      </c>
      <c r="D34" s="79">
        <f>'Startovní listina'!B5</f>
        <v>1</v>
      </c>
      <c r="E34" s="80" t="str">
        <f>'Startovní listina'!C5</f>
        <v>Buchta</v>
      </c>
      <c r="F34" s="80" t="str">
        <f>'Startovní listina'!D5</f>
        <v>Pavel</v>
      </c>
      <c r="G34" s="80">
        <f>'Startovní listina'!E5</f>
        <v>1964</v>
      </c>
      <c r="H34" s="80" t="str">
        <f>'Startovní listina'!F5</f>
        <v>Nové Město na Moravě</v>
      </c>
      <c r="I34" s="90">
        <v>0.0883564814814815</v>
      </c>
    </row>
    <row r="35" spans="1:9" ht="12.75">
      <c r="A35" s="78">
        <f>IF('Výsledková listina'!D35&lt;&gt;"",A34+1,"")</f>
        <v>31</v>
      </c>
      <c r="B35" s="83">
        <v>4</v>
      </c>
      <c r="C35" s="79" t="str">
        <f>'Startovní listina'!G49</f>
        <v>C</v>
      </c>
      <c r="D35" s="79">
        <f>'Startovní listina'!B49</f>
        <v>59</v>
      </c>
      <c r="E35" s="80" t="str">
        <f>'Startovní listina'!C49</f>
        <v>Suchý</v>
      </c>
      <c r="F35" s="80" t="str">
        <f>'Startovní listina'!D49</f>
        <v>Karel</v>
      </c>
      <c r="G35" s="80">
        <f>'Startovní listina'!E49</f>
        <v>1956</v>
      </c>
      <c r="H35" s="80" t="str">
        <f>'Startovní listina'!F49</f>
        <v>Náměšť nad Oslavou</v>
      </c>
      <c r="I35" s="90">
        <v>0.08847222222222223</v>
      </c>
    </row>
    <row r="36" spans="1:9" ht="12.75">
      <c r="A36" s="78">
        <f>IF('Výsledková listina'!D36&lt;&gt;"",A35+1,"")</f>
        <v>32</v>
      </c>
      <c r="B36" s="83">
        <v>7</v>
      </c>
      <c r="C36" s="79" t="str">
        <f>'Startovní listina'!G31</f>
        <v>B</v>
      </c>
      <c r="D36" s="79">
        <f>'Startovní listina'!B31</f>
        <v>34</v>
      </c>
      <c r="E36" s="80" t="str">
        <f>'Startovní listina'!C31</f>
        <v>Kropáček</v>
      </c>
      <c r="F36" s="80" t="str">
        <f>'Startovní listina'!D31</f>
        <v>Jaroslav</v>
      </c>
      <c r="G36" s="80">
        <f>'Startovní listina'!E31</f>
        <v>1970</v>
      </c>
      <c r="H36" s="80" t="str">
        <f>'Startovní listina'!F31</f>
        <v>Brno</v>
      </c>
      <c r="I36" s="90">
        <v>0.09068287037037037</v>
      </c>
    </row>
    <row r="37" spans="1:9" ht="12.75">
      <c r="A37" s="78">
        <f>IF('Výsledková listina'!D37&lt;&gt;"",A36+1,"")</f>
        <v>33</v>
      </c>
      <c r="B37" s="83">
        <v>1</v>
      </c>
      <c r="C37" s="79" t="str">
        <f>'Startovní listina'!G54</f>
        <v>D</v>
      </c>
      <c r="D37" s="79">
        <f>'Startovní listina'!B54</f>
        <v>64</v>
      </c>
      <c r="E37" s="80" t="str">
        <f>'Startovní listina'!C54</f>
        <v>Kaše</v>
      </c>
      <c r="F37" s="80" t="str">
        <f>'Startovní listina'!D54</f>
        <v>Jaroslav</v>
      </c>
      <c r="G37" s="80">
        <f>'Startovní listina'!E54</f>
        <v>1953</v>
      </c>
      <c r="H37" s="80" t="str">
        <f>'Startovní listina'!F54</f>
        <v>Barnex Sport Brno</v>
      </c>
      <c r="I37" s="90">
        <v>0.09074074074074073</v>
      </c>
    </row>
    <row r="38" spans="1:9" ht="12.75">
      <c r="A38" s="78">
        <f>IF('Výsledková listina'!D38&lt;&gt;"",A37+1,"")</f>
        <v>34</v>
      </c>
      <c r="B38" s="83">
        <v>22</v>
      </c>
      <c r="C38" s="79" t="str">
        <f>'Startovní listina'!G77</f>
        <v>A</v>
      </c>
      <c r="D38" s="79">
        <f>'Startovní listina'!B77</f>
        <v>87</v>
      </c>
      <c r="E38" s="80" t="str">
        <f>'Startovní listina'!C77</f>
        <v>Lorenz</v>
      </c>
      <c r="F38" s="80" t="str">
        <f>'Startovní listina'!D77</f>
        <v>Marek</v>
      </c>
      <c r="G38" s="80">
        <f>'Startovní listina'!E77</f>
        <v>1979</v>
      </c>
      <c r="H38" s="80" t="str">
        <f>'Startovní listina'!F77</f>
        <v>Baláž Team Ostrava</v>
      </c>
      <c r="I38" s="90">
        <v>0.09128472222222223</v>
      </c>
    </row>
    <row r="39" spans="1:9" ht="12.75">
      <c r="A39" s="78">
        <f>IF('Výsledková listina'!D39&lt;&gt;"",A38+1,"")</f>
        <v>35</v>
      </c>
      <c r="B39" s="84">
        <v>2</v>
      </c>
      <c r="C39" s="79" t="str">
        <f>'Startovní listina'!G59</f>
        <v>D</v>
      </c>
      <c r="D39" s="79">
        <f>'Startovní listina'!B59</f>
        <v>69</v>
      </c>
      <c r="E39" s="80" t="str">
        <f>'Startovní listina'!C59</f>
        <v>Hájek</v>
      </c>
      <c r="F39" s="80" t="str">
        <f>'Startovní listina'!D59</f>
        <v>František</v>
      </c>
      <c r="G39" s="80">
        <f>'Startovní listina'!E59</f>
        <v>1949</v>
      </c>
      <c r="H39" s="80" t="str">
        <f>'Startovní listina'!F59</f>
        <v>FGT Stolany</v>
      </c>
      <c r="I39" s="90">
        <v>0.09130787037037037</v>
      </c>
    </row>
    <row r="40" spans="1:9" ht="12.75">
      <c r="A40" s="78">
        <f>IF('Výsledková listina'!D40&lt;&gt;"",A39+1,"")</f>
        <v>36</v>
      </c>
      <c r="B40" s="83">
        <v>23</v>
      </c>
      <c r="C40" s="79" t="str">
        <f>'Startovní listina'!G69</f>
        <v>A</v>
      </c>
      <c r="D40" s="79">
        <f>'Startovní listina'!B69</f>
        <v>79</v>
      </c>
      <c r="E40" s="80" t="str">
        <f>'Startovní listina'!C69</f>
        <v>Fučík</v>
      </c>
      <c r="F40" s="80" t="str">
        <f>'Startovní listina'!D69</f>
        <v>Jaroslav</v>
      </c>
      <c r="G40" s="80">
        <f>'Startovní listina'!E69</f>
        <v>1974</v>
      </c>
      <c r="H40" s="80" t="str">
        <f>'Startovní listina'!F69</f>
        <v>Prosetín</v>
      </c>
      <c r="I40" s="90">
        <v>0.09148148148148148</v>
      </c>
    </row>
    <row r="41" spans="1:9" ht="12.75">
      <c r="A41" s="78">
        <f>IF('Výsledková listina'!D41&lt;&gt;"",A40+1,"")</f>
        <v>37</v>
      </c>
      <c r="B41" s="83">
        <v>24</v>
      </c>
      <c r="C41" s="79" t="str">
        <f>'Startovní listina'!G80</f>
        <v>A</v>
      </c>
      <c r="D41" s="79">
        <f>'Startovní listina'!B80</f>
        <v>90</v>
      </c>
      <c r="E41" s="80" t="str">
        <f>'Startovní listina'!C80</f>
        <v>Kupka</v>
      </c>
      <c r="F41" s="80" t="str">
        <f>'Startovní listina'!D80</f>
        <v>Pavel</v>
      </c>
      <c r="G41" s="80">
        <f>'Startovní listina'!E80</f>
        <v>1975</v>
      </c>
      <c r="H41" s="80" t="str">
        <f>'Startovní listina'!F80</f>
        <v>Lukovany</v>
      </c>
      <c r="I41" s="90">
        <v>0.09158564814814814</v>
      </c>
    </row>
    <row r="42" spans="1:9" ht="12.75">
      <c r="A42" s="78">
        <f>IF('Výsledková listina'!D42&lt;&gt;"",A41+1,"")</f>
        <v>38</v>
      </c>
      <c r="B42" s="85">
        <v>25</v>
      </c>
      <c r="C42" s="79" t="str">
        <f>'Startovní listina'!G48</f>
        <v>A</v>
      </c>
      <c r="D42" s="79">
        <f>'Startovní listina'!B48</f>
        <v>57</v>
      </c>
      <c r="E42" s="80" t="str">
        <f>'Startovní listina'!C48</f>
        <v>Huber</v>
      </c>
      <c r="F42" s="80" t="str">
        <f>'Startovní listina'!D48</f>
        <v>František</v>
      </c>
      <c r="G42" s="80">
        <f>'Startovní listina'!E48</f>
        <v>1979</v>
      </c>
      <c r="H42" s="80" t="str">
        <f>'Startovní listina'!F48</f>
        <v>Extreme life Praha</v>
      </c>
      <c r="I42" s="90">
        <v>0.09211805555555556</v>
      </c>
    </row>
    <row r="43" spans="1:9" ht="12.75">
      <c r="A43" s="78">
        <f>IF('Výsledková listina'!D43&lt;&gt;"",A42+1,"")</f>
        <v>39</v>
      </c>
      <c r="B43" s="85">
        <v>26</v>
      </c>
      <c r="C43" s="79" t="str">
        <f>'Startovní listina'!G81</f>
        <v>A</v>
      </c>
      <c r="D43" s="79">
        <f>'Startovní listina'!B81</f>
        <v>92</v>
      </c>
      <c r="E43" s="80" t="str">
        <f>'Startovní listina'!C81</f>
        <v>Poneš</v>
      </c>
      <c r="F43" s="80" t="str">
        <f>'Startovní listina'!D81</f>
        <v>Pavel</v>
      </c>
      <c r="G43" s="80">
        <f>'Startovní listina'!E81</f>
        <v>1978</v>
      </c>
      <c r="H43" s="80" t="str">
        <f>'Startovní listina'!F81</f>
        <v>TK SOKOLI Brno</v>
      </c>
      <c r="I43" s="90">
        <v>0.0922337962962963</v>
      </c>
    </row>
    <row r="44" spans="1:9" ht="12.75">
      <c r="A44" s="78">
        <f>IF('Výsledková listina'!D44&lt;&gt;"",A43+1,"")</f>
        <v>40</v>
      </c>
      <c r="B44" s="85">
        <v>27</v>
      </c>
      <c r="C44" s="79" t="str">
        <f>'Startovní listina'!G60</f>
        <v>A</v>
      </c>
      <c r="D44" s="79">
        <f>'Startovní listina'!B60</f>
        <v>70</v>
      </c>
      <c r="E44" s="80" t="str">
        <f>'Startovní listina'!C60</f>
        <v>Krejčí</v>
      </c>
      <c r="F44" s="80" t="str">
        <f>'Startovní listina'!D60</f>
        <v>Tomáš</v>
      </c>
      <c r="G44" s="80">
        <f>'Startovní listina'!E60</f>
        <v>1986</v>
      </c>
      <c r="H44" s="80" t="str">
        <f>'Startovní listina'!F60</f>
        <v>TJ Liga 100 Olomouc</v>
      </c>
      <c r="I44" s="90">
        <v>0.09228009259259258</v>
      </c>
    </row>
    <row r="45" spans="1:9" ht="12.75">
      <c r="A45" s="78">
        <f>IF('Výsledková listina'!D45&lt;&gt;"",A44+1,"")</f>
        <v>41</v>
      </c>
      <c r="B45" s="86">
        <v>1</v>
      </c>
      <c r="C45" s="79" t="str">
        <f>'Startovní listina'!G40</f>
        <v>G</v>
      </c>
      <c r="D45" s="79">
        <f>'Startovní listina'!B40</f>
        <v>47</v>
      </c>
      <c r="E45" s="80" t="str">
        <f>'Startovní listina'!C40</f>
        <v>Krátká</v>
      </c>
      <c r="F45" s="80" t="str">
        <f>'Startovní listina'!D40</f>
        <v>Anna</v>
      </c>
      <c r="G45" s="80">
        <f>'Startovní listina'!E40</f>
        <v>1969</v>
      </c>
      <c r="H45" s="80" t="str">
        <f>'Startovní listina'!F40</f>
        <v>Hvězda SKP Pardubice</v>
      </c>
      <c r="I45" s="90">
        <v>0.09241898148148148</v>
      </c>
    </row>
    <row r="46" spans="1:9" ht="12.75">
      <c r="A46" s="78">
        <f>IF('Výsledková listina'!D46&lt;&gt;"",A45+1,"")</f>
        <v>42</v>
      </c>
      <c r="B46" s="85">
        <v>5</v>
      </c>
      <c r="C46" s="79" t="str">
        <f>'Startovní listina'!G66</f>
        <v>C</v>
      </c>
      <c r="D46" s="79">
        <f>'Startovní listina'!B66</f>
        <v>76</v>
      </c>
      <c r="E46" s="80" t="str">
        <f>'Startovní listina'!C66</f>
        <v>Kubr</v>
      </c>
      <c r="F46" s="80" t="str">
        <f>'Startovní listina'!D66</f>
        <v>Václav</v>
      </c>
      <c r="G46" s="80">
        <f>'Startovní listina'!E66</f>
        <v>1955</v>
      </c>
      <c r="H46" s="80" t="str">
        <f>'Startovní listina'!F66</f>
        <v>Hvězda SKP Pardubice</v>
      </c>
      <c r="I46" s="90">
        <v>0.0938888888888889</v>
      </c>
    </row>
    <row r="47" spans="1:9" ht="12.75">
      <c r="A47" s="78">
        <f>IF('Výsledková listina'!D47&lt;&gt;"",A46+1,"")</f>
        <v>43</v>
      </c>
      <c r="B47" s="85">
        <v>28</v>
      </c>
      <c r="C47" s="79" t="str">
        <f>'Startovní listina'!G36</f>
        <v>A</v>
      </c>
      <c r="D47" s="79">
        <f>'Startovní listina'!B36</f>
        <v>43</v>
      </c>
      <c r="E47" s="80" t="str">
        <f>'Startovní listina'!C36</f>
        <v>Veškrna</v>
      </c>
      <c r="F47" s="80" t="str">
        <f>'Startovní listina'!D36</f>
        <v>Ivan</v>
      </c>
      <c r="G47" s="80">
        <f>'Startovní listina'!E36</f>
        <v>1983</v>
      </c>
      <c r="H47" s="80" t="str">
        <f>'Startovní listina'!F36</f>
        <v>Brno</v>
      </c>
      <c r="I47" s="90">
        <v>0.09466435185185185</v>
      </c>
    </row>
    <row r="48" spans="1:9" ht="12.75">
      <c r="A48" s="78">
        <f>IF('Výsledková listina'!D48&lt;&gt;"",A47+1,"")</f>
        <v>44</v>
      </c>
      <c r="B48" s="85">
        <v>1</v>
      </c>
      <c r="C48" s="79" t="str">
        <f>'Startovní listina'!G37</f>
        <v>F</v>
      </c>
      <c r="D48" s="79">
        <f>'Startovní listina'!B37</f>
        <v>44</v>
      </c>
      <c r="E48" s="80" t="str">
        <f>'Startovní listina'!C37</f>
        <v>Procházková</v>
      </c>
      <c r="F48" s="80" t="str">
        <f>'Startovní listina'!D37</f>
        <v>Tereza</v>
      </c>
      <c r="G48" s="80">
        <f>'Startovní listina'!E37</f>
        <v>1990</v>
      </c>
      <c r="H48" s="80" t="str">
        <f>'Startovní listina'!F37</f>
        <v>Ořechov</v>
      </c>
      <c r="I48" s="90">
        <v>0.09493055555555556</v>
      </c>
    </row>
    <row r="49" spans="1:9" ht="12.75">
      <c r="A49" s="78">
        <f>IF('Výsledková listina'!D49&lt;&gt;"",A48+1,"")</f>
        <v>45</v>
      </c>
      <c r="B49" s="85">
        <v>29</v>
      </c>
      <c r="C49" s="79" t="str">
        <f>'Startovní listina'!G33</f>
        <v>A</v>
      </c>
      <c r="D49" s="79">
        <f>'Startovní listina'!B33</f>
        <v>36</v>
      </c>
      <c r="E49" s="80" t="str">
        <f>'Startovní listina'!C33</f>
        <v>Stejskal</v>
      </c>
      <c r="F49" s="80" t="str">
        <f>'Startovní listina'!D33</f>
        <v>Petr</v>
      </c>
      <c r="G49" s="80">
        <f>'Startovní listina'!E33</f>
        <v>1976</v>
      </c>
      <c r="H49" s="80" t="str">
        <f>'Startovní listina'!F33</f>
        <v>Farma Jiřího Chrásta - SK Veselí</v>
      </c>
      <c r="I49" s="90">
        <v>0.09498842592592593</v>
      </c>
    </row>
    <row r="50" spans="1:9" ht="12.75">
      <c r="A50" s="78">
        <f>IF('Výsledková listina'!D50&lt;&gt;"",A49+1,"")</f>
        <v>46</v>
      </c>
      <c r="B50" s="85">
        <v>8</v>
      </c>
      <c r="C50" s="79" t="str">
        <f>'Startovní listina'!G83</f>
        <v>B</v>
      </c>
      <c r="D50" s="79">
        <f>'Startovní listina'!B83</f>
        <v>94</v>
      </c>
      <c r="E50" s="80" t="str">
        <f>'Startovní listina'!C83</f>
        <v>Skřivánek</v>
      </c>
      <c r="F50" s="80" t="str">
        <f>'Startovní listina'!D83</f>
        <v>Petr</v>
      </c>
      <c r="G50" s="80">
        <f>'Startovní listina'!E83</f>
        <v>1966</v>
      </c>
      <c r="H50" s="80" t="str">
        <f>'Startovní listina'!F83</f>
        <v>LRS Vyškov</v>
      </c>
      <c r="I50" s="90">
        <v>0.09568287037037038</v>
      </c>
    </row>
    <row r="51" spans="1:9" ht="12.75">
      <c r="A51" s="78">
        <f>IF('Výsledková listina'!D51&lt;&gt;"",A50+1,"")</f>
        <v>47</v>
      </c>
      <c r="B51" s="85">
        <v>6</v>
      </c>
      <c r="C51" s="79" t="str">
        <f>'Startovní listina'!G17</f>
        <v>C</v>
      </c>
      <c r="D51" s="79">
        <f>'Startovní listina'!B17</f>
        <v>19</v>
      </c>
      <c r="E51" s="80" t="str">
        <f>'Startovní listina'!C17</f>
        <v>Kučínský</v>
      </c>
      <c r="F51" s="80" t="str">
        <f>'Startovní listina'!D17</f>
        <v>Pavel</v>
      </c>
      <c r="G51" s="80">
        <f>'Startovní listina'!E17</f>
        <v>1959</v>
      </c>
      <c r="H51" s="80" t="str">
        <f>'Startovní listina'!F17</f>
        <v>Brno</v>
      </c>
      <c r="I51" s="90">
        <v>0.09577546296296297</v>
      </c>
    </row>
    <row r="52" spans="1:9" ht="12.75">
      <c r="A52" s="78">
        <f>IF('Výsledková listina'!D52&lt;&gt;"",A51+1,"")</f>
        <v>48</v>
      </c>
      <c r="B52" s="85">
        <v>30</v>
      </c>
      <c r="C52" s="79" t="str">
        <f>'Startovní listina'!G63</f>
        <v>A</v>
      </c>
      <c r="D52" s="79">
        <f>'Startovní listina'!B63</f>
        <v>73</v>
      </c>
      <c r="E52" s="80" t="str">
        <f>'Startovní listina'!C63</f>
        <v>Zubík</v>
      </c>
      <c r="F52" s="80" t="str">
        <f>'Startovní listina'!D63</f>
        <v>Tomáš</v>
      </c>
      <c r="G52" s="80">
        <f>'Startovní listina'!E63</f>
        <v>1994</v>
      </c>
      <c r="H52" s="80" t="str">
        <f>'Startovní listina'!F63</f>
        <v>FBC Sokol Brno-Židenice</v>
      </c>
      <c r="I52" s="90">
        <v>0.09597222222222222</v>
      </c>
    </row>
    <row r="53" spans="1:9" ht="12.75">
      <c r="A53" s="78">
        <f>IF('Výsledková listina'!D53&lt;&gt;"",A52+1,"")</f>
        <v>49</v>
      </c>
      <c r="B53" s="85">
        <v>7</v>
      </c>
      <c r="C53" s="79" t="str">
        <f>'Startovní listina'!G42</f>
        <v>C</v>
      </c>
      <c r="D53" s="79">
        <f>'Startovní listina'!B42</f>
        <v>50</v>
      </c>
      <c r="E53" s="80" t="str">
        <f>'Startovní listina'!C42</f>
        <v>Drozd</v>
      </c>
      <c r="F53" s="80" t="str">
        <f>'Startovní listina'!D42</f>
        <v>Jiří</v>
      </c>
      <c r="G53" s="80">
        <f>'Startovní listina'!E42</f>
        <v>1957</v>
      </c>
      <c r="H53" s="80" t="str">
        <f>'Startovní listina'!F42</f>
        <v>MOPOS Pardubice</v>
      </c>
      <c r="I53" s="90">
        <v>0.0960300925925926</v>
      </c>
    </row>
    <row r="54" spans="1:9" ht="12.75">
      <c r="A54" s="78">
        <f>IF('Výsledková listina'!D54&lt;&gt;"",A53+1,"")</f>
        <v>50</v>
      </c>
      <c r="B54" s="85">
        <v>2</v>
      </c>
      <c r="C54" s="79" t="str">
        <f>'Startovní listina'!G85</f>
        <v>F</v>
      </c>
      <c r="D54" s="79">
        <f>'Startovní listina'!B85</f>
        <v>96</v>
      </c>
      <c r="E54" s="80" t="str">
        <f>'Startovní listina'!C85</f>
        <v>Krejčová</v>
      </c>
      <c r="F54" s="80" t="str">
        <f>'Startovní listina'!D85</f>
        <v>Magda</v>
      </c>
      <c r="G54" s="80">
        <f>'Startovní listina'!E85</f>
        <v>1980</v>
      </c>
      <c r="H54" s="80" t="str">
        <f>'Startovní listina'!F85</f>
        <v>Brno</v>
      </c>
      <c r="I54" s="90">
        <v>0.09623842592592592</v>
      </c>
    </row>
    <row r="55" spans="1:9" ht="12.75">
      <c r="A55" s="78">
        <f>IF('Výsledková listina'!D55&lt;&gt;"",A54+1,"")</f>
        <v>51</v>
      </c>
      <c r="B55" s="85">
        <v>9</v>
      </c>
      <c r="C55" s="79" t="str">
        <f>'Startovní listina'!G68</f>
        <v>B</v>
      </c>
      <c r="D55" s="79">
        <f>'Startovní listina'!B68</f>
        <v>78</v>
      </c>
      <c r="E55" s="80" t="str">
        <f>'Startovní listina'!C68</f>
        <v>Lisý</v>
      </c>
      <c r="F55" s="80" t="str">
        <f>'Startovní listina'!D68</f>
        <v>Pavel</v>
      </c>
      <c r="G55" s="80">
        <f>'Startovní listina'!E68</f>
        <v>1966</v>
      </c>
      <c r="H55" s="80" t="str">
        <f>'Startovní listina'!F68</f>
        <v>FRC Hradec Králové</v>
      </c>
      <c r="I55" s="90">
        <v>0.09636574074074074</v>
      </c>
    </row>
    <row r="56" spans="1:9" ht="12.75">
      <c r="A56" s="78">
        <f>IF('Výsledková listina'!D56&lt;&gt;"",A55+1,"")</f>
        <v>52</v>
      </c>
      <c r="B56" s="85">
        <v>31</v>
      </c>
      <c r="C56" s="79" t="str">
        <f>'Startovní listina'!G8</f>
        <v>A</v>
      </c>
      <c r="D56" s="79">
        <f>'Startovní listina'!B8</f>
        <v>6</v>
      </c>
      <c r="E56" s="80" t="str">
        <f>'Startovní listina'!C8</f>
        <v>Pozler</v>
      </c>
      <c r="F56" s="80" t="str">
        <f>'Startovní listina'!D8</f>
        <v>Jiří</v>
      </c>
      <c r="G56" s="80">
        <f>'Startovní listina'!E8</f>
        <v>1983</v>
      </c>
      <c r="H56" s="80" t="str">
        <f>'Startovní listina'!F8</f>
        <v>Hradec Králové</v>
      </c>
      <c r="I56" s="90">
        <v>0.09662037037037037</v>
      </c>
    </row>
    <row r="57" spans="1:9" ht="12.75">
      <c r="A57" s="78">
        <f>IF('Výsledková listina'!D57&lt;&gt;"",A56+1,"")</f>
        <v>53</v>
      </c>
      <c r="B57" s="85">
        <v>3</v>
      </c>
      <c r="C57" s="79" t="str">
        <f>'Startovní listina'!G27</f>
        <v>D</v>
      </c>
      <c r="D57" s="79">
        <f>'Startovní listina'!B27</f>
        <v>30</v>
      </c>
      <c r="E57" s="80" t="str">
        <f>'Startovní listina'!C27</f>
        <v>Mareš</v>
      </c>
      <c r="F57" s="80" t="str">
        <f>'Startovní listina'!D27</f>
        <v>Bohumil</v>
      </c>
      <c r="G57" s="80">
        <f>'Startovní listina'!E27</f>
        <v>1951</v>
      </c>
      <c r="H57" s="80" t="str">
        <f>'Startovní listina'!F27</f>
        <v>LEAR Brno</v>
      </c>
      <c r="I57" s="90">
        <v>0.0971412037037037</v>
      </c>
    </row>
    <row r="58" spans="1:9" ht="12.75">
      <c r="A58" s="78">
        <f>IF('Výsledková listina'!D58&lt;&gt;"",A57+1,"")</f>
        <v>54</v>
      </c>
      <c r="B58" s="85">
        <v>32</v>
      </c>
      <c r="C58" s="79" t="str">
        <f>'Startovní listina'!G20</f>
        <v>A</v>
      </c>
      <c r="D58" s="79">
        <f>'Startovní listina'!B20</f>
        <v>22</v>
      </c>
      <c r="E58" s="80" t="str">
        <f>'Startovní listina'!C20</f>
        <v>Krátky</v>
      </c>
      <c r="F58" s="80" t="str">
        <f>'Startovní listina'!D20</f>
        <v>Vieroslav</v>
      </c>
      <c r="G58" s="80">
        <f>'Startovní listina'!E20</f>
        <v>1975</v>
      </c>
      <c r="H58" s="80" t="str">
        <f>'Startovní listina'!F20</f>
        <v>Vysoké Míto</v>
      </c>
      <c r="I58" s="90">
        <v>0.09722222222222222</v>
      </c>
    </row>
    <row r="59" spans="1:9" ht="12.75">
      <c r="A59" s="78">
        <f>IF('Výsledková listina'!D59&lt;&gt;"",A58+1,"")</f>
        <v>55</v>
      </c>
      <c r="B59" s="85">
        <v>33</v>
      </c>
      <c r="C59" s="79" t="str">
        <f>'Startovní listina'!G35</f>
        <v>A</v>
      </c>
      <c r="D59" s="79">
        <f>'Startovní listina'!B35</f>
        <v>42</v>
      </c>
      <c r="E59" s="80" t="str">
        <f>'Startovní listina'!C35</f>
        <v>Čech</v>
      </c>
      <c r="F59" s="80" t="str">
        <f>'Startovní listina'!D35</f>
        <v>Martin</v>
      </c>
      <c r="G59" s="80">
        <f>'Startovní listina'!E35</f>
        <v>1978</v>
      </c>
      <c r="H59" s="80" t="str">
        <f>'Startovní listina'!F35</f>
        <v>Farma Jiřího Chrásta - SK Veselí</v>
      </c>
      <c r="I59" s="90">
        <v>0.09743055555555556</v>
      </c>
    </row>
    <row r="60" spans="1:9" ht="12.75">
      <c r="A60" s="78">
        <f>IF('Výsledková listina'!D60&lt;&gt;"",A59+1,"")</f>
        <v>56</v>
      </c>
      <c r="B60" s="85">
        <v>3</v>
      </c>
      <c r="C60" s="79" t="str">
        <f>'Startovní listina'!G56</f>
        <v>F</v>
      </c>
      <c r="D60" s="79">
        <f>'Startovní listina'!B56</f>
        <v>66</v>
      </c>
      <c r="E60" s="80" t="str">
        <f>'Startovní listina'!C56</f>
        <v>Chmelková</v>
      </c>
      <c r="F60" s="80" t="str">
        <f>'Startovní listina'!D56</f>
        <v>Kristýna</v>
      </c>
      <c r="G60" s="80">
        <f>'Startovní listina'!E56</f>
        <v>1987</v>
      </c>
      <c r="H60" s="80" t="str">
        <f>'Startovní listina'!F56</f>
        <v>TJ Liga 100 Olomouc</v>
      </c>
      <c r="I60" s="90">
        <v>0.09752314814814815</v>
      </c>
    </row>
    <row r="61" spans="1:9" ht="12.75">
      <c r="A61" s="78">
        <f>IF('Výsledková listina'!D61&lt;&gt;"",A60+1,"")</f>
        <v>57</v>
      </c>
      <c r="B61" s="85">
        <v>34</v>
      </c>
      <c r="C61" s="79" t="str">
        <f>'Startovní listina'!G57</f>
        <v>A</v>
      </c>
      <c r="D61" s="79">
        <f>'Startovní listina'!B57</f>
        <v>67</v>
      </c>
      <c r="E61" s="80" t="str">
        <f>'Startovní listina'!C57</f>
        <v>Lenhart</v>
      </c>
      <c r="F61" s="80" t="str">
        <f>'Startovní listina'!D57</f>
        <v>Vít</v>
      </c>
      <c r="G61" s="80">
        <f>'Startovní listina'!E57</f>
        <v>1982</v>
      </c>
      <c r="H61" s="80" t="str">
        <f>'Startovní listina'!F57</f>
        <v>TJ Liga 100 Olomouc</v>
      </c>
      <c r="I61" s="90">
        <v>0.09819444444444443</v>
      </c>
    </row>
    <row r="62" spans="1:9" ht="12.75">
      <c r="A62" s="78">
        <f>IF('Výsledková listina'!D62&lt;&gt;"",A61+1,"")</f>
        <v>58</v>
      </c>
      <c r="B62" s="85">
        <v>8</v>
      </c>
      <c r="C62" s="79" t="str">
        <f>'Startovní listina'!G46</f>
        <v>C</v>
      </c>
      <c r="D62" s="79">
        <f>'Startovní listina'!B46</f>
        <v>55</v>
      </c>
      <c r="E62" s="80" t="str">
        <f>'Startovní listina'!C46</f>
        <v>Šperka</v>
      </c>
      <c r="F62" s="80" t="str">
        <f>'Startovní listina'!D46</f>
        <v>Oldřich</v>
      </c>
      <c r="G62" s="80">
        <f>'Startovní listina'!E46</f>
        <v>1956</v>
      </c>
      <c r="H62" s="80" t="str">
        <f>'Startovní listina'!F46</f>
        <v>Jedovnice</v>
      </c>
      <c r="I62" s="90">
        <v>0.09832175925925925</v>
      </c>
    </row>
    <row r="63" spans="1:9" ht="12.75">
      <c r="A63" s="78">
        <f>IF('Výsledková listina'!D63&lt;&gt;"",A62+1,"")</f>
        <v>59</v>
      </c>
      <c r="B63" s="85">
        <v>2</v>
      </c>
      <c r="C63" s="79" t="str">
        <f>'Startovní listina'!G71</f>
        <v>G</v>
      </c>
      <c r="D63" s="79">
        <f>'Startovní listina'!B71</f>
        <v>81</v>
      </c>
      <c r="E63" s="80" t="str">
        <f>'Startovní listina'!C71</f>
        <v>Komárková</v>
      </c>
      <c r="F63" s="80" t="str">
        <f>'Startovní listina'!D71</f>
        <v>Zdeňka</v>
      </c>
      <c r="G63" s="80">
        <f>'Startovní listina'!E71</f>
        <v>1974</v>
      </c>
      <c r="H63" s="80" t="str">
        <f>'Startovní listina'!F71</f>
        <v>SDH Bolešín</v>
      </c>
      <c r="I63" s="90">
        <v>0.09858796296296296</v>
      </c>
    </row>
    <row r="64" spans="1:9" ht="12.75">
      <c r="A64" s="78">
        <f>IF('Výsledková listina'!D64&lt;&gt;"",A63+1,"")</f>
        <v>60</v>
      </c>
      <c r="B64" s="85">
        <v>35</v>
      </c>
      <c r="C64" s="79" t="str">
        <f>'Startovní listina'!G47</f>
        <v>A</v>
      </c>
      <c r="D64" s="79">
        <f>'Startovní listina'!B47</f>
        <v>56</v>
      </c>
      <c r="E64" s="80" t="str">
        <f>'Startovní listina'!C47</f>
        <v>Skoták</v>
      </c>
      <c r="F64" s="80" t="str">
        <f>'Startovní listina'!D47</f>
        <v>Hynek</v>
      </c>
      <c r="G64" s="80">
        <f>'Startovní listina'!E47</f>
        <v>1977</v>
      </c>
      <c r="H64" s="80" t="str">
        <f>'Startovní listina'!F47</f>
        <v>Extreme life Blansko</v>
      </c>
      <c r="I64" s="90">
        <v>0.10202546296296296</v>
      </c>
    </row>
    <row r="65" spans="1:9" ht="12.75">
      <c r="A65" s="78">
        <f>IF('Výsledková listina'!D65&lt;&gt;"",A64+1,"")</f>
        <v>61</v>
      </c>
      <c r="B65" s="85">
        <v>4</v>
      </c>
      <c r="C65" s="79" t="str">
        <f>'Startovní listina'!G22</f>
        <v>F</v>
      </c>
      <c r="D65" s="79">
        <f>'Startovní listina'!B22</f>
        <v>24</v>
      </c>
      <c r="E65" s="80" t="str">
        <f>'Startovní listina'!C22</f>
        <v>Ševčíková</v>
      </c>
      <c r="F65" s="80" t="str">
        <f>'Startovní listina'!D22</f>
        <v>Lucie</v>
      </c>
      <c r="G65" s="80">
        <f>'Startovní listina'!E22</f>
        <v>1979</v>
      </c>
      <c r="H65" s="80" t="str">
        <f>'Startovní listina'!F22</f>
        <v>Sokol Luleč</v>
      </c>
      <c r="I65" s="90">
        <v>0.10444444444444445</v>
      </c>
    </row>
    <row r="66" spans="1:9" ht="12.75">
      <c r="A66" s="78">
        <f>IF('Výsledková listina'!D66&lt;&gt;"",A65+1,"")</f>
        <v>62</v>
      </c>
      <c r="B66" s="85">
        <v>4</v>
      </c>
      <c r="C66" s="79" t="str">
        <f>'Startovní listina'!G11</f>
        <v>D</v>
      </c>
      <c r="D66" s="79">
        <f>'Startovní listina'!B11</f>
        <v>11</v>
      </c>
      <c r="E66" s="80" t="str">
        <f>'Startovní listina'!C11</f>
        <v>Okrouhlica</v>
      </c>
      <c r="F66" s="80" t="str">
        <f>'Startovní listina'!D11</f>
        <v>Ľubomír</v>
      </c>
      <c r="G66" s="80">
        <f>'Startovní listina'!E11</f>
        <v>1952</v>
      </c>
      <c r="H66" s="80" t="str">
        <f>'Startovní listina'!F11</f>
        <v>Nezávislost Bratislava</v>
      </c>
      <c r="I66" s="90">
        <v>0.10531249999999999</v>
      </c>
    </row>
    <row r="67" spans="1:9" ht="12.75">
      <c r="A67" s="78">
        <f>IF('Výsledková listina'!D67&lt;&gt;"",A66+1,"")</f>
        <v>63</v>
      </c>
      <c r="B67" s="85">
        <v>5</v>
      </c>
      <c r="C67" s="79" t="str">
        <f>'Startovní listina'!G61</f>
        <v>F</v>
      </c>
      <c r="D67" s="79">
        <f>'Startovní listina'!B61</f>
        <v>71</v>
      </c>
      <c r="E67" s="80" t="str">
        <f>'Startovní listina'!C61</f>
        <v>Šustrová</v>
      </c>
      <c r="F67" s="80" t="str">
        <f>'Startovní listina'!D61</f>
        <v>Kateřina</v>
      </c>
      <c r="G67" s="80">
        <f>'Startovní listina'!E61</f>
        <v>1979</v>
      </c>
      <c r="H67" s="80" t="str">
        <f>'Startovní listina'!F61</f>
        <v>TJ Liga 100 Olomouc</v>
      </c>
      <c r="I67" s="90">
        <v>0.10565972222222221</v>
      </c>
    </row>
    <row r="68" spans="1:9" ht="12.75">
      <c r="A68" s="78">
        <f>IF('Výsledková listina'!D68&lt;&gt;"",A67+1,"")</f>
        <v>64</v>
      </c>
      <c r="B68" s="85">
        <v>36</v>
      </c>
      <c r="C68" s="79" t="str">
        <f>'Startovní listina'!G15</f>
        <v>A</v>
      </c>
      <c r="D68" s="79">
        <f>'Startovní listina'!B15</f>
        <v>17</v>
      </c>
      <c r="E68" s="80" t="str">
        <f>'Startovní listina'!C15</f>
        <v>Kubík</v>
      </c>
      <c r="F68" s="80" t="str">
        <f>'Startovní listina'!D15</f>
        <v>Oldřich</v>
      </c>
      <c r="G68" s="80">
        <f>'Startovní listina'!E15</f>
        <v>1981</v>
      </c>
      <c r="H68" s="80" t="str">
        <f>'Startovní listina'!F15</f>
        <v>Vír</v>
      </c>
      <c r="I68" s="90">
        <v>0.10758101851851852</v>
      </c>
    </row>
    <row r="69" spans="1:9" ht="12.75">
      <c r="A69" s="78">
        <f>IF('Výsledková listina'!D69&lt;&gt;"",A68+1,"")</f>
        <v>65</v>
      </c>
      <c r="B69" s="85">
        <v>1</v>
      </c>
      <c r="C69" s="79" t="str">
        <f>'Startovní listina'!G67</f>
        <v>H</v>
      </c>
      <c r="D69" s="79">
        <f>'Startovní listina'!B67</f>
        <v>77</v>
      </c>
      <c r="E69" s="80" t="str">
        <f>'Startovní listina'!C67</f>
        <v>Kubrová</v>
      </c>
      <c r="F69" s="80" t="str">
        <f>'Startovní listina'!D67</f>
        <v>Dagmar</v>
      </c>
      <c r="G69" s="80">
        <f>'Startovní listina'!E67</f>
        <v>1963</v>
      </c>
      <c r="H69" s="80" t="str">
        <f>'Startovní listina'!F67</f>
        <v>Hvězda SKP Pardubice</v>
      </c>
      <c r="I69" s="90">
        <v>0.10846064814814815</v>
      </c>
    </row>
    <row r="70" spans="1:9" ht="12.75">
      <c r="A70" s="78">
        <f>IF('Výsledková listina'!D70&lt;&gt;"",A69+1,"")</f>
        <v>66</v>
      </c>
      <c r="B70" s="85">
        <v>9</v>
      </c>
      <c r="C70" s="79" t="str">
        <f>'Startovní listina'!G26</f>
        <v>C</v>
      </c>
      <c r="D70" s="79">
        <f>'Startovní listina'!B26</f>
        <v>29</v>
      </c>
      <c r="E70" s="80" t="str">
        <f>'Startovní listina'!C26</f>
        <v>Raclavský</v>
      </c>
      <c r="F70" s="80" t="str">
        <f>'Startovní listina'!D26</f>
        <v>Vlastimil</v>
      </c>
      <c r="G70" s="80">
        <f>'Startovní listina'!E26</f>
        <v>1955</v>
      </c>
      <c r="H70" s="80" t="str">
        <f>'Startovní listina'!F26</f>
        <v>Liga 100 Olomouc</v>
      </c>
      <c r="I70" s="90">
        <v>0.10864583333333333</v>
      </c>
    </row>
    <row r="71" spans="1:9" ht="12.75">
      <c r="A71" s="78">
        <f>IF('Výsledková listina'!D71&lt;&gt;"",A70+1,"")</f>
        <v>67</v>
      </c>
      <c r="B71" s="85">
        <v>10</v>
      </c>
      <c r="C71" s="79" t="str">
        <f>'Startovní listina'!G14</f>
        <v>C</v>
      </c>
      <c r="D71" s="79">
        <f>'Startovní listina'!B14</f>
        <v>16</v>
      </c>
      <c r="E71" s="80" t="str">
        <f>'Startovní listina'!C14</f>
        <v>Zejda</v>
      </c>
      <c r="F71" s="80" t="str">
        <f>'Startovní listina'!D14</f>
        <v>Ivo</v>
      </c>
      <c r="G71" s="80">
        <f>'Startovní listina'!E14</f>
        <v>1956</v>
      </c>
      <c r="H71" s="80" t="str">
        <f>'Startovní listina'!F14</f>
        <v>Moravská Slávia Brno</v>
      </c>
      <c r="I71" s="90">
        <v>0.10974537037037037</v>
      </c>
    </row>
    <row r="72" spans="1:9" ht="12.75">
      <c r="A72" s="78">
        <f>IF('Výsledková listina'!D72&lt;&gt;"",A71+1,"")</f>
        <v>68</v>
      </c>
      <c r="B72" s="85">
        <v>10</v>
      </c>
      <c r="C72" s="79" t="str">
        <f>'Startovní listina'!G23</f>
        <v>B</v>
      </c>
      <c r="D72" s="79">
        <f>'Startovní listina'!B23</f>
        <v>25</v>
      </c>
      <c r="E72" s="80" t="str">
        <f>'Startovní listina'!C23</f>
        <v>Křepinský</v>
      </c>
      <c r="F72" s="80" t="str">
        <f>'Startovní listina'!D23</f>
        <v>David</v>
      </c>
      <c r="G72" s="80">
        <f>'Startovní listina'!E23</f>
        <v>1970</v>
      </c>
      <c r="H72" s="80" t="str">
        <f>'Startovní listina'!F23</f>
        <v>HK Trumpetisti Vamberk</v>
      </c>
      <c r="I72" s="90">
        <v>0.11045138888888889</v>
      </c>
    </row>
    <row r="73" spans="1:9" ht="12.75">
      <c r="A73" s="78">
        <f>IF('Výsledková listina'!D73&lt;&gt;"",A72+1,"")</f>
        <v>69</v>
      </c>
      <c r="B73" s="85">
        <v>11</v>
      </c>
      <c r="C73" s="79" t="str">
        <f>'Startovní listina'!G24</f>
        <v>B</v>
      </c>
      <c r="D73" s="79">
        <f>'Startovní listina'!B24</f>
        <v>27</v>
      </c>
      <c r="E73" s="80" t="str">
        <f>'Startovní listina'!C24</f>
        <v>Vejnar</v>
      </c>
      <c r="F73" s="80" t="str">
        <f>'Startovní listina'!D24</f>
        <v>Jan</v>
      </c>
      <c r="G73" s="80">
        <f>'Startovní listina'!E24</f>
        <v>1971</v>
      </c>
      <c r="H73" s="80" t="str">
        <f>'Startovní listina'!F24</f>
        <v>HK Trumpetisti Vamberk</v>
      </c>
      <c r="I73" s="90">
        <v>0.11046296296296297</v>
      </c>
    </row>
    <row r="74" spans="1:9" ht="12.75">
      <c r="A74" s="78">
        <f>IF('Výsledková listina'!D74&lt;&gt;"",A73+1,"")</f>
        <v>70</v>
      </c>
      <c r="B74" s="85">
        <v>12</v>
      </c>
      <c r="C74" s="79" t="str">
        <f>'Startovní listina'!G87</f>
        <v>B</v>
      </c>
      <c r="D74" s="79">
        <f>'Startovní listina'!B87</f>
        <v>98</v>
      </c>
      <c r="E74" s="80" t="str">
        <f>'Startovní listina'!C87</f>
        <v>Jaskulka</v>
      </c>
      <c r="F74" s="80" t="str">
        <f>'Startovní listina'!D87</f>
        <v>Martin</v>
      </c>
      <c r="G74" s="80">
        <f>'Startovní listina'!E87</f>
        <v>1968</v>
      </c>
      <c r="H74" s="80" t="str">
        <f>'Startovní listina'!F87</f>
        <v>Kuřim</v>
      </c>
      <c r="I74" s="90">
        <v>0.11190972222222222</v>
      </c>
    </row>
    <row r="75" spans="1:9" ht="12.75">
      <c r="A75" s="78">
        <f>IF('Výsledková listina'!D75&lt;&gt;"",A74+1,"")</f>
        <v>71</v>
      </c>
      <c r="B75" s="85">
        <v>11</v>
      </c>
      <c r="C75" s="79" t="str">
        <f>'Startovní listina'!G55</f>
        <v>C</v>
      </c>
      <c r="D75" s="79">
        <f>'Startovní listina'!B55</f>
        <v>65</v>
      </c>
      <c r="E75" s="80" t="str">
        <f>'Startovní listina'!C55</f>
        <v>Varmuža</v>
      </c>
      <c r="F75" s="80" t="str">
        <f>'Startovní listina'!D55</f>
        <v>Ivan</v>
      </c>
      <c r="G75" s="80">
        <f>'Startovní listina'!E55</f>
        <v>1961</v>
      </c>
      <c r="H75" s="80" t="str">
        <f>'Startovní listina'!F55</f>
        <v>Running Relatives Liberec</v>
      </c>
      <c r="I75" s="90">
        <v>0.11335648148148147</v>
      </c>
    </row>
    <row r="76" spans="1:9" ht="12.75">
      <c r="A76" s="78">
        <f>IF('Výsledková listina'!D76&lt;&gt;"",A75+1,"")</f>
        <v>72</v>
      </c>
      <c r="B76" s="85">
        <v>37</v>
      </c>
      <c r="C76" s="79" t="str">
        <f>'Startovní listina'!G32</f>
        <v>A</v>
      </c>
      <c r="D76" s="79">
        <f>'Startovní listina'!B32</f>
        <v>35</v>
      </c>
      <c r="E76" s="80" t="str">
        <f>'Startovní listina'!C32</f>
        <v>Čech</v>
      </c>
      <c r="F76" s="80" t="str">
        <f>'Startovní listina'!D32</f>
        <v>Aleš</v>
      </c>
      <c r="G76" s="80">
        <f>'Startovní listina'!E32</f>
        <v>1976</v>
      </c>
      <c r="H76" s="80" t="str">
        <f>'Startovní listina'!F32</f>
        <v>Farma Jiřího Chrásta - SK Veselí</v>
      </c>
      <c r="I76" s="90">
        <v>0.11373842592592592</v>
      </c>
    </row>
    <row r="77" spans="1:9" ht="12.75">
      <c r="A77" s="78">
        <f>IF('Výsledková listina'!D77&lt;&gt;"",A76+1,"")</f>
        <v>73</v>
      </c>
      <c r="B77" s="85">
        <v>12</v>
      </c>
      <c r="C77" s="79" t="str">
        <f>'Startovní listina'!G38</f>
        <v>C</v>
      </c>
      <c r="D77" s="79">
        <f>'Startovní listina'!B38</f>
        <v>45</v>
      </c>
      <c r="E77" s="80" t="str">
        <f>'Startovní listina'!C38</f>
        <v>Šťastný</v>
      </c>
      <c r="F77" s="80" t="str">
        <f>'Startovní listina'!D38</f>
        <v>Jiří</v>
      </c>
      <c r="G77" s="80">
        <f>'Startovní listina'!E38</f>
        <v>1960</v>
      </c>
      <c r="H77" s="80" t="str">
        <f>'Startovní listina'!F38</f>
        <v>Moravský Krumlov</v>
      </c>
      <c r="I77" s="90">
        <v>0.11459490740740741</v>
      </c>
    </row>
    <row r="78" spans="1:9" ht="12.75">
      <c r="A78" s="78">
        <f>IF('Výsledková listina'!D78&lt;&gt;"",A77+1,"")</f>
        <v>74</v>
      </c>
      <c r="B78" s="85">
        <v>2</v>
      </c>
      <c r="C78" s="79" t="str">
        <f>'Startovní listina'!G84</f>
        <v>H</v>
      </c>
      <c r="D78" s="79">
        <f>'Startovní listina'!B84</f>
        <v>95</v>
      </c>
      <c r="E78" s="80" t="str">
        <f>'Startovní listina'!C84</f>
        <v>Szabová</v>
      </c>
      <c r="F78" s="80" t="str">
        <f>'Startovní listina'!D84</f>
        <v>Dana</v>
      </c>
      <c r="G78" s="80">
        <f>'Startovní listina'!E84</f>
        <v>1967</v>
      </c>
      <c r="H78" s="80" t="str">
        <f>'Startovní listina'!F84</f>
        <v>Borky - Horákov</v>
      </c>
      <c r="I78" s="90">
        <v>0.11505787037037037</v>
      </c>
    </row>
    <row r="79" spans="1:9" ht="12.75">
      <c r="A79" s="78">
        <f>IF('Výsledková listina'!D79&lt;&gt;"",A78+1,"")</f>
        <v>75</v>
      </c>
      <c r="B79" s="85">
        <v>5</v>
      </c>
      <c r="C79" s="79" t="str">
        <f>'Startovní listina'!G19</f>
        <v>D</v>
      </c>
      <c r="D79" s="79">
        <f>'Startovní listina'!B19</f>
        <v>21</v>
      </c>
      <c r="E79" s="80" t="str">
        <f>'Startovní listina'!C19</f>
        <v>Tučný</v>
      </c>
      <c r="F79" s="80" t="str">
        <f>'Startovní listina'!D19</f>
        <v>Jan</v>
      </c>
      <c r="G79" s="80">
        <f>'Startovní listina'!E19</f>
        <v>1947</v>
      </c>
      <c r="H79" s="80" t="str">
        <f>'Startovní listina'!F19</f>
        <v>MK Pardubice</v>
      </c>
      <c r="I79" s="90">
        <v>0.11527777777777777</v>
      </c>
    </row>
    <row r="80" spans="1:9" ht="12.75">
      <c r="A80" s="78">
        <f>IF('Výsledková listina'!D80&lt;&gt;"",A79+1,"")</f>
        <v>76</v>
      </c>
      <c r="B80" s="86">
        <v>1</v>
      </c>
      <c r="C80" s="79" t="str">
        <f>'Startovní listina'!G10</f>
        <v>E</v>
      </c>
      <c r="D80" s="79">
        <f>'Startovní listina'!B10</f>
        <v>9</v>
      </c>
      <c r="E80" s="80" t="str">
        <f>'Startovní listina'!C10</f>
        <v>Holý</v>
      </c>
      <c r="F80" s="80" t="str">
        <f>'Startovní listina'!D10</f>
        <v>Josef</v>
      </c>
      <c r="G80" s="80">
        <f>'Startovní listina'!E10</f>
        <v>1941</v>
      </c>
      <c r="H80" s="80" t="str">
        <f>'Startovní listina'!F10</f>
        <v>Moravská Slávia Brno</v>
      </c>
      <c r="I80" s="90">
        <v>0.11950231481481481</v>
      </c>
    </row>
    <row r="81" spans="1:9" ht="12.75">
      <c r="A81" s="78">
        <f>IF('Výsledková listina'!D81&lt;&gt;"",A80+1,"")</f>
        <v>77</v>
      </c>
      <c r="B81" s="85">
        <v>3</v>
      </c>
      <c r="C81" s="79" t="str">
        <f>'Startovní listina'!G53</f>
        <v>H</v>
      </c>
      <c r="D81" s="79">
        <f>'Startovní listina'!B53</f>
        <v>63</v>
      </c>
      <c r="E81" s="80" t="str">
        <f>'Startovní listina'!C53</f>
        <v>Kašová</v>
      </c>
      <c r="F81" s="80" t="str">
        <f>'Startovní listina'!D53</f>
        <v>Hana</v>
      </c>
      <c r="G81" s="80">
        <f>'Startovní listina'!E53</f>
        <v>1954</v>
      </c>
      <c r="H81" s="80" t="str">
        <f>'Startovní listina'!F53</f>
        <v>Barnex Sport Brno</v>
      </c>
      <c r="I81" s="90">
        <v>0.11987268518518518</v>
      </c>
    </row>
    <row r="82" spans="1:9" ht="12.75">
      <c r="A82" s="78">
        <f>IF('Výsledková listina'!D82&lt;&gt;"",A81+1,"")</f>
        <v>78</v>
      </c>
      <c r="B82" s="85">
        <v>13</v>
      </c>
      <c r="C82" s="79" t="str">
        <f>'Startovní listina'!G39</f>
        <v>B</v>
      </c>
      <c r="D82" s="79">
        <f>'Startovní listina'!B39</f>
        <v>46</v>
      </c>
      <c r="E82" s="80" t="str">
        <f>'Startovní listina'!C39</f>
        <v>Krátký</v>
      </c>
      <c r="F82" s="80" t="str">
        <f>'Startovní listina'!D39</f>
        <v>Josef</v>
      </c>
      <c r="G82" s="80">
        <f>'Startovní listina'!E39</f>
        <v>1965</v>
      </c>
      <c r="H82" s="80" t="str">
        <f>'Startovní listina'!F39</f>
        <v>Hvězda SKP Pardubice</v>
      </c>
      <c r="I82" s="90">
        <v>0.1270023148148148</v>
      </c>
    </row>
    <row r="83" spans="1:9" ht="12.75">
      <c r="A83" s="78">
        <f>IF('Výsledková listina'!D83&lt;&gt;"",A82+1,"")</f>
        <v>79</v>
      </c>
      <c r="B83" s="85">
        <v>2</v>
      </c>
      <c r="C83" s="79" t="str">
        <f>'Startovní listina'!G13</f>
        <v>E</v>
      </c>
      <c r="D83" s="79">
        <f>'Startovní listina'!B13</f>
        <v>13</v>
      </c>
      <c r="E83" s="80" t="str">
        <f>'Startovní listina'!C13</f>
        <v>Hrubý</v>
      </c>
      <c r="F83" s="80" t="str">
        <f>'Startovní listina'!D13</f>
        <v>Milan</v>
      </c>
      <c r="G83" s="80">
        <f>'Startovní listina'!E13</f>
        <v>1938</v>
      </c>
      <c r="H83" s="80" t="str">
        <f>'Startovní listina'!F13</f>
        <v>Blansko</v>
      </c>
      <c r="I83" s="90">
        <v>0.1332986111111111</v>
      </c>
    </row>
    <row r="84" spans="1:9" ht="12.75">
      <c r="A84" s="78">
        <f>IF('Výsledková listina'!D84&lt;&gt;"",A83+1,"")</f>
        <v>80</v>
      </c>
      <c r="B84" s="85">
        <v>6</v>
      </c>
      <c r="C84" s="79" t="str">
        <f>'Startovní listina'!G41</f>
        <v>D</v>
      </c>
      <c r="D84" s="79">
        <f>'Startovní listina'!B41</f>
        <v>48</v>
      </c>
      <c r="E84" s="80" t="str">
        <f>'Startovní listina'!C41</f>
        <v>Zajíc</v>
      </c>
      <c r="F84" s="80" t="str">
        <f>'Startovní listina'!D41</f>
        <v>Jan</v>
      </c>
      <c r="G84" s="80">
        <f>'Startovní listina'!E41</f>
        <v>1953</v>
      </c>
      <c r="H84" s="80" t="str">
        <f>'Startovní listina'!F41</f>
        <v>Hvězda SKP Pardubice</v>
      </c>
      <c r="I84" s="90">
        <v>0.1337384259259259</v>
      </c>
    </row>
    <row r="85" spans="1:9" ht="12.75">
      <c r="A85" s="78">
        <f>IF('Výsledková listina'!D85&lt;&gt;"",A84+1,"")</f>
        <v>81</v>
      </c>
      <c r="B85" s="85">
        <v>14</v>
      </c>
      <c r="C85" s="79" t="str">
        <f>'Startovní listina'!G76</f>
        <v>B</v>
      </c>
      <c r="D85" s="79">
        <f>'Startovní listina'!B76</f>
        <v>86</v>
      </c>
      <c r="E85" s="80" t="str">
        <f>'Startovní listina'!C76</f>
        <v>Novosedlík</v>
      </c>
      <c r="F85" s="80" t="str">
        <f>'Startovní listina'!D76</f>
        <v>Ľubomír</v>
      </c>
      <c r="G85" s="80">
        <f>'Startovní listina'!E76</f>
        <v>1966</v>
      </c>
      <c r="H85" s="80" t="str">
        <f>'Startovní listina'!F76</f>
        <v>SK Pre radosť Nitra</v>
      </c>
      <c r="I85" s="90">
        <v>0.14550925925925925</v>
      </c>
    </row>
    <row r="86" spans="1:9" ht="12.75">
      <c r="A86" s="78">
        <f>IF('Výsledková listina'!D86&lt;&gt;"",A85+1,"")</f>
        <v>82</v>
      </c>
      <c r="B86" s="85" t="s">
        <v>256</v>
      </c>
      <c r="C86" s="79" t="str">
        <f>'Startovní listina'!G82</f>
        <v>B</v>
      </c>
      <c r="D86" s="79">
        <f>'Startovní listina'!B82</f>
        <v>93</v>
      </c>
      <c r="E86" s="80" t="str">
        <f>'Startovní listina'!C82</f>
        <v>Skoták</v>
      </c>
      <c r="F86" s="80" t="str">
        <f>'Startovní listina'!D82</f>
        <v>Jiří</v>
      </c>
      <c r="G86" s="80">
        <f>'Startovní listina'!E82</f>
        <v>1964</v>
      </c>
      <c r="H86" s="80" t="str">
        <f>'Startovní listina'!F82</f>
        <v>SC Ráječko</v>
      </c>
      <c r="I86" s="90"/>
    </row>
    <row r="87" spans="1:9" ht="12.75">
      <c r="A87" s="78">
        <f>IF('Výsledková listina'!D87&lt;&gt;"",A86+1,"")</f>
        <v>83</v>
      </c>
      <c r="B87" s="86" t="s">
        <v>256</v>
      </c>
      <c r="C87" s="79" t="str">
        <f>'Startovní listina'!G34</f>
        <v>H</v>
      </c>
      <c r="D87" s="79">
        <f>'Startovní listina'!B34</f>
        <v>37</v>
      </c>
      <c r="E87" s="80" t="str">
        <f>'Startovní listina'!C34</f>
        <v>Martincová</v>
      </c>
      <c r="F87" s="80" t="str">
        <f>'Startovní listina'!D34</f>
        <v>Ivana</v>
      </c>
      <c r="G87" s="80">
        <f>'Startovní listina'!E34</f>
        <v>1963</v>
      </c>
      <c r="H87" s="80" t="str">
        <f>'Startovní listina'!F34</f>
        <v>Moravská Slávia Brno</v>
      </c>
      <c r="I87" s="90"/>
    </row>
    <row r="88" spans="1:9" ht="12.75">
      <c r="A88" s="78">
        <f>IF('Výsledková listina'!D88&lt;&gt;"",A87+1,"")</f>
      </c>
      <c r="B88" s="87"/>
      <c r="C88" s="79">
        <f>'Startovní listina'!G88</f>
      </c>
      <c r="D88" s="79">
        <f>'Startovní listina'!B88</f>
      </c>
      <c r="E88" s="80">
        <f>'Startovní listina'!C88</f>
      </c>
      <c r="F88" s="80">
        <f>'Startovní listina'!D88</f>
      </c>
      <c r="G88" s="80">
        <f>'Startovní listina'!E88</f>
      </c>
      <c r="H88" s="80">
        <f>'Startovní listina'!F88</f>
      </c>
      <c r="I88" s="90"/>
    </row>
    <row r="89" spans="1:9" ht="12.75">
      <c r="A89" s="78">
        <f>IF('Výsledková listina'!D89&lt;&gt;"",A88+1,"")</f>
      </c>
      <c r="B89" s="87"/>
      <c r="C89" s="79">
        <f>'Startovní listina'!G89</f>
      </c>
      <c r="D89" s="79">
        <f>'Startovní listina'!B89</f>
      </c>
      <c r="E89" s="80">
        <f>'Startovní listina'!C89</f>
      </c>
      <c r="F89" s="80">
        <f>'Startovní listina'!D89</f>
      </c>
      <c r="G89" s="80">
        <f>'Startovní listina'!E89</f>
      </c>
      <c r="H89" s="80">
        <f>'Startovní listina'!F89</f>
      </c>
      <c r="I89" s="90"/>
    </row>
    <row r="90" spans="1:9" ht="12.75">
      <c r="A90" s="78">
        <f>IF('Výsledková listina'!D90&lt;&gt;"",A89+1,"")</f>
      </c>
      <c r="B90" s="87"/>
      <c r="C90" s="79">
        <f>'Startovní listina'!G90</f>
      </c>
      <c r="D90" s="79">
        <f>'Startovní listina'!B90</f>
      </c>
      <c r="E90" s="80">
        <f>'Startovní listina'!C90</f>
      </c>
      <c r="F90" s="80">
        <f>'Startovní listina'!D90</f>
      </c>
      <c r="G90" s="80">
        <f>'Startovní listina'!E90</f>
      </c>
      <c r="H90" s="80">
        <f>'Startovní listina'!F90</f>
      </c>
      <c r="I90" s="90"/>
    </row>
    <row r="91" spans="1:9" ht="12.75">
      <c r="A91" s="78">
        <f>IF('Výsledková listina'!D91&lt;&gt;"",A90+1,"")</f>
      </c>
      <c r="B91" s="87"/>
      <c r="C91" s="79">
        <f>'Startovní listina'!G91</f>
      </c>
      <c r="D91" s="79">
        <f>'Startovní listina'!B91</f>
      </c>
      <c r="E91" s="80">
        <f>'Startovní listina'!C91</f>
      </c>
      <c r="F91" s="80">
        <f>'Startovní listina'!D91</f>
      </c>
      <c r="G91" s="80">
        <f>'Startovní listina'!E91</f>
      </c>
      <c r="H91" s="80">
        <f>'Startovní listina'!F91</f>
      </c>
      <c r="I91" s="90"/>
    </row>
    <row r="92" spans="1:9" ht="12.75">
      <c r="A92" s="78">
        <f>IF('Výsledková listina'!D92&lt;&gt;"",A91+1,"")</f>
      </c>
      <c r="B92" s="87"/>
      <c r="C92" s="79">
        <f>'Startovní listina'!G92</f>
      </c>
      <c r="D92" s="79">
        <f>'Startovní listina'!B92</f>
      </c>
      <c r="E92" s="80">
        <f>'Startovní listina'!C92</f>
      </c>
      <c r="F92" s="80">
        <f>'Startovní listina'!D92</f>
      </c>
      <c r="G92" s="80">
        <f>'Startovní listina'!E92</f>
      </c>
      <c r="H92" s="80">
        <f>'Startovní listina'!F92</f>
      </c>
      <c r="I92" s="90"/>
    </row>
    <row r="93" spans="1:9" ht="12.75">
      <c r="A93" s="78">
        <f>IF('Výsledková listina'!D93&lt;&gt;"",A92+1,"")</f>
      </c>
      <c r="B93" s="87"/>
      <c r="C93" s="79">
        <f>'Startovní listina'!G93</f>
      </c>
      <c r="D93" s="79">
        <f>'Startovní listina'!B93</f>
      </c>
      <c r="E93" s="80">
        <f>'Startovní listina'!C93</f>
      </c>
      <c r="F93" s="80">
        <f>'Startovní listina'!D93</f>
      </c>
      <c r="G93" s="80">
        <f>'Startovní listina'!E93</f>
      </c>
      <c r="H93" s="80">
        <f>'Startovní listina'!F93</f>
      </c>
      <c r="I93" s="90"/>
    </row>
    <row r="94" spans="1:9" ht="12.75">
      <c r="A94" s="78">
        <f>IF('Výsledková listina'!D94&lt;&gt;"",A93+1,"")</f>
      </c>
      <c r="B94" s="87"/>
      <c r="C94" s="79">
        <f>'Startovní listina'!G94</f>
      </c>
      <c r="D94" s="79">
        <f>'Startovní listina'!B94</f>
      </c>
      <c r="E94" s="80">
        <f>'Startovní listina'!C94</f>
      </c>
      <c r="F94" s="80">
        <f>'Startovní listina'!D94</f>
      </c>
      <c r="G94" s="80">
        <f>'Startovní listina'!E94</f>
      </c>
      <c r="H94" s="80">
        <f>'Startovní listina'!F94</f>
      </c>
      <c r="I94" s="90"/>
    </row>
    <row r="95" spans="1:9" ht="12.75">
      <c r="A95" s="78">
        <f>IF('Výsledková listina'!D95&lt;&gt;"",A94+1,"")</f>
      </c>
      <c r="B95" s="87"/>
      <c r="C95" s="79">
        <f>'Startovní listina'!G95</f>
      </c>
      <c r="D95" s="79">
        <f>'Startovní listina'!B95</f>
      </c>
      <c r="E95" s="80">
        <f>'Startovní listina'!C95</f>
      </c>
      <c r="F95" s="80">
        <f>'Startovní listina'!D95</f>
      </c>
      <c r="G95" s="80">
        <f>'Startovní listina'!E95</f>
      </c>
      <c r="H95" s="80">
        <f>'Startovní listina'!F95</f>
      </c>
      <c r="I95" s="90"/>
    </row>
    <row r="96" spans="1:9" ht="12.75">
      <c r="A96" s="78">
        <f>IF('Výsledková listina'!D96&lt;&gt;"",A95+1,"")</f>
      </c>
      <c r="B96" s="87"/>
      <c r="C96" s="79">
        <f>'Startovní listina'!G96</f>
      </c>
      <c r="D96" s="79">
        <f>'Startovní listina'!B96</f>
      </c>
      <c r="E96" s="80">
        <f>'Startovní listina'!C96</f>
      </c>
      <c r="F96" s="80">
        <f>'Startovní listina'!D96</f>
      </c>
      <c r="G96" s="80">
        <f>'Startovní listina'!E96</f>
      </c>
      <c r="H96" s="80">
        <f>'Startovní listina'!F96</f>
      </c>
      <c r="I96" s="90"/>
    </row>
    <row r="97" spans="1:9" ht="12.75">
      <c r="A97" s="78">
        <f>IF('Výsledková listina'!D97&lt;&gt;"",A96+1,"")</f>
      </c>
      <c r="B97" s="87"/>
      <c r="C97" s="79">
        <f>'Startovní listina'!G97</f>
      </c>
      <c r="D97" s="79">
        <f>'Startovní listina'!B97</f>
      </c>
      <c r="E97" s="80">
        <f>'Startovní listina'!C97</f>
      </c>
      <c r="F97" s="80">
        <f>'Startovní listina'!D97</f>
      </c>
      <c r="G97" s="80">
        <f>'Startovní listina'!E97</f>
      </c>
      <c r="H97" s="80">
        <f>'Startovní listina'!F97</f>
      </c>
      <c r="I97" s="90"/>
    </row>
    <row r="98" spans="1:9" ht="12.75">
      <c r="A98" s="78">
        <f>IF('Výsledková listina'!D98&lt;&gt;"",A97+1,"")</f>
      </c>
      <c r="B98" s="87"/>
      <c r="C98" s="79">
        <f>'Startovní listina'!G98</f>
      </c>
      <c r="D98" s="79">
        <f>'Startovní listina'!B98</f>
      </c>
      <c r="E98" s="80">
        <f>'Startovní listina'!C98</f>
      </c>
      <c r="F98" s="80">
        <f>'Startovní listina'!D98</f>
      </c>
      <c r="G98" s="80">
        <f>'Startovní listina'!E98</f>
      </c>
      <c r="H98" s="80">
        <f>'Startovní listina'!F98</f>
      </c>
      <c r="I98" s="90"/>
    </row>
    <row r="99" spans="1:9" ht="12.75">
      <c r="A99" s="78">
        <f>IF('Výsledková listina'!D99&lt;&gt;"",A98+1,"")</f>
      </c>
      <c r="B99" s="87"/>
      <c r="C99" s="79">
        <f>'Startovní listina'!G99</f>
      </c>
      <c r="D99" s="79">
        <f>'Startovní listina'!B99</f>
      </c>
      <c r="E99" s="80">
        <f>'Startovní listina'!C99</f>
      </c>
      <c r="F99" s="80">
        <f>'Startovní listina'!D99</f>
      </c>
      <c r="G99" s="80">
        <f>'Startovní listina'!E99</f>
      </c>
      <c r="H99" s="80">
        <f>'Startovní listina'!F99</f>
      </c>
      <c r="I99" s="90"/>
    </row>
    <row r="100" spans="1:9" ht="12.75">
      <c r="A100" s="78">
        <f>IF('Výsledková listina'!D100&lt;&gt;"",A99+1,"")</f>
      </c>
      <c r="B100" s="87"/>
      <c r="C100" s="79">
        <f>'Startovní listina'!G100</f>
      </c>
      <c r="D100" s="79">
        <f>'Startovní listina'!B100</f>
      </c>
      <c r="E100" s="80">
        <f>'Startovní listina'!C100</f>
      </c>
      <c r="F100" s="80">
        <f>'Startovní listina'!D100</f>
      </c>
      <c r="G100" s="80">
        <f>'Startovní listina'!E100</f>
      </c>
      <c r="H100" s="80">
        <f>'Startovní listina'!F100</f>
      </c>
      <c r="I100" s="90"/>
    </row>
    <row r="101" spans="1:9" ht="12.75">
      <c r="A101" s="78">
        <f>IF('Výsledková listina'!D101&lt;&gt;"",A100+1,"")</f>
      </c>
      <c r="B101" s="87"/>
      <c r="C101" s="79">
        <f>'Startovní listina'!G101</f>
      </c>
      <c r="D101" s="79">
        <f>'Startovní listina'!B101</f>
      </c>
      <c r="E101" s="80">
        <f>'Startovní listina'!C101</f>
      </c>
      <c r="F101" s="80">
        <f>'Startovní listina'!D101</f>
      </c>
      <c r="G101" s="80">
        <f>'Startovní listina'!E101</f>
      </c>
      <c r="H101" s="80">
        <f>'Startovní listina'!F101</f>
      </c>
      <c r="I101" s="90"/>
    </row>
    <row r="102" spans="1:9" ht="12.75">
      <c r="A102" s="78">
        <f>IF('Výsledková listina'!D102&lt;&gt;"",A101+1,"")</f>
      </c>
      <c r="B102" s="87"/>
      <c r="C102" s="79">
        <f>'Startovní listina'!G102</f>
      </c>
      <c r="D102" s="79">
        <f>'Startovní listina'!B102</f>
      </c>
      <c r="E102" s="80">
        <f>'Startovní listina'!C102</f>
      </c>
      <c r="F102" s="80">
        <f>'Startovní listina'!D102</f>
      </c>
      <c r="G102" s="80">
        <f>'Startovní listina'!E102</f>
      </c>
      <c r="H102" s="80">
        <f>'Startovní listina'!F102</f>
      </c>
      <c r="I102" s="90"/>
    </row>
    <row r="103" spans="1:9" ht="12.75">
      <c r="A103" s="78">
        <f>IF('Výsledková listina'!D103&lt;&gt;"",A102+1,"")</f>
      </c>
      <c r="B103" s="87"/>
      <c r="C103" s="79">
        <f>'Startovní listina'!G103</f>
      </c>
      <c r="D103" s="79">
        <f>'Startovní listina'!B103</f>
      </c>
      <c r="E103" s="80">
        <f>'Startovní listina'!C103</f>
      </c>
      <c r="F103" s="80">
        <f>'Startovní listina'!D103</f>
      </c>
      <c r="G103" s="80">
        <f>'Startovní listina'!E103</f>
      </c>
      <c r="H103" s="80">
        <f>'Startovní listina'!F103</f>
      </c>
      <c r="I103" s="90"/>
    </row>
    <row r="104" spans="1:9" ht="12.75">
      <c r="A104" s="78">
        <f>IF('Výsledková listina'!D104&lt;&gt;"",A103+1,"")</f>
      </c>
      <c r="B104" s="87"/>
      <c r="C104" s="79">
        <f>'Startovní listina'!G104</f>
      </c>
      <c r="D104" s="79">
        <f>'Startovní listina'!B104</f>
      </c>
      <c r="E104" s="80">
        <f>'Startovní listina'!C104</f>
      </c>
      <c r="F104" s="80">
        <f>'Startovní listina'!D104</f>
      </c>
      <c r="G104" s="80">
        <f>'Startovní listina'!E104</f>
      </c>
      <c r="H104" s="80">
        <f>'Startovní listina'!F104</f>
      </c>
      <c r="I104" s="90"/>
    </row>
    <row r="105" spans="1:9" ht="12.75">
      <c r="A105" s="78">
        <f>IF('Výsledková listina'!D105&lt;&gt;"",A104+1,"")</f>
      </c>
      <c r="B105" s="87"/>
      <c r="C105" s="79">
        <f>'Startovní listina'!G105</f>
      </c>
      <c r="D105" s="79">
        <f>'Startovní listina'!B105</f>
      </c>
      <c r="E105" s="80">
        <f>'Startovní listina'!C105</f>
      </c>
      <c r="F105" s="80">
        <f>'Startovní listina'!D105</f>
      </c>
      <c r="G105" s="80">
        <f>'Startovní listina'!E105</f>
      </c>
      <c r="H105" s="80">
        <f>'Startovní listina'!F105</f>
      </c>
      <c r="I105" s="90"/>
    </row>
    <row r="106" spans="1:9" ht="12.75">
      <c r="A106" s="78">
        <f>IF('Výsledková listina'!D106&lt;&gt;"",A105+1,"")</f>
      </c>
      <c r="B106" s="87"/>
      <c r="C106" s="79">
        <f>'Startovní listina'!G106</f>
      </c>
      <c r="D106" s="79">
        <f>'Startovní listina'!B106</f>
      </c>
      <c r="E106" s="80">
        <f>'Startovní listina'!C106</f>
      </c>
      <c r="F106" s="80">
        <f>'Startovní listina'!D106</f>
      </c>
      <c r="G106" s="80">
        <f>'Startovní listina'!E106</f>
      </c>
      <c r="H106" s="80">
        <f>'Startovní listina'!F106</f>
      </c>
      <c r="I106" s="90"/>
    </row>
    <row r="107" spans="1:9" ht="12.75">
      <c r="A107" s="78">
        <f>IF('Výsledková listina'!D107&lt;&gt;"",A106+1,"")</f>
      </c>
      <c r="B107" s="87"/>
      <c r="C107" s="79">
        <f>'Startovní listina'!G107</f>
      </c>
      <c r="D107" s="79">
        <f>'Startovní listina'!B107</f>
      </c>
      <c r="E107" s="80">
        <f>'Startovní listina'!C107</f>
      </c>
      <c r="F107" s="80">
        <f>'Startovní listina'!D107</f>
      </c>
      <c r="G107" s="80">
        <f>'Startovní listina'!E107</f>
      </c>
      <c r="H107" s="80">
        <f>'Startovní listina'!F107</f>
      </c>
      <c r="I107" s="90"/>
    </row>
    <row r="108" spans="1:9" ht="12.75">
      <c r="A108" s="78">
        <f>IF('Výsledková listina'!D108&lt;&gt;"",A107+1,"")</f>
      </c>
      <c r="B108" s="87"/>
      <c r="C108" s="79">
        <f>'Startovní listina'!G108</f>
      </c>
      <c r="D108" s="79">
        <f>'Startovní listina'!B108</f>
      </c>
      <c r="E108" s="80">
        <f>'Startovní listina'!C108</f>
      </c>
      <c r="F108" s="80">
        <f>'Startovní listina'!D108</f>
      </c>
      <c r="G108" s="80">
        <f>'Startovní listina'!E108</f>
      </c>
      <c r="H108" s="80">
        <f>'Startovní listina'!F108</f>
      </c>
      <c r="I108" s="90"/>
    </row>
    <row r="109" spans="1:9" ht="12.75">
      <c r="A109" s="78">
        <f>IF('Výsledková listina'!D109&lt;&gt;"",A108+1,"")</f>
      </c>
      <c r="B109" s="87"/>
      <c r="C109" s="79">
        <f>'Startovní listina'!G109</f>
      </c>
      <c r="D109" s="79">
        <f>'Startovní listina'!B109</f>
      </c>
      <c r="E109" s="80">
        <f>'Startovní listina'!C109</f>
      </c>
      <c r="F109" s="80">
        <f>'Startovní listina'!D109</f>
      </c>
      <c r="G109" s="80">
        <f>'Startovní listina'!E109</f>
      </c>
      <c r="H109" s="80">
        <f>'Startovní listina'!F109</f>
      </c>
      <c r="I109" s="90"/>
    </row>
    <row r="110" spans="1:9" ht="12.75">
      <c r="A110" s="78">
        <f>IF('Výsledková listina'!D110&lt;&gt;"",A109+1,"")</f>
      </c>
      <c r="B110" s="87"/>
      <c r="C110" s="79">
        <f>'Startovní listina'!G110</f>
      </c>
      <c r="D110" s="79">
        <f>'Startovní listina'!B110</f>
      </c>
      <c r="E110" s="80">
        <f>'Startovní listina'!C110</f>
      </c>
      <c r="F110" s="80">
        <f>'Startovní listina'!D110</f>
      </c>
      <c r="G110" s="80">
        <f>'Startovní listina'!E110</f>
      </c>
      <c r="H110" s="80">
        <f>'Startovní listina'!F110</f>
      </c>
      <c r="I110" s="90"/>
    </row>
    <row r="111" spans="1:9" ht="12.75">
      <c r="A111" s="78">
        <f>IF('Výsledková listina'!D111&lt;&gt;"",A110+1,"")</f>
      </c>
      <c r="B111" s="87"/>
      <c r="C111" s="79">
        <f>'Startovní listina'!G111</f>
      </c>
      <c r="D111" s="79">
        <f>'Startovní listina'!B111</f>
      </c>
      <c r="E111" s="80">
        <f>'Startovní listina'!C111</f>
      </c>
      <c r="F111" s="80">
        <f>'Startovní listina'!D111</f>
      </c>
      <c r="G111" s="80">
        <f>'Startovní listina'!E111</f>
      </c>
      <c r="H111" s="80">
        <f>'Startovní listina'!F111</f>
      </c>
      <c r="I111" s="90"/>
    </row>
    <row r="112" spans="1:9" ht="12.75">
      <c r="A112" s="78">
        <f>IF('Výsledková listina'!D112&lt;&gt;"",A111+1,"")</f>
      </c>
      <c r="B112" s="87"/>
      <c r="C112" s="79">
        <f>'Startovní listina'!G112</f>
      </c>
      <c r="D112" s="79">
        <f>'Startovní listina'!B112</f>
      </c>
      <c r="E112" s="80">
        <f>'Startovní listina'!C112</f>
      </c>
      <c r="F112" s="80">
        <f>'Startovní listina'!D112</f>
      </c>
      <c r="G112" s="80">
        <f>'Startovní listina'!E112</f>
      </c>
      <c r="H112" s="80">
        <f>'Startovní listina'!F112</f>
      </c>
      <c r="I112" s="90"/>
    </row>
    <row r="113" spans="1:9" ht="12.75">
      <c r="A113" s="78">
        <f>IF('Výsledková listina'!D113&lt;&gt;"",A112+1,"")</f>
      </c>
      <c r="B113" s="87"/>
      <c r="C113" s="79">
        <f>'Startovní listina'!G113</f>
      </c>
      <c r="D113" s="79">
        <f>'Startovní listina'!B113</f>
      </c>
      <c r="E113" s="80">
        <f>'Startovní listina'!C113</f>
      </c>
      <c r="F113" s="80">
        <f>'Startovní listina'!D113</f>
      </c>
      <c r="G113" s="80">
        <f>'Startovní listina'!E113</f>
      </c>
      <c r="H113" s="80">
        <f>'Startovní listina'!F113</f>
      </c>
      <c r="I113" s="90"/>
    </row>
    <row r="114" spans="1:9" ht="12.75">
      <c r="A114" s="78">
        <f>IF('Výsledková listina'!D114&lt;&gt;"",A113+1,"")</f>
      </c>
      <c r="B114" s="87"/>
      <c r="C114" s="79">
        <f>'Startovní listina'!G114</f>
      </c>
      <c r="D114" s="79">
        <f>'Startovní listina'!B114</f>
      </c>
      <c r="E114" s="80">
        <f>'Startovní listina'!C114</f>
      </c>
      <c r="F114" s="80">
        <f>'Startovní listina'!D114</f>
      </c>
      <c r="G114" s="80">
        <f>'Startovní listina'!E114</f>
      </c>
      <c r="H114" s="80">
        <f>'Startovní listina'!F114</f>
      </c>
      <c r="I114" s="90"/>
    </row>
    <row r="115" spans="1:9" ht="12.75">
      <c r="A115" s="78">
        <f>IF('Výsledková listina'!D115&lt;&gt;"",A114+1,"")</f>
      </c>
      <c r="B115" s="87"/>
      <c r="C115" s="79">
        <f>'Startovní listina'!G115</f>
      </c>
      <c r="D115" s="79">
        <f>'Startovní listina'!B115</f>
      </c>
      <c r="E115" s="80">
        <f>'Startovní listina'!C115</f>
      </c>
      <c r="F115" s="80">
        <f>'Startovní listina'!D115</f>
      </c>
      <c r="G115" s="80">
        <f>'Startovní listina'!E115</f>
      </c>
      <c r="H115" s="80">
        <f>'Startovní listina'!F115</f>
      </c>
      <c r="I115" s="90"/>
    </row>
    <row r="116" spans="1:9" ht="12.75">
      <c r="A116" s="78">
        <f>IF('Výsledková listina'!D116&lt;&gt;"",A115+1,"")</f>
      </c>
      <c r="B116" s="87"/>
      <c r="C116" s="79">
        <f>'Startovní listina'!G116</f>
      </c>
      <c r="D116" s="79">
        <f>'Startovní listina'!B116</f>
      </c>
      <c r="E116" s="80">
        <f>'Startovní listina'!C116</f>
      </c>
      <c r="F116" s="80">
        <f>'Startovní listina'!D116</f>
      </c>
      <c r="G116" s="80">
        <f>'Startovní listina'!E116</f>
      </c>
      <c r="H116" s="80">
        <f>'Startovní listina'!F116</f>
      </c>
      <c r="I116" s="90"/>
    </row>
    <row r="117" spans="1:9" ht="12.75">
      <c r="A117" s="78">
        <f>IF('Výsledková listina'!D117&lt;&gt;"",A116+1,"")</f>
      </c>
      <c r="B117" s="87"/>
      <c r="C117" s="79">
        <f>'Startovní listina'!G117</f>
      </c>
      <c r="D117" s="79">
        <f>'Startovní listina'!B117</f>
      </c>
      <c r="E117" s="80">
        <f>'Startovní listina'!C117</f>
      </c>
      <c r="F117" s="80">
        <f>'Startovní listina'!D117</f>
      </c>
      <c r="G117" s="80">
        <f>'Startovní listina'!E117</f>
      </c>
      <c r="H117" s="80">
        <f>'Startovní listina'!F117</f>
      </c>
      <c r="I117" s="90"/>
    </row>
    <row r="118" spans="1:9" ht="12.75">
      <c r="A118" s="78">
        <f>IF('Výsledková listina'!D118&lt;&gt;"",A117+1,"")</f>
      </c>
      <c r="B118" s="87"/>
      <c r="C118" s="79">
        <f>'Startovní listina'!G118</f>
      </c>
      <c r="D118" s="79">
        <f>'Startovní listina'!B118</f>
      </c>
      <c r="E118" s="80">
        <f>'Startovní listina'!C118</f>
      </c>
      <c r="F118" s="80">
        <f>'Startovní listina'!D118</f>
      </c>
      <c r="G118" s="80">
        <f>'Startovní listina'!E118</f>
      </c>
      <c r="H118" s="80">
        <f>'Startovní listina'!F118</f>
      </c>
      <c r="I118" s="90"/>
    </row>
    <row r="119" spans="1:9" ht="12.75">
      <c r="A119" s="78">
        <f>IF('Výsledková listina'!D119&lt;&gt;"",A118+1,"")</f>
      </c>
      <c r="B119" s="87"/>
      <c r="C119" s="79">
        <f>'Startovní listina'!G119</f>
      </c>
      <c r="D119" s="79">
        <f>'Startovní listina'!B119</f>
      </c>
      <c r="E119" s="80">
        <f>'Startovní listina'!C119</f>
      </c>
      <c r="F119" s="80">
        <f>'Startovní listina'!D119</f>
      </c>
      <c r="G119" s="80">
        <f>'Startovní listina'!E119</f>
      </c>
      <c r="H119" s="80">
        <f>'Startovní listina'!F119</f>
      </c>
      <c r="I119" s="90"/>
    </row>
    <row r="120" spans="1:9" ht="12.75">
      <c r="A120" s="78">
        <f>IF('Výsledková listina'!D120&lt;&gt;"",A119+1,"")</f>
      </c>
      <c r="B120" s="87"/>
      <c r="C120" s="79">
        <f>'Startovní listina'!G120</f>
      </c>
      <c r="D120" s="79">
        <f>'Startovní listina'!B120</f>
      </c>
      <c r="E120" s="80">
        <f>'Startovní listina'!C120</f>
      </c>
      <c r="F120" s="80">
        <f>'Startovní listina'!D120</f>
      </c>
      <c r="G120" s="80">
        <f>'Startovní listina'!E120</f>
      </c>
      <c r="H120" s="80">
        <f>'Startovní listina'!F120</f>
      </c>
      <c r="I120" s="90"/>
    </row>
    <row r="121" spans="1:9" ht="12.75">
      <c r="A121" s="78">
        <f>IF('Výsledková listina'!D121&lt;&gt;"",A120+1,"")</f>
      </c>
      <c r="B121" s="87"/>
      <c r="C121" s="79">
        <f>'Startovní listina'!G121</f>
      </c>
      <c r="D121" s="79">
        <f>'Startovní listina'!B121</f>
      </c>
      <c r="E121" s="80">
        <f>'Startovní listina'!C121</f>
      </c>
      <c r="F121" s="80">
        <f>'Startovní listina'!D121</f>
      </c>
      <c r="G121" s="80">
        <f>'Startovní listina'!E121</f>
      </c>
      <c r="H121" s="80">
        <f>'Startovní listina'!F121</f>
      </c>
      <c r="I121" s="90"/>
    </row>
    <row r="122" spans="1:9" ht="12.75">
      <c r="A122" s="78">
        <f>IF('Výsledková listina'!D122&lt;&gt;"",A121+1,"")</f>
      </c>
      <c r="B122" s="87"/>
      <c r="C122" s="79">
        <f>'Startovní listina'!G122</f>
      </c>
      <c r="D122" s="79">
        <f>'Startovní listina'!B122</f>
      </c>
      <c r="E122" s="80">
        <f>'Startovní listina'!C122</f>
      </c>
      <c r="F122" s="80">
        <f>'Startovní listina'!D122</f>
      </c>
      <c r="G122" s="80">
        <f>'Startovní listina'!E122</f>
      </c>
      <c r="H122" s="80">
        <f>'Startovní listina'!F122</f>
      </c>
      <c r="I122" s="90"/>
    </row>
    <row r="123" spans="1:9" ht="12.75">
      <c r="A123" s="78">
        <f>IF('Výsledková listina'!D123&lt;&gt;"",A122+1,"")</f>
      </c>
      <c r="B123" s="87"/>
      <c r="C123" s="79">
        <f>'Startovní listina'!G123</f>
      </c>
      <c r="D123" s="79">
        <f>'Startovní listina'!B123</f>
      </c>
      <c r="E123" s="80">
        <f>'Startovní listina'!C123</f>
      </c>
      <c r="F123" s="80">
        <f>'Startovní listina'!D123</f>
      </c>
      <c r="G123" s="80">
        <f>'Startovní listina'!E123</f>
      </c>
      <c r="H123" s="80">
        <f>'Startovní listina'!F123</f>
      </c>
      <c r="I123" s="90"/>
    </row>
    <row r="124" spans="1:9" ht="12.75">
      <c r="A124" s="78">
        <f>IF('Výsledková listina'!D124&lt;&gt;"",A123+1,"")</f>
      </c>
      <c r="B124" s="87"/>
      <c r="C124" s="79">
        <f>'Startovní listina'!G124</f>
      </c>
      <c r="D124" s="79">
        <f>'Startovní listina'!B124</f>
      </c>
      <c r="E124" s="80">
        <f>'Startovní listina'!C124</f>
      </c>
      <c r="F124" s="80">
        <f>'Startovní listina'!D124</f>
      </c>
      <c r="G124" s="80">
        <f>'Startovní listina'!E124</f>
      </c>
      <c r="H124" s="80">
        <f>'Startovní listina'!F124</f>
      </c>
      <c r="I124" s="90"/>
    </row>
    <row r="125" spans="1:9" ht="12.75">
      <c r="A125" s="78">
        <f>IF('Výsledková listina'!D125&lt;&gt;"",A124+1,"")</f>
      </c>
      <c r="B125" s="87"/>
      <c r="C125" s="79">
        <f>'Startovní listina'!G125</f>
      </c>
      <c r="D125" s="79">
        <f>'Startovní listina'!B125</f>
      </c>
      <c r="E125" s="80">
        <f>'Startovní listina'!C125</f>
      </c>
      <c r="F125" s="80">
        <f>'Startovní listina'!D125</f>
      </c>
      <c r="G125" s="80">
        <f>'Startovní listina'!E125</f>
      </c>
      <c r="H125" s="80">
        <f>'Startovní listina'!F125</f>
      </c>
      <c r="I125" s="90"/>
    </row>
    <row r="126" spans="1:9" ht="12.75">
      <c r="A126" s="78">
        <f>IF('Výsledková listina'!D126&lt;&gt;"",A125+1,"")</f>
      </c>
      <c r="B126" s="87"/>
      <c r="C126" s="79">
        <f>'Startovní listina'!G126</f>
      </c>
      <c r="D126" s="79">
        <f>'Startovní listina'!B126</f>
      </c>
      <c r="E126" s="80">
        <f>'Startovní listina'!C126</f>
      </c>
      <c r="F126" s="80">
        <f>'Startovní listina'!D126</f>
      </c>
      <c r="G126" s="80">
        <f>'Startovní listina'!E126</f>
      </c>
      <c r="H126" s="80">
        <f>'Startovní listina'!F126</f>
      </c>
      <c r="I126" s="90"/>
    </row>
    <row r="127" spans="1:9" ht="12.75">
      <c r="A127" s="78">
        <f>IF('Výsledková listina'!D127&lt;&gt;"",A126+1,"")</f>
      </c>
      <c r="B127" s="87"/>
      <c r="C127" s="79">
        <f>'Startovní listina'!G127</f>
      </c>
      <c r="D127" s="79">
        <f>'Startovní listina'!B127</f>
      </c>
      <c r="E127" s="80">
        <f>'Startovní listina'!C127</f>
      </c>
      <c r="F127" s="80">
        <f>'Startovní listina'!D127</f>
      </c>
      <c r="G127" s="80">
        <f>'Startovní listina'!E127</f>
      </c>
      <c r="H127" s="80">
        <f>'Startovní listina'!F127</f>
      </c>
      <c r="I127" s="90"/>
    </row>
    <row r="128" spans="1:9" ht="12.75">
      <c r="A128" s="78">
        <f>IF('Výsledková listina'!D128&lt;&gt;"",A127+1,"")</f>
      </c>
      <c r="B128" s="87"/>
      <c r="C128" s="79">
        <f>'Startovní listina'!G128</f>
      </c>
      <c r="D128" s="79">
        <f>'Startovní listina'!B128</f>
      </c>
      <c r="E128" s="80">
        <f>'Startovní listina'!C128</f>
      </c>
      <c r="F128" s="80">
        <f>'Startovní listina'!D128</f>
      </c>
      <c r="G128" s="80">
        <f>'Startovní listina'!E128</f>
      </c>
      <c r="H128" s="80">
        <f>'Startovní listina'!F128</f>
      </c>
      <c r="I128" s="90"/>
    </row>
    <row r="129" spans="1:9" ht="12.75">
      <c r="A129" s="78">
        <f>IF('Výsledková listina'!D129&lt;&gt;"",A128+1,"")</f>
      </c>
      <c r="B129" s="87"/>
      <c r="C129" s="79">
        <f>'Startovní listina'!G129</f>
      </c>
      <c r="D129" s="79">
        <f>'Startovní listina'!B129</f>
      </c>
      <c r="E129" s="80">
        <f>'Startovní listina'!C129</f>
      </c>
      <c r="F129" s="80">
        <f>'Startovní listina'!D129</f>
      </c>
      <c r="G129" s="80">
        <f>'Startovní listina'!E129</f>
      </c>
      <c r="H129" s="80">
        <f>'Startovní listina'!F129</f>
      </c>
      <c r="I129" s="90"/>
    </row>
    <row r="130" spans="1:9" ht="12.75">
      <c r="A130" s="78">
        <f>IF('Výsledková listina'!D130&lt;&gt;"",A129+1,"")</f>
      </c>
      <c r="B130" s="87"/>
      <c r="C130" s="79">
        <f>'Startovní listina'!G130</f>
      </c>
      <c r="D130" s="79">
        <f>'Startovní listina'!B130</f>
      </c>
      <c r="E130" s="80">
        <f>'Startovní listina'!C130</f>
      </c>
      <c r="F130" s="80">
        <f>'Startovní listina'!D130</f>
      </c>
      <c r="G130" s="80">
        <f>'Startovní listina'!E130</f>
      </c>
      <c r="H130" s="80">
        <f>'Startovní listina'!F130</f>
      </c>
      <c r="I130" s="90"/>
    </row>
    <row r="131" spans="1:9" ht="12.75">
      <c r="A131" s="78">
        <f>IF('Výsledková listina'!D131&lt;&gt;"",A130+1,"")</f>
      </c>
      <c r="B131" s="87"/>
      <c r="C131" s="79">
        <f>'Startovní listina'!G131</f>
      </c>
      <c r="D131" s="79">
        <f>'Startovní listina'!B131</f>
      </c>
      <c r="E131" s="80">
        <f>'Startovní listina'!C131</f>
      </c>
      <c r="F131" s="80">
        <f>'Startovní listina'!D131</f>
      </c>
      <c r="G131" s="80">
        <f>'Startovní listina'!E131</f>
      </c>
      <c r="H131" s="80">
        <f>'Startovní listina'!F131</f>
      </c>
      <c r="I131" s="90"/>
    </row>
    <row r="132" spans="1:9" ht="12.75">
      <c r="A132" s="78">
        <f>IF('Výsledková listina'!D132&lt;&gt;"",A131+1,"")</f>
      </c>
      <c r="B132" s="87"/>
      <c r="C132" s="79">
        <f>'Startovní listina'!G132</f>
      </c>
      <c r="D132" s="79">
        <f>'Startovní listina'!B132</f>
      </c>
      <c r="E132" s="80">
        <f>'Startovní listina'!C132</f>
      </c>
      <c r="F132" s="80">
        <f>'Startovní listina'!D132</f>
      </c>
      <c r="G132" s="80">
        <f>'Startovní listina'!E132</f>
      </c>
      <c r="H132" s="80">
        <f>'Startovní listina'!F132</f>
      </c>
      <c r="I132" s="90"/>
    </row>
    <row r="133" spans="1:9" ht="12.75">
      <c r="A133" s="78">
        <f>IF('Výsledková listina'!D133&lt;&gt;"",A132+1,"")</f>
      </c>
      <c r="B133" s="87"/>
      <c r="C133" s="79">
        <f>'Startovní listina'!G133</f>
      </c>
      <c r="D133" s="79">
        <f>'Startovní listina'!B133</f>
      </c>
      <c r="E133" s="80">
        <f>'Startovní listina'!C133</f>
      </c>
      <c r="F133" s="80">
        <f>'Startovní listina'!D133</f>
      </c>
      <c r="G133" s="80">
        <f>'Startovní listina'!E133</f>
      </c>
      <c r="H133" s="80">
        <f>'Startovní listina'!F133</f>
      </c>
      <c r="I133" s="90"/>
    </row>
    <row r="134" spans="1:9" ht="12.75">
      <c r="A134" s="78">
        <f>IF('Výsledková listina'!D134&lt;&gt;"",A133+1,"")</f>
      </c>
      <c r="B134" s="87"/>
      <c r="C134" s="79">
        <f>'Startovní listina'!G134</f>
      </c>
      <c r="D134" s="79">
        <f>'Startovní listina'!B134</f>
      </c>
      <c r="E134" s="80">
        <f>'Startovní listina'!C134</f>
      </c>
      <c r="F134" s="80">
        <f>'Startovní listina'!D134</f>
      </c>
      <c r="G134" s="80">
        <f>'Startovní listina'!E134</f>
      </c>
      <c r="H134" s="80">
        <f>'Startovní listina'!F134</f>
      </c>
      <c r="I134" s="90"/>
    </row>
    <row r="135" spans="1:9" ht="12.75">
      <c r="A135" s="78">
        <f>IF('Výsledková listina'!D135&lt;&gt;"",A134+1,"")</f>
      </c>
      <c r="B135" s="87"/>
      <c r="C135" s="79">
        <f>'Startovní listina'!G135</f>
      </c>
      <c r="D135" s="79">
        <f>'Startovní listina'!B135</f>
      </c>
      <c r="E135" s="80">
        <f>'Startovní listina'!C135</f>
      </c>
      <c r="F135" s="80">
        <f>'Startovní listina'!D135</f>
      </c>
      <c r="G135" s="80">
        <f>'Startovní listina'!E135</f>
      </c>
      <c r="H135" s="80">
        <f>'Startovní listina'!F135</f>
      </c>
      <c r="I135" s="90"/>
    </row>
    <row r="136" spans="1:9" ht="12.75">
      <c r="A136" s="78">
        <f>IF('Výsledková listina'!D136&lt;&gt;"",A135+1,"")</f>
      </c>
      <c r="B136" s="87"/>
      <c r="C136" s="79">
        <f>'Startovní listina'!G136</f>
      </c>
      <c r="D136" s="79">
        <f>'Startovní listina'!B136</f>
      </c>
      <c r="E136" s="80">
        <f>'Startovní listina'!C136</f>
      </c>
      <c r="F136" s="80">
        <f>'Startovní listina'!D136</f>
      </c>
      <c r="G136" s="80">
        <f>'Startovní listina'!E136</f>
      </c>
      <c r="H136" s="80">
        <f>'Startovní listina'!F136</f>
      </c>
      <c r="I136" s="90"/>
    </row>
    <row r="137" spans="1:9" ht="12.75">
      <c r="A137" s="78">
        <f>IF('Výsledková listina'!D137&lt;&gt;"",A136+1,"")</f>
      </c>
      <c r="B137" s="87"/>
      <c r="C137" s="79">
        <f>'Startovní listina'!G137</f>
      </c>
      <c r="D137" s="79">
        <f>'Startovní listina'!B137</f>
      </c>
      <c r="E137" s="80">
        <f>'Startovní listina'!C137</f>
      </c>
      <c r="F137" s="80">
        <f>'Startovní listina'!D137</f>
      </c>
      <c r="G137" s="80">
        <f>'Startovní listina'!E137</f>
      </c>
      <c r="H137" s="80">
        <f>'Startovní listina'!F137</f>
      </c>
      <c r="I137" s="90"/>
    </row>
    <row r="138" spans="1:9" ht="12.75">
      <c r="A138" s="78">
        <f>IF('Výsledková listina'!D138&lt;&gt;"",A137+1,"")</f>
      </c>
      <c r="B138" s="87"/>
      <c r="C138" s="79">
        <f>'Startovní listina'!G138</f>
      </c>
      <c r="D138" s="79">
        <f>'Startovní listina'!B138</f>
      </c>
      <c r="E138" s="80">
        <f>'Startovní listina'!C138</f>
      </c>
      <c r="F138" s="80">
        <f>'Startovní listina'!D138</f>
      </c>
      <c r="G138" s="80">
        <f>'Startovní listina'!E138</f>
      </c>
      <c r="H138" s="80">
        <f>'Startovní listina'!F138</f>
      </c>
      <c r="I138" s="90"/>
    </row>
    <row r="139" spans="1:9" ht="12.75">
      <c r="A139" s="78">
        <f>IF('Výsledková listina'!D139&lt;&gt;"",A138+1,"")</f>
      </c>
      <c r="B139" s="87"/>
      <c r="C139" s="79">
        <f>'Startovní listina'!G139</f>
      </c>
      <c r="D139" s="79">
        <f>'Startovní listina'!B139</f>
      </c>
      <c r="E139" s="80">
        <f>'Startovní listina'!C139</f>
      </c>
      <c r="F139" s="80">
        <f>'Startovní listina'!D139</f>
      </c>
      <c r="G139" s="80">
        <f>'Startovní listina'!E139</f>
      </c>
      <c r="H139" s="80">
        <f>'Startovní listina'!F139</f>
      </c>
      <c r="I139" s="90"/>
    </row>
    <row r="140" spans="1:9" ht="12.75">
      <c r="A140" s="78">
        <f>IF('Výsledková listina'!D140&lt;&gt;"",A139+1,"")</f>
      </c>
      <c r="B140" s="87"/>
      <c r="C140" s="79">
        <f>'Startovní listina'!G140</f>
      </c>
      <c r="D140" s="79">
        <f>'Startovní listina'!B140</f>
      </c>
      <c r="E140" s="80">
        <f>'Startovní listina'!C140</f>
      </c>
      <c r="F140" s="80">
        <f>'Startovní listina'!D140</f>
      </c>
      <c r="G140" s="80">
        <f>'Startovní listina'!E140</f>
      </c>
      <c r="H140" s="80">
        <f>'Startovní listina'!F140</f>
      </c>
      <c r="I140" s="90"/>
    </row>
    <row r="141" spans="1:41" s="70" customFormat="1" ht="13.5" thickBot="1">
      <c r="A141" s="78">
        <f>IF('Výsledková listina'!D141&lt;&gt;"",A140+1,"")</f>
      </c>
      <c r="B141" s="88"/>
      <c r="C141" s="81">
        <f>'Startovní listina'!G141</f>
      </c>
      <c r="D141" s="81">
        <f>'Startovní listina'!B141</f>
      </c>
      <c r="E141" s="82">
        <f>'Startovní listina'!C141</f>
      </c>
      <c r="F141" s="82">
        <f>'Startovní listina'!D141</f>
      </c>
      <c r="G141" s="82">
        <f>'Startovní listina'!E141</f>
      </c>
      <c r="H141" s="82">
        <f>'Startovní listina'!F141</f>
      </c>
      <c r="I141" s="91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</row>
    <row r="142" spans="3:9" s="47" customFormat="1" ht="12.75">
      <c r="C142" s="59"/>
      <c r="D142" s="58"/>
      <c r="E142" s="55"/>
      <c r="F142" s="55"/>
      <c r="G142" s="59"/>
      <c r="H142" s="59"/>
      <c r="I142" s="58"/>
    </row>
    <row r="143" spans="3:9" s="47" customFormat="1" ht="12.75">
      <c r="C143" s="59"/>
      <c r="D143" s="58"/>
      <c r="E143" s="55"/>
      <c r="F143" s="55"/>
      <c r="G143" s="59"/>
      <c r="H143" s="59"/>
      <c r="I143" s="58"/>
    </row>
    <row r="144" spans="3:9" s="47" customFormat="1" ht="12.75">
      <c r="C144" s="59"/>
      <c r="D144" s="58"/>
      <c r="E144" s="55"/>
      <c r="F144" s="55"/>
      <c r="G144" s="59"/>
      <c r="H144" s="59"/>
      <c r="I144" s="58"/>
    </row>
    <row r="145" spans="3:9" s="47" customFormat="1" ht="12.75">
      <c r="C145" s="59"/>
      <c r="D145" s="58"/>
      <c r="E145" s="55"/>
      <c r="F145" s="55"/>
      <c r="G145" s="59"/>
      <c r="H145" s="59"/>
      <c r="I145" s="58"/>
    </row>
    <row r="146" spans="3:9" s="47" customFormat="1" ht="13.5" thickBot="1">
      <c r="C146" s="59"/>
      <c r="D146" s="58"/>
      <c r="E146" s="55"/>
      <c r="F146" s="55"/>
      <c r="G146" s="59"/>
      <c r="H146" s="59"/>
      <c r="I146" s="58"/>
    </row>
    <row r="147" spans="3:9" s="47" customFormat="1" ht="12.75">
      <c r="C147" s="59"/>
      <c r="D147" s="162" t="s">
        <v>13</v>
      </c>
      <c r="E147" s="163"/>
      <c r="F147" s="163"/>
      <c r="G147" s="163"/>
      <c r="H147" s="164"/>
      <c r="I147" s="58"/>
    </row>
    <row r="148" spans="3:9" s="47" customFormat="1" ht="12.75">
      <c r="C148" s="59"/>
      <c r="D148" s="165"/>
      <c r="E148" s="166"/>
      <c r="F148" s="166"/>
      <c r="G148" s="166"/>
      <c r="H148" s="167"/>
      <c r="I148" s="58"/>
    </row>
    <row r="149" spans="3:9" s="47" customFormat="1" ht="12.75">
      <c r="C149" s="59"/>
      <c r="D149" s="165"/>
      <c r="E149" s="166"/>
      <c r="F149" s="166"/>
      <c r="G149" s="166"/>
      <c r="H149" s="167"/>
      <c r="I149" s="58"/>
    </row>
    <row r="150" spans="3:9" s="47" customFormat="1" ht="12.75">
      <c r="C150" s="59"/>
      <c r="D150" s="165"/>
      <c r="E150" s="166"/>
      <c r="F150" s="166"/>
      <c r="G150" s="166"/>
      <c r="H150" s="167"/>
      <c r="I150" s="58"/>
    </row>
    <row r="151" spans="3:9" s="47" customFormat="1" ht="12.75">
      <c r="C151" s="59"/>
      <c r="D151" s="165"/>
      <c r="E151" s="166"/>
      <c r="F151" s="166"/>
      <c r="G151" s="166"/>
      <c r="H151" s="167"/>
      <c r="I151" s="58"/>
    </row>
    <row r="152" spans="4:9" s="47" customFormat="1" ht="12.75">
      <c r="D152" s="165"/>
      <c r="E152" s="166"/>
      <c r="F152" s="166"/>
      <c r="G152" s="166"/>
      <c r="H152" s="167"/>
      <c r="I152" s="60"/>
    </row>
    <row r="153" spans="4:9" s="47" customFormat="1" ht="13.5" thickBot="1">
      <c r="D153" s="168"/>
      <c r="E153" s="169"/>
      <c r="F153" s="169"/>
      <c r="G153" s="169"/>
      <c r="H153" s="170"/>
      <c r="I153" s="60"/>
    </row>
    <row r="154" spans="7:9" s="47" customFormat="1" ht="12.75">
      <c r="G154" s="60"/>
      <c r="I154" s="60"/>
    </row>
    <row r="155" spans="7:9" s="47" customFormat="1" ht="12.75">
      <c r="G155" s="60"/>
      <c r="I155" s="60"/>
    </row>
    <row r="156" spans="7:9" s="47" customFormat="1" ht="12.75">
      <c r="G156" s="60"/>
      <c r="I156" s="60"/>
    </row>
    <row r="157" spans="7:9" s="47" customFormat="1" ht="12.75">
      <c r="G157" s="60"/>
      <c r="I157" s="60"/>
    </row>
    <row r="158" spans="7:9" s="47" customFormat="1" ht="12.75">
      <c r="G158" s="60"/>
      <c r="I158" s="60"/>
    </row>
    <row r="159" spans="7:9" s="47" customFormat="1" ht="12.75">
      <c r="G159" s="60"/>
      <c r="I159" s="60"/>
    </row>
    <row r="160" spans="7:9" s="47" customFormat="1" ht="12.75">
      <c r="G160" s="60"/>
      <c r="I160" s="60"/>
    </row>
    <row r="161" spans="7:9" s="47" customFormat="1" ht="12.75">
      <c r="G161" s="60"/>
      <c r="I161" s="60"/>
    </row>
    <row r="162" spans="7:9" s="47" customFormat="1" ht="12.75">
      <c r="G162" s="60"/>
      <c r="I162" s="60"/>
    </row>
    <row r="163" spans="7:9" s="47" customFormat="1" ht="12.75">
      <c r="G163" s="60"/>
      <c r="I163" s="60"/>
    </row>
    <row r="164" spans="7:9" s="47" customFormat="1" ht="12.75">
      <c r="G164" s="60"/>
      <c r="I164" s="60"/>
    </row>
    <row r="165" spans="7:9" s="47" customFormat="1" ht="12.75">
      <c r="G165" s="60"/>
      <c r="I165" s="60"/>
    </row>
    <row r="166" spans="7:9" s="47" customFormat="1" ht="12.75">
      <c r="G166" s="60"/>
      <c r="I166" s="60"/>
    </row>
    <row r="167" spans="7:9" s="47" customFormat="1" ht="12.75">
      <c r="G167" s="60"/>
      <c r="I167" s="60"/>
    </row>
    <row r="168" spans="7:9" s="47" customFormat="1" ht="12.75">
      <c r="G168" s="60"/>
      <c r="I168" s="60"/>
    </row>
    <row r="169" spans="7:9" s="47" customFormat="1" ht="12.75">
      <c r="G169" s="60"/>
      <c r="I169" s="60"/>
    </row>
    <row r="170" spans="7:9" s="47" customFormat="1" ht="12.75">
      <c r="G170" s="60"/>
      <c r="I170" s="60"/>
    </row>
    <row r="171" spans="7:9" s="47" customFormat="1" ht="12.75">
      <c r="G171" s="60"/>
      <c r="I171" s="60"/>
    </row>
    <row r="172" spans="7:9" s="47" customFormat="1" ht="12.75">
      <c r="G172" s="60"/>
      <c r="I172" s="60"/>
    </row>
    <row r="173" spans="7:9" s="47" customFormat="1" ht="12.75">
      <c r="G173" s="60"/>
      <c r="I173" s="60"/>
    </row>
    <row r="174" spans="7:9" s="47" customFormat="1" ht="12.75">
      <c r="G174" s="60"/>
      <c r="I174" s="60"/>
    </row>
    <row r="175" spans="7:9" s="47" customFormat="1" ht="12.75">
      <c r="G175" s="60"/>
      <c r="I175" s="60"/>
    </row>
    <row r="176" spans="7:9" s="47" customFormat="1" ht="12.75">
      <c r="G176" s="60"/>
      <c r="I176" s="60"/>
    </row>
    <row r="177" spans="7:9" s="47" customFormat="1" ht="12.75">
      <c r="G177" s="60"/>
      <c r="I177" s="60"/>
    </row>
    <row r="178" spans="7:9" s="47" customFormat="1" ht="12.75">
      <c r="G178" s="60"/>
      <c r="I178" s="60"/>
    </row>
    <row r="179" spans="7:9" s="47" customFormat="1" ht="12.75">
      <c r="G179" s="60"/>
      <c r="I179" s="60"/>
    </row>
    <row r="180" spans="7:9" s="47" customFormat="1" ht="12.75">
      <c r="G180" s="60"/>
      <c r="I180" s="60"/>
    </row>
    <row r="181" spans="7:9" s="47" customFormat="1" ht="12.75">
      <c r="G181" s="60"/>
      <c r="I181" s="60"/>
    </row>
    <row r="182" spans="7:9" s="47" customFormat="1" ht="12.75">
      <c r="G182" s="60"/>
      <c r="I182" s="60"/>
    </row>
    <row r="183" spans="7:9" s="47" customFormat="1" ht="12.75">
      <c r="G183" s="60"/>
      <c r="I183" s="60"/>
    </row>
    <row r="184" spans="7:9" s="47" customFormat="1" ht="12.75">
      <c r="G184" s="60"/>
      <c r="I184" s="60"/>
    </row>
    <row r="185" spans="7:9" s="47" customFormat="1" ht="12.75">
      <c r="G185" s="60"/>
      <c r="I185" s="60"/>
    </row>
    <row r="186" spans="7:9" s="47" customFormat="1" ht="12.75">
      <c r="G186" s="60"/>
      <c r="I186" s="60"/>
    </row>
    <row r="187" spans="7:9" s="47" customFormat="1" ht="12.75">
      <c r="G187" s="60"/>
      <c r="I187" s="60"/>
    </row>
    <row r="188" spans="7:9" s="47" customFormat="1" ht="12.75">
      <c r="G188" s="60"/>
      <c r="I188" s="60"/>
    </row>
    <row r="189" spans="7:9" s="47" customFormat="1" ht="12.75">
      <c r="G189" s="60"/>
      <c r="I189" s="60"/>
    </row>
    <row r="190" spans="7:9" s="47" customFormat="1" ht="12.75">
      <c r="G190" s="60"/>
      <c r="I190" s="60"/>
    </row>
    <row r="191" spans="7:9" s="47" customFormat="1" ht="12.75">
      <c r="G191" s="60"/>
      <c r="I191" s="60"/>
    </row>
    <row r="192" spans="7:9" s="47" customFormat="1" ht="12.75">
      <c r="G192" s="60"/>
      <c r="I192" s="60"/>
    </row>
    <row r="193" spans="7:9" s="47" customFormat="1" ht="12.75">
      <c r="G193" s="60"/>
      <c r="I193" s="60"/>
    </row>
    <row r="194" spans="7:9" s="47" customFormat="1" ht="12.75">
      <c r="G194" s="60"/>
      <c r="I194" s="60"/>
    </row>
    <row r="195" spans="7:9" s="47" customFormat="1" ht="12.75">
      <c r="G195" s="60"/>
      <c r="I195" s="60"/>
    </row>
    <row r="196" spans="7:9" s="47" customFormat="1" ht="12.75">
      <c r="G196" s="60"/>
      <c r="I196" s="60"/>
    </row>
    <row r="197" spans="7:9" s="47" customFormat="1" ht="12.75">
      <c r="G197" s="60"/>
      <c r="I197" s="60"/>
    </row>
    <row r="198" spans="7:9" s="47" customFormat="1" ht="12.75">
      <c r="G198" s="60"/>
      <c r="I198" s="60"/>
    </row>
    <row r="199" spans="7:9" s="47" customFormat="1" ht="12.75">
      <c r="G199" s="60"/>
      <c r="I199" s="60"/>
    </row>
    <row r="200" spans="7:9" s="47" customFormat="1" ht="12.75">
      <c r="G200" s="60"/>
      <c r="I200" s="60"/>
    </row>
    <row r="201" spans="7:9" s="47" customFormat="1" ht="12.75">
      <c r="G201" s="60"/>
      <c r="I201" s="60"/>
    </row>
    <row r="202" spans="7:9" s="47" customFormat="1" ht="12.75">
      <c r="G202" s="60"/>
      <c r="I202" s="60"/>
    </row>
    <row r="203" spans="7:9" s="47" customFormat="1" ht="12.75">
      <c r="G203" s="60"/>
      <c r="I203" s="60"/>
    </row>
    <row r="204" spans="7:9" s="47" customFormat="1" ht="12.75">
      <c r="G204" s="60"/>
      <c r="I204" s="60"/>
    </row>
    <row r="205" spans="7:9" s="47" customFormat="1" ht="12.75">
      <c r="G205" s="60"/>
      <c r="I205" s="60"/>
    </row>
    <row r="206" spans="7:9" s="47" customFormat="1" ht="12.75">
      <c r="G206" s="60"/>
      <c r="I206" s="60"/>
    </row>
    <row r="207" spans="7:9" s="47" customFormat="1" ht="12.75">
      <c r="G207" s="60"/>
      <c r="I207" s="60"/>
    </row>
    <row r="208" spans="7:9" s="47" customFormat="1" ht="12.75">
      <c r="G208" s="60"/>
      <c r="I208" s="60"/>
    </row>
    <row r="209" spans="7:9" s="47" customFormat="1" ht="12.75">
      <c r="G209" s="60"/>
      <c r="I209" s="60"/>
    </row>
    <row r="210" spans="7:9" s="47" customFormat="1" ht="12.75">
      <c r="G210" s="60"/>
      <c r="I210" s="60"/>
    </row>
    <row r="211" spans="7:9" s="47" customFormat="1" ht="12.75">
      <c r="G211" s="60"/>
      <c r="I211" s="60"/>
    </row>
    <row r="212" spans="7:9" s="47" customFormat="1" ht="12.75">
      <c r="G212" s="60"/>
      <c r="I212" s="60"/>
    </row>
    <row r="213" spans="7:9" s="47" customFormat="1" ht="12.75">
      <c r="G213" s="60"/>
      <c r="I213" s="60"/>
    </row>
    <row r="214" spans="7:9" s="47" customFormat="1" ht="12.75">
      <c r="G214" s="60"/>
      <c r="I214" s="60"/>
    </row>
    <row r="215" spans="7:9" s="47" customFormat="1" ht="12.75">
      <c r="G215" s="60"/>
      <c r="I215" s="60"/>
    </row>
    <row r="216" spans="7:9" s="47" customFormat="1" ht="12.75">
      <c r="G216" s="60"/>
      <c r="I216" s="60"/>
    </row>
    <row r="217" spans="7:9" s="47" customFormat="1" ht="12.75">
      <c r="G217" s="60"/>
      <c r="I217" s="60"/>
    </row>
    <row r="218" spans="7:9" s="47" customFormat="1" ht="12.75">
      <c r="G218" s="60"/>
      <c r="I218" s="60"/>
    </row>
    <row r="219" spans="7:9" s="47" customFormat="1" ht="12.75">
      <c r="G219" s="60"/>
      <c r="I219" s="60"/>
    </row>
    <row r="220" spans="7:9" s="47" customFormat="1" ht="12.75">
      <c r="G220" s="60"/>
      <c r="I220" s="60"/>
    </row>
    <row r="221" spans="7:9" s="47" customFormat="1" ht="12.75">
      <c r="G221" s="60"/>
      <c r="I221" s="60"/>
    </row>
    <row r="222" spans="7:9" s="47" customFormat="1" ht="12.75">
      <c r="G222" s="60"/>
      <c r="I222" s="60"/>
    </row>
    <row r="223" spans="7:9" s="47" customFormat="1" ht="12.75">
      <c r="G223" s="60"/>
      <c r="I223" s="60"/>
    </row>
    <row r="224" spans="7:9" s="47" customFormat="1" ht="12.75">
      <c r="G224" s="60"/>
      <c r="I224" s="60"/>
    </row>
  </sheetData>
  <sheetProtection sheet="1" objects="1" scenarios="1" deleteRows="0" sort="0"/>
  <mergeCells count="5">
    <mergeCell ref="K2:O14"/>
    <mergeCell ref="A1:I1"/>
    <mergeCell ref="A3:I3"/>
    <mergeCell ref="D147:H153"/>
    <mergeCell ref="A2:I2"/>
  </mergeCells>
  <printOptions/>
  <pageMargins left="0.11811023622047245" right="0.11811023622047245" top="0.5118110236220472" bottom="0.2" header="0.4330708661417323" footer="0.15748031496062992"/>
  <pageSetup fitToHeight="1" fitToWidth="1" orientation="portrait" paperSize="9" scale="6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K163"/>
  <sheetViews>
    <sheetView zoomScalePageLayoutView="0" workbookViewId="0" topLeftCell="A1">
      <selection activeCell="E17" sqref="E17:E18"/>
    </sheetView>
  </sheetViews>
  <sheetFormatPr defaultColWidth="9.140625" defaultRowHeight="12.75"/>
  <cols>
    <col min="1" max="1" width="3.00390625" style="12" bestFit="1" customWidth="1"/>
    <col min="2" max="2" width="13.28125" style="12" customWidth="1"/>
    <col min="3" max="3" width="10.00390625" style="12" bestFit="1" customWidth="1"/>
    <col min="4" max="4" width="9.140625" style="12" customWidth="1"/>
    <col min="5" max="5" width="27.28125" style="12" bestFit="1" customWidth="1"/>
    <col min="6" max="6" width="9.140625" style="12" customWidth="1"/>
    <col min="7" max="7" width="12.28125" style="12" bestFit="1" customWidth="1"/>
    <col min="8" max="8" width="10.28125" style="10" customWidth="1"/>
    <col min="9" max="16384" width="9.140625" style="12" customWidth="1"/>
  </cols>
  <sheetData>
    <row r="1" spans="1:8" ht="59.25" customHeight="1">
      <c r="A1" s="174" t="str">
        <f>"Běh přes přehradu "&amp;'Startovní listina'!A2</f>
        <v>Běh přes přehradu 9. ročník</v>
      </c>
      <c r="B1" s="175"/>
      <c r="C1" s="175"/>
      <c r="D1" s="175"/>
      <c r="E1" s="175"/>
      <c r="F1" s="175"/>
      <c r="G1" s="175"/>
      <c r="H1" s="176"/>
    </row>
    <row r="2" spans="1:8" ht="20.25" customHeight="1" thickBot="1">
      <c r="A2" s="177" t="s">
        <v>257</v>
      </c>
      <c r="B2" s="178"/>
      <c r="C2" s="178"/>
      <c r="D2" s="178"/>
      <c r="E2" s="178"/>
      <c r="F2" s="178"/>
      <c r="G2" s="178"/>
      <c r="H2" s="179"/>
    </row>
    <row r="3" spans="1:8" ht="26.25" thickBot="1">
      <c r="A3" s="13"/>
      <c r="B3" s="2" t="s">
        <v>6</v>
      </c>
      <c r="C3" s="2" t="s">
        <v>0</v>
      </c>
      <c r="D3" s="2" t="s">
        <v>1</v>
      </c>
      <c r="E3" s="2" t="s">
        <v>4</v>
      </c>
      <c r="F3" s="14" t="s">
        <v>7</v>
      </c>
      <c r="G3" s="2" t="s">
        <v>8</v>
      </c>
      <c r="H3" s="11" t="s">
        <v>2</v>
      </c>
    </row>
    <row r="4" spans="1:8" ht="12.75">
      <c r="A4" s="115">
        <v>1</v>
      </c>
      <c r="B4" s="107" t="s">
        <v>110</v>
      </c>
      <c r="C4" s="107" t="s">
        <v>183</v>
      </c>
      <c r="D4" s="108">
        <v>1989</v>
      </c>
      <c r="E4" s="123" t="s">
        <v>184</v>
      </c>
      <c r="F4" s="109">
        <v>99</v>
      </c>
      <c r="G4" s="124">
        <v>0.012256944444444444</v>
      </c>
      <c r="H4" s="41" t="str">
        <f>IF(LEN(B4)=0," ",IF(MID(B4,LEN(B4),1)="á","Ž","M"))</f>
        <v>M</v>
      </c>
    </row>
    <row r="5" spans="1:8" ht="12.75">
      <c r="A5" s="115">
        <v>2</v>
      </c>
      <c r="B5" s="107" t="s">
        <v>254</v>
      </c>
      <c r="C5" s="107" t="s">
        <v>80</v>
      </c>
      <c r="D5" s="108">
        <v>1994</v>
      </c>
      <c r="E5" s="123" t="s">
        <v>255</v>
      </c>
      <c r="F5" s="109">
        <v>112</v>
      </c>
      <c r="G5" s="124">
        <v>0.014490740740740742</v>
      </c>
      <c r="H5" s="41" t="str">
        <f>IF(LEN(B5)=0," ",IF(MID(B5,LEN(B5),1)="á","Ž","M"))</f>
        <v>M</v>
      </c>
    </row>
    <row r="6" spans="1:8" ht="12.75">
      <c r="A6" s="115">
        <v>3</v>
      </c>
      <c r="B6" s="107" t="s">
        <v>237</v>
      </c>
      <c r="C6" s="107" t="s">
        <v>238</v>
      </c>
      <c r="D6" s="108">
        <v>1998</v>
      </c>
      <c r="E6" s="123" t="s">
        <v>239</v>
      </c>
      <c r="F6" s="109">
        <v>111</v>
      </c>
      <c r="G6" s="124">
        <v>0.01494212962962963</v>
      </c>
      <c r="H6" s="41" t="str">
        <f>IF(LEN(B6)=0," ",IF(MID(B6,LEN(B6),1)="á","Ž","M"))</f>
        <v>M</v>
      </c>
    </row>
    <row r="7" spans="1:8" ht="12.75">
      <c r="A7" s="115">
        <v>4</v>
      </c>
      <c r="B7" s="107" t="s">
        <v>107</v>
      </c>
      <c r="C7" s="107" t="s">
        <v>168</v>
      </c>
      <c r="D7" s="108">
        <v>2003</v>
      </c>
      <c r="E7" s="123" t="s">
        <v>169</v>
      </c>
      <c r="F7" s="109">
        <v>104</v>
      </c>
      <c r="G7" s="124">
        <v>0.01733796296296296</v>
      </c>
      <c r="H7" s="41" t="str">
        <f>IF(LEN(B7)=0," ",IF(MID(B7,LEN(B7),1)="á","Ž","M"))</f>
        <v>M</v>
      </c>
    </row>
    <row r="8" spans="1:11" ht="12.75">
      <c r="A8" s="115">
        <v>5</v>
      </c>
      <c r="B8" s="107" t="s">
        <v>251</v>
      </c>
      <c r="C8" s="107" t="s">
        <v>106</v>
      </c>
      <c r="D8" s="108">
        <v>1966</v>
      </c>
      <c r="E8" s="123" t="s">
        <v>55</v>
      </c>
      <c r="F8" s="109">
        <v>107</v>
      </c>
      <c r="G8" s="124">
        <v>0.01734953703703704</v>
      </c>
      <c r="H8" s="41" t="str">
        <f>IF(LEN(B8)=0," ",IF(MID(B8,LEN(B8),1)="á","Ž","M"))</f>
        <v>M</v>
      </c>
      <c r="K8" s="12" t="s">
        <v>12</v>
      </c>
    </row>
    <row r="9" spans="1:8" ht="12.75">
      <c r="A9" s="115"/>
      <c r="B9" s="107"/>
      <c r="C9" s="107"/>
      <c r="D9" s="108"/>
      <c r="E9" s="123"/>
      <c r="F9" s="109"/>
      <c r="G9" s="124"/>
      <c r="H9" s="41"/>
    </row>
    <row r="10" spans="1:8" ht="12.75">
      <c r="A10" s="115">
        <v>1</v>
      </c>
      <c r="B10" s="107" t="s">
        <v>227</v>
      </c>
      <c r="C10" s="107" t="s">
        <v>240</v>
      </c>
      <c r="D10" s="108">
        <v>1998</v>
      </c>
      <c r="E10" s="123" t="s">
        <v>241</v>
      </c>
      <c r="F10" s="109">
        <v>102</v>
      </c>
      <c r="G10" s="124">
        <v>0.01480324074074074</v>
      </c>
      <c r="H10" s="41" t="str">
        <f aca="true" t="shared" si="0" ref="H10:H19">IF(LEN(B10)=0," ",IF(MID(B10,LEN(B10),1)="á","Ž","M"))</f>
        <v>Ž</v>
      </c>
    </row>
    <row r="11" spans="1:8" ht="12.75">
      <c r="A11" s="115">
        <v>2</v>
      </c>
      <c r="B11" s="107" t="s">
        <v>227</v>
      </c>
      <c r="C11" s="107" t="s">
        <v>228</v>
      </c>
      <c r="D11" s="108">
        <v>2001</v>
      </c>
      <c r="E11" s="123" t="s">
        <v>226</v>
      </c>
      <c r="F11" s="109">
        <v>103</v>
      </c>
      <c r="G11" s="124">
        <v>0.014814814814814814</v>
      </c>
      <c r="H11" s="41" t="str">
        <f t="shared" si="0"/>
        <v>Ž</v>
      </c>
    </row>
    <row r="12" spans="1:8" ht="12.75">
      <c r="A12" s="115">
        <v>3</v>
      </c>
      <c r="B12" s="107" t="s">
        <v>247</v>
      </c>
      <c r="C12" s="107" t="s">
        <v>57</v>
      </c>
      <c r="D12" s="108">
        <v>2001</v>
      </c>
      <c r="E12" s="109" t="s">
        <v>248</v>
      </c>
      <c r="F12" s="109">
        <v>105</v>
      </c>
      <c r="G12" s="124">
        <v>0.015439814814814816</v>
      </c>
      <c r="H12" s="41" t="str">
        <f t="shared" si="0"/>
        <v>Ž</v>
      </c>
    </row>
    <row r="13" spans="1:8" ht="12.75">
      <c r="A13" s="115">
        <v>4</v>
      </c>
      <c r="B13" s="107" t="s">
        <v>244</v>
      </c>
      <c r="C13" s="107" t="s">
        <v>245</v>
      </c>
      <c r="D13" s="108">
        <v>1991</v>
      </c>
      <c r="E13" s="109" t="s">
        <v>239</v>
      </c>
      <c r="F13" s="109">
        <v>109</v>
      </c>
      <c r="G13" s="124">
        <v>1.0222222222222224</v>
      </c>
      <c r="H13" s="41" t="str">
        <f t="shared" si="0"/>
        <v>Ž</v>
      </c>
    </row>
    <row r="14" spans="1:8" ht="12.75">
      <c r="A14" s="115">
        <v>5</v>
      </c>
      <c r="B14" s="107" t="s">
        <v>244</v>
      </c>
      <c r="C14" s="107" t="s">
        <v>246</v>
      </c>
      <c r="D14" s="108">
        <v>1966</v>
      </c>
      <c r="E14" s="109" t="s">
        <v>239</v>
      </c>
      <c r="F14" s="109">
        <v>110</v>
      </c>
      <c r="G14" s="124">
        <v>0.02290509259259259</v>
      </c>
      <c r="H14" s="41" t="str">
        <f t="shared" si="0"/>
        <v>Ž</v>
      </c>
    </row>
    <row r="15" spans="1:8" ht="12.75">
      <c r="A15" s="115">
        <v>6</v>
      </c>
      <c r="B15" s="107" t="s">
        <v>249</v>
      </c>
      <c r="C15" s="107" t="s">
        <v>250</v>
      </c>
      <c r="D15" s="108">
        <v>2002</v>
      </c>
      <c r="E15" s="123" t="s">
        <v>55</v>
      </c>
      <c r="F15" s="109">
        <v>106</v>
      </c>
      <c r="G15" s="124">
        <v>0.0234375</v>
      </c>
      <c r="H15" s="41" t="str">
        <f t="shared" si="0"/>
        <v>Ž</v>
      </c>
    </row>
    <row r="16" spans="1:8" ht="12.75">
      <c r="A16" s="115">
        <v>7</v>
      </c>
      <c r="B16" s="107" t="s">
        <v>252</v>
      </c>
      <c r="C16" s="107" t="s">
        <v>253</v>
      </c>
      <c r="D16" s="108">
        <v>1975</v>
      </c>
      <c r="E16" s="123" t="s">
        <v>46</v>
      </c>
      <c r="F16" s="109">
        <v>108</v>
      </c>
      <c r="G16" s="124">
        <v>0.024537037037037038</v>
      </c>
      <c r="H16" s="41" t="str">
        <f t="shared" si="0"/>
        <v>Ž</v>
      </c>
    </row>
    <row r="17" spans="1:8" ht="12.75">
      <c r="A17" s="115">
        <v>8</v>
      </c>
      <c r="B17" s="107" t="s">
        <v>191</v>
      </c>
      <c r="C17" s="107" t="s">
        <v>192</v>
      </c>
      <c r="D17" s="108">
        <v>2001</v>
      </c>
      <c r="E17" s="123" t="s">
        <v>46</v>
      </c>
      <c r="F17" s="109">
        <v>101</v>
      </c>
      <c r="G17" s="124">
        <v>0.02800925925925926</v>
      </c>
      <c r="H17" s="41" t="str">
        <f t="shared" si="0"/>
        <v>Ž</v>
      </c>
    </row>
    <row r="18" spans="1:8" ht="12.75">
      <c r="A18" s="115"/>
      <c r="B18" s="107"/>
      <c r="C18" s="107"/>
      <c r="D18" s="108"/>
      <c r="E18" s="109"/>
      <c r="F18" s="109"/>
      <c r="G18" s="110"/>
      <c r="H18" s="41" t="str">
        <f t="shared" si="0"/>
        <v> </v>
      </c>
    </row>
    <row r="19" spans="1:8" ht="12.75">
      <c r="A19" s="115"/>
      <c r="B19" s="107"/>
      <c r="C19" s="107"/>
      <c r="D19" s="108"/>
      <c r="E19" s="109"/>
      <c r="F19" s="109"/>
      <c r="G19" s="110"/>
      <c r="H19" s="41" t="str">
        <f t="shared" si="0"/>
        <v> </v>
      </c>
    </row>
    <row r="20" spans="1:8" ht="12.75">
      <c r="A20" s="115"/>
      <c r="B20" s="107"/>
      <c r="C20" s="107"/>
      <c r="D20" s="108"/>
      <c r="E20" s="109"/>
      <c r="F20" s="109"/>
      <c r="G20" s="110"/>
      <c r="H20" s="41" t="str">
        <f aca="true" t="shared" si="1" ref="H20:H52">IF(LEN(B20)=0," ",IF(MID(B20,LEN(B20),1)="á","Ž","M"))</f>
        <v> </v>
      </c>
    </row>
    <row r="21" spans="1:8" ht="12.75">
      <c r="A21" s="115"/>
      <c r="B21" s="107"/>
      <c r="C21" s="107"/>
      <c r="D21" s="108"/>
      <c r="E21" s="109"/>
      <c r="F21" s="109"/>
      <c r="G21" s="110"/>
      <c r="H21" s="41" t="str">
        <f t="shared" si="1"/>
        <v> </v>
      </c>
    </row>
    <row r="22" spans="1:8" ht="12.75">
      <c r="A22" s="115"/>
      <c r="B22" s="107"/>
      <c r="C22" s="107"/>
      <c r="D22" s="108"/>
      <c r="E22" s="109"/>
      <c r="F22" s="109"/>
      <c r="G22" s="110"/>
      <c r="H22" s="41" t="str">
        <f t="shared" si="1"/>
        <v> </v>
      </c>
    </row>
    <row r="23" spans="1:8" ht="12.75">
      <c r="A23" s="115"/>
      <c r="B23" s="107"/>
      <c r="C23" s="107"/>
      <c r="D23" s="108"/>
      <c r="E23" s="109"/>
      <c r="F23" s="109"/>
      <c r="G23" s="110"/>
      <c r="H23" s="41" t="str">
        <f t="shared" si="1"/>
        <v> </v>
      </c>
    </row>
    <row r="24" spans="1:8" ht="12.75">
      <c r="A24" s="115"/>
      <c r="B24" s="107"/>
      <c r="C24" s="107"/>
      <c r="D24" s="108"/>
      <c r="E24" s="109"/>
      <c r="F24" s="109"/>
      <c r="G24" s="110"/>
      <c r="H24" s="41" t="str">
        <f t="shared" si="1"/>
        <v> </v>
      </c>
    </row>
    <row r="25" spans="1:8" ht="12.75">
      <c r="A25" s="115"/>
      <c r="B25" s="107"/>
      <c r="C25" s="107"/>
      <c r="D25" s="108"/>
      <c r="E25" s="109"/>
      <c r="F25" s="109"/>
      <c r="G25" s="110"/>
      <c r="H25" s="41" t="str">
        <f t="shared" si="1"/>
        <v> </v>
      </c>
    </row>
    <row r="26" spans="1:8" ht="12.75">
      <c r="A26" s="115"/>
      <c r="B26" s="107"/>
      <c r="C26" s="107"/>
      <c r="D26" s="108"/>
      <c r="E26" s="109"/>
      <c r="F26" s="109"/>
      <c r="G26" s="110"/>
      <c r="H26" s="41" t="str">
        <f t="shared" si="1"/>
        <v> </v>
      </c>
    </row>
    <row r="27" spans="1:8" ht="12.75">
      <c r="A27" s="115"/>
      <c r="B27" s="107"/>
      <c r="C27" s="107"/>
      <c r="D27" s="108"/>
      <c r="E27" s="109"/>
      <c r="F27" s="109"/>
      <c r="G27" s="110"/>
      <c r="H27" s="41" t="str">
        <f t="shared" si="1"/>
        <v> </v>
      </c>
    </row>
    <row r="28" spans="1:8" ht="12.75">
      <c r="A28" s="115"/>
      <c r="B28" s="107"/>
      <c r="C28" s="107"/>
      <c r="D28" s="108"/>
      <c r="E28" s="109"/>
      <c r="F28" s="109"/>
      <c r="G28" s="110"/>
      <c r="H28" s="41" t="str">
        <f t="shared" si="1"/>
        <v> </v>
      </c>
    </row>
    <row r="29" spans="1:8" ht="12.75">
      <c r="A29" s="115"/>
      <c r="B29" s="107"/>
      <c r="C29" s="107"/>
      <c r="D29" s="108"/>
      <c r="E29" s="109"/>
      <c r="F29" s="109"/>
      <c r="G29" s="110"/>
      <c r="H29" s="41" t="str">
        <f t="shared" si="1"/>
        <v> </v>
      </c>
    </row>
    <row r="30" spans="1:8" ht="12.75">
      <c r="A30" s="115"/>
      <c r="B30" s="107"/>
      <c r="C30" s="107"/>
      <c r="D30" s="108"/>
      <c r="E30" s="109"/>
      <c r="F30" s="109"/>
      <c r="G30" s="110"/>
      <c r="H30" s="41" t="str">
        <f t="shared" si="1"/>
        <v> </v>
      </c>
    </row>
    <row r="31" spans="1:8" ht="12.75">
      <c r="A31" s="115"/>
      <c r="B31" s="107"/>
      <c r="C31" s="107"/>
      <c r="D31" s="108"/>
      <c r="E31" s="109"/>
      <c r="F31" s="109"/>
      <c r="G31" s="110"/>
      <c r="H31" s="41" t="str">
        <f t="shared" si="1"/>
        <v> </v>
      </c>
    </row>
    <row r="32" spans="1:8" ht="12.75">
      <c r="A32" s="115"/>
      <c r="B32" s="107"/>
      <c r="C32" s="107"/>
      <c r="D32" s="108"/>
      <c r="E32" s="109"/>
      <c r="F32" s="109"/>
      <c r="G32" s="110"/>
      <c r="H32" s="41" t="str">
        <f t="shared" si="1"/>
        <v> </v>
      </c>
    </row>
    <row r="33" spans="1:8" ht="12.75">
      <c r="A33" s="115"/>
      <c r="B33" s="107"/>
      <c r="C33" s="107"/>
      <c r="D33" s="108"/>
      <c r="E33" s="109"/>
      <c r="F33" s="109"/>
      <c r="G33" s="110"/>
      <c r="H33" s="41" t="str">
        <f t="shared" si="1"/>
        <v> </v>
      </c>
    </row>
    <row r="34" spans="1:8" ht="12.75">
      <c r="A34" s="115"/>
      <c r="B34" s="107"/>
      <c r="C34" s="107"/>
      <c r="D34" s="108"/>
      <c r="E34" s="109"/>
      <c r="F34" s="109"/>
      <c r="G34" s="110"/>
      <c r="H34" s="41" t="str">
        <f t="shared" si="1"/>
        <v> </v>
      </c>
    </row>
    <row r="35" spans="1:8" ht="12.75">
      <c r="A35" s="115"/>
      <c r="B35" s="107"/>
      <c r="C35" s="107"/>
      <c r="D35" s="108"/>
      <c r="E35" s="109"/>
      <c r="F35" s="109"/>
      <c r="G35" s="110"/>
      <c r="H35" s="41" t="str">
        <f t="shared" si="1"/>
        <v> </v>
      </c>
    </row>
    <row r="36" spans="1:8" ht="12.75">
      <c r="A36" s="115"/>
      <c r="B36" s="107"/>
      <c r="C36" s="107"/>
      <c r="D36" s="108"/>
      <c r="E36" s="109"/>
      <c r="F36" s="109"/>
      <c r="G36" s="110"/>
      <c r="H36" s="41" t="str">
        <f t="shared" si="1"/>
        <v> </v>
      </c>
    </row>
    <row r="37" spans="1:8" ht="12.75">
      <c r="A37" s="115"/>
      <c r="B37" s="107"/>
      <c r="C37" s="107"/>
      <c r="D37" s="108"/>
      <c r="E37" s="109"/>
      <c r="F37" s="109"/>
      <c r="G37" s="110"/>
      <c r="H37" s="41" t="str">
        <f t="shared" si="1"/>
        <v> </v>
      </c>
    </row>
    <row r="38" spans="1:8" ht="12.75">
      <c r="A38" s="115"/>
      <c r="B38" s="107"/>
      <c r="C38" s="107"/>
      <c r="D38" s="108"/>
      <c r="E38" s="109"/>
      <c r="F38" s="109"/>
      <c r="G38" s="110"/>
      <c r="H38" s="41" t="str">
        <f t="shared" si="1"/>
        <v> </v>
      </c>
    </row>
    <row r="39" spans="1:8" ht="12.75">
      <c r="A39" s="115"/>
      <c r="B39" s="107"/>
      <c r="C39" s="107"/>
      <c r="D39" s="108"/>
      <c r="E39" s="109"/>
      <c r="F39" s="109"/>
      <c r="G39" s="110"/>
      <c r="H39" s="41" t="str">
        <f t="shared" si="1"/>
        <v> </v>
      </c>
    </row>
    <row r="40" spans="1:8" ht="12.75">
      <c r="A40" s="115"/>
      <c r="B40" s="107"/>
      <c r="C40" s="107"/>
      <c r="D40" s="108"/>
      <c r="E40" s="109"/>
      <c r="F40" s="109"/>
      <c r="G40" s="110"/>
      <c r="H40" s="41" t="str">
        <f t="shared" si="1"/>
        <v> </v>
      </c>
    </row>
    <row r="41" spans="1:8" ht="12.75">
      <c r="A41" s="115"/>
      <c r="B41" s="107"/>
      <c r="C41" s="107"/>
      <c r="D41" s="108"/>
      <c r="E41" s="109"/>
      <c r="F41" s="109"/>
      <c r="G41" s="110"/>
      <c r="H41" s="41" t="str">
        <f t="shared" si="1"/>
        <v> </v>
      </c>
    </row>
    <row r="42" spans="1:8" ht="12.75">
      <c r="A42" s="115"/>
      <c r="B42" s="107"/>
      <c r="C42" s="107"/>
      <c r="D42" s="108"/>
      <c r="E42" s="109"/>
      <c r="F42" s="109"/>
      <c r="G42" s="110"/>
      <c r="H42" s="41" t="str">
        <f t="shared" si="1"/>
        <v> </v>
      </c>
    </row>
    <row r="43" spans="1:8" ht="12.75">
      <c r="A43" s="115"/>
      <c r="B43" s="107"/>
      <c r="C43" s="107"/>
      <c r="D43" s="108"/>
      <c r="E43" s="109"/>
      <c r="F43" s="109"/>
      <c r="G43" s="110"/>
      <c r="H43" s="41" t="str">
        <f t="shared" si="1"/>
        <v> </v>
      </c>
    </row>
    <row r="44" spans="1:8" ht="12.75">
      <c r="A44" s="115"/>
      <c r="B44" s="107"/>
      <c r="C44" s="107"/>
      <c r="D44" s="108"/>
      <c r="E44" s="109"/>
      <c r="F44" s="109"/>
      <c r="G44" s="110"/>
      <c r="H44" s="41" t="str">
        <f t="shared" si="1"/>
        <v> </v>
      </c>
    </row>
    <row r="45" spans="1:8" ht="12.75">
      <c r="A45" s="115"/>
      <c r="B45" s="107"/>
      <c r="C45" s="107"/>
      <c r="D45" s="108"/>
      <c r="E45" s="109"/>
      <c r="F45" s="109"/>
      <c r="G45" s="110"/>
      <c r="H45" s="41" t="str">
        <f t="shared" si="1"/>
        <v> </v>
      </c>
    </row>
    <row r="46" spans="1:8" ht="12.75">
      <c r="A46" s="115"/>
      <c r="B46" s="107"/>
      <c r="C46" s="107"/>
      <c r="D46" s="108"/>
      <c r="E46" s="109"/>
      <c r="F46" s="109"/>
      <c r="G46" s="110"/>
      <c r="H46" s="41" t="str">
        <f t="shared" si="1"/>
        <v> </v>
      </c>
    </row>
    <row r="47" spans="1:8" ht="12.75">
      <c r="A47" s="115"/>
      <c r="B47" s="107"/>
      <c r="C47" s="107"/>
      <c r="D47" s="108"/>
      <c r="E47" s="109"/>
      <c r="F47" s="109"/>
      <c r="G47" s="110"/>
      <c r="H47" s="41" t="str">
        <f t="shared" si="1"/>
        <v> </v>
      </c>
    </row>
    <row r="48" spans="1:8" ht="12.75">
      <c r="A48" s="115"/>
      <c r="B48" s="107"/>
      <c r="C48" s="107"/>
      <c r="D48" s="108"/>
      <c r="E48" s="109"/>
      <c r="F48" s="109"/>
      <c r="G48" s="110"/>
      <c r="H48" s="41" t="str">
        <f t="shared" si="1"/>
        <v> </v>
      </c>
    </row>
    <row r="49" spans="1:8" ht="12.75">
      <c r="A49" s="115"/>
      <c r="B49" s="107"/>
      <c r="C49" s="107"/>
      <c r="D49" s="108"/>
      <c r="E49" s="109"/>
      <c r="F49" s="109"/>
      <c r="G49" s="110"/>
      <c r="H49" s="41" t="str">
        <f t="shared" si="1"/>
        <v> </v>
      </c>
    </row>
    <row r="50" spans="1:8" ht="12.75">
      <c r="A50" s="115"/>
      <c r="B50" s="107"/>
      <c r="C50" s="107"/>
      <c r="D50" s="108"/>
      <c r="E50" s="109"/>
      <c r="F50" s="109"/>
      <c r="G50" s="110"/>
      <c r="H50" s="41" t="str">
        <f t="shared" si="1"/>
        <v> </v>
      </c>
    </row>
    <row r="51" spans="1:8" ht="12.75">
      <c r="A51" s="115"/>
      <c r="B51" s="107"/>
      <c r="C51" s="107"/>
      <c r="D51" s="108"/>
      <c r="E51" s="109"/>
      <c r="F51" s="109"/>
      <c r="G51" s="110"/>
      <c r="H51" s="41" t="str">
        <f t="shared" si="1"/>
        <v> </v>
      </c>
    </row>
    <row r="52" spans="1:8" ht="13.5" thickBot="1">
      <c r="A52" s="116"/>
      <c r="B52" s="107"/>
      <c r="C52" s="111"/>
      <c r="D52" s="112"/>
      <c r="E52" s="113"/>
      <c r="F52" s="113"/>
      <c r="G52" s="114"/>
      <c r="H52" s="42" t="str">
        <f t="shared" si="1"/>
        <v> </v>
      </c>
    </row>
    <row r="53" ht="12.75">
      <c r="H53" s="15"/>
    </row>
    <row r="54" ht="12.75">
      <c r="H54" s="15"/>
    </row>
    <row r="55" ht="12.75">
      <c r="H55" s="15"/>
    </row>
    <row r="56" ht="12.75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12.75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12.75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12.75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ht="12.75">
      <c r="H83" s="15"/>
    </row>
    <row r="84" ht="12.75">
      <c r="H84" s="15"/>
    </row>
    <row r="85" ht="12.75">
      <c r="H85" s="15"/>
    </row>
    <row r="86" ht="12.75">
      <c r="H86" s="15"/>
    </row>
    <row r="87" ht="12.75">
      <c r="H87" s="15"/>
    </row>
    <row r="88" ht="12.75">
      <c r="H88" s="15"/>
    </row>
    <row r="89" ht="12.75">
      <c r="H89" s="15"/>
    </row>
    <row r="90" ht="12.75">
      <c r="H90" s="15"/>
    </row>
    <row r="91" ht="12.75">
      <c r="H91" s="15"/>
    </row>
    <row r="92" ht="12.75">
      <c r="H92" s="15"/>
    </row>
    <row r="93" ht="12.75">
      <c r="H93" s="15"/>
    </row>
    <row r="94" ht="12.75">
      <c r="H94" s="15"/>
    </row>
    <row r="95" ht="12.75">
      <c r="H95" s="15"/>
    </row>
    <row r="96" ht="12.75">
      <c r="H96" s="15"/>
    </row>
    <row r="97" ht="12.75">
      <c r="H97" s="15"/>
    </row>
    <row r="98" ht="12.75">
      <c r="H98" s="15"/>
    </row>
    <row r="99" ht="12.75">
      <c r="H99" s="15"/>
    </row>
    <row r="100" ht="12.75">
      <c r="H100" s="15"/>
    </row>
    <row r="101" ht="12.75">
      <c r="H101" s="15"/>
    </row>
    <row r="102" ht="12.75">
      <c r="H102" s="15"/>
    </row>
    <row r="103" ht="12.75">
      <c r="H103" s="15"/>
    </row>
    <row r="104" ht="12.75">
      <c r="H104" s="15"/>
    </row>
    <row r="105" ht="12.75">
      <c r="H105" s="15"/>
    </row>
    <row r="106" ht="12.75">
      <c r="H106" s="15"/>
    </row>
    <row r="107" ht="12.75">
      <c r="H107" s="15"/>
    </row>
    <row r="108" ht="12.75">
      <c r="H108" s="15"/>
    </row>
    <row r="109" ht="12.75">
      <c r="H109" s="15"/>
    </row>
    <row r="110" ht="12.75">
      <c r="H110" s="15"/>
    </row>
    <row r="111" ht="12.75">
      <c r="H111" s="15"/>
    </row>
    <row r="112" ht="12.75">
      <c r="H112" s="15"/>
    </row>
    <row r="113" ht="12.75">
      <c r="H113" s="15"/>
    </row>
    <row r="114" ht="12.75">
      <c r="H114" s="15"/>
    </row>
    <row r="115" ht="12.75">
      <c r="H115" s="15"/>
    </row>
    <row r="116" ht="12.75">
      <c r="H116" s="15"/>
    </row>
    <row r="117" ht="12.75">
      <c r="H117" s="15"/>
    </row>
    <row r="118" ht="12.75">
      <c r="H118" s="15"/>
    </row>
    <row r="119" ht="12.75">
      <c r="H119" s="15"/>
    </row>
    <row r="120" ht="12.75">
      <c r="H120" s="15"/>
    </row>
    <row r="121" ht="12.75">
      <c r="H121" s="15"/>
    </row>
    <row r="122" ht="12.75">
      <c r="H122" s="15"/>
    </row>
    <row r="123" ht="12.75">
      <c r="H123" s="15"/>
    </row>
    <row r="124" ht="12.75">
      <c r="H124" s="15"/>
    </row>
    <row r="125" ht="12.75">
      <c r="H125" s="15"/>
    </row>
    <row r="126" ht="12.75">
      <c r="H126" s="15"/>
    </row>
    <row r="127" ht="12.75">
      <c r="H127" s="15"/>
    </row>
    <row r="128" ht="12.75">
      <c r="H128" s="15"/>
    </row>
    <row r="129" ht="12.75">
      <c r="H129" s="15"/>
    </row>
    <row r="130" ht="12.75">
      <c r="H130" s="15"/>
    </row>
    <row r="131" ht="12.75">
      <c r="H131" s="15"/>
    </row>
    <row r="132" ht="12.75">
      <c r="H132" s="15"/>
    </row>
    <row r="133" ht="12.75">
      <c r="H133" s="15"/>
    </row>
    <row r="134" ht="12.75">
      <c r="H134" s="15"/>
    </row>
    <row r="135" ht="12.75">
      <c r="H135" s="15"/>
    </row>
    <row r="136" ht="12.75">
      <c r="H136" s="15"/>
    </row>
    <row r="137" ht="12.75">
      <c r="H137" s="15"/>
    </row>
    <row r="138" ht="12.75">
      <c r="H138" s="15"/>
    </row>
    <row r="139" ht="12.75">
      <c r="H139" s="15"/>
    </row>
    <row r="140" ht="12.75">
      <c r="H140" s="15"/>
    </row>
    <row r="141" ht="12.75">
      <c r="H141" s="15"/>
    </row>
    <row r="142" ht="12.75">
      <c r="H142" s="15"/>
    </row>
    <row r="143" ht="12.75">
      <c r="H143" s="15"/>
    </row>
    <row r="144" ht="12.75">
      <c r="H144" s="15"/>
    </row>
    <row r="145" ht="12.75">
      <c r="H145" s="15"/>
    </row>
    <row r="146" ht="12.75">
      <c r="H146" s="15"/>
    </row>
    <row r="147" ht="12.75">
      <c r="H147" s="15"/>
    </row>
    <row r="148" ht="12.75">
      <c r="H148" s="15"/>
    </row>
    <row r="149" ht="12.75">
      <c r="H149" s="15"/>
    </row>
    <row r="150" ht="12.75">
      <c r="H150" s="15"/>
    </row>
    <row r="151" ht="12.75">
      <c r="H151" s="15"/>
    </row>
    <row r="152" ht="12.75">
      <c r="H152" s="15"/>
    </row>
    <row r="153" ht="12.75">
      <c r="H153" s="15"/>
    </row>
    <row r="154" ht="12.75">
      <c r="H154" s="9"/>
    </row>
    <row r="155" ht="12.75">
      <c r="H155" s="9"/>
    </row>
    <row r="156" ht="12.75">
      <c r="H156" s="9"/>
    </row>
    <row r="157" ht="12.75">
      <c r="H157" s="9"/>
    </row>
    <row r="158" ht="12.75">
      <c r="H158" s="9"/>
    </row>
    <row r="159" ht="12.75">
      <c r="H159" s="9"/>
    </row>
    <row r="160" ht="12.75">
      <c r="H160" s="9"/>
    </row>
    <row r="161" ht="12.75">
      <c r="H161" s="9"/>
    </row>
    <row r="162" ht="12.75">
      <c r="H162" s="9"/>
    </row>
    <row r="163" ht="12.75">
      <c r="H163" s="9"/>
    </row>
  </sheetData>
  <sheetProtection password="CDF6" sheet="1" sort="0"/>
  <mergeCells count="2">
    <mergeCell ref="A1:H1"/>
    <mergeCell ref="A2:H2"/>
  </mergeCells>
  <conditionalFormatting sqref="B4:B52">
    <cfRule type="containsText" priority="2" dxfId="0" operator="containsText" stopIfTrue="1" text=" ">
      <formula>NOT(ISERROR(SEARCH(" ",B4)))</formula>
    </cfRule>
  </conditionalFormatting>
  <printOptions/>
  <pageMargins left="0.48" right="0.24" top="0.75" bottom="0.75" header="0.3" footer="0.3"/>
  <pageSetup fitToWidth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F30"/>
  <sheetViews>
    <sheetView zoomScalePageLayoutView="0" workbookViewId="0" topLeftCell="A1">
      <selection activeCell="G1" sqref="G1:G16384"/>
    </sheetView>
  </sheetViews>
  <sheetFormatPr defaultColWidth="9.140625" defaultRowHeight="12.75"/>
  <cols>
    <col min="1" max="1" width="5.140625" style="0" bestFit="1" customWidth="1"/>
    <col min="2" max="2" width="22.421875" style="0" customWidth="1"/>
    <col min="3" max="3" width="5.140625" style="0" bestFit="1" customWidth="1"/>
    <col min="4" max="4" width="22.421875" style="0" customWidth="1"/>
    <col min="5" max="5" width="5.57421875" style="0" customWidth="1"/>
    <col min="6" max="6" width="22.421875" style="0" customWidth="1"/>
  </cols>
  <sheetData>
    <row r="1" spans="1:6" ht="27" thickBot="1">
      <c r="A1" s="180" t="s">
        <v>16</v>
      </c>
      <c r="B1" s="181"/>
      <c r="C1" s="180" t="s">
        <v>17</v>
      </c>
      <c r="D1" s="181"/>
      <c r="E1" s="180" t="s">
        <v>158</v>
      </c>
      <c r="F1" s="181"/>
    </row>
    <row r="2" spans="1:6" ht="12.75">
      <c r="A2" s="45" t="s">
        <v>14</v>
      </c>
      <c r="B2" s="46" t="s">
        <v>15</v>
      </c>
      <c r="C2" s="45" t="s">
        <v>14</v>
      </c>
      <c r="D2" s="46" t="s">
        <v>15</v>
      </c>
      <c r="E2" s="45" t="s">
        <v>14</v>
      </c>
      <c r="F2" s="46" t="s">
        <v>15</v>
      </c>
    </row>
    <row r="3" spans="1:6" ht="28.5" customHeight="1">
      <c r="A3" s="44"/>
      <c r="B3" s="43"/>
      <c r="C3" s="44"/>
      <c r="D3" s="43"/>
      <c r="E3" s="44"/>
      <c r="F3" s="43"/>
    </row>
    <row r="4" spans="1:6" ht="28.5" customHeight="1">
      <c r="A4" s="44"/>
      <c r="B4" s="43"/>
      <c r="C4" s="44"/>
      <c r="D4" s="43"/>
      <c r="E4" s="44"/>
      <c r="F4" s="43"/>
    </row>
    <row r="5" spans="1:6" ht="28.5" customHeight="1">
      <c r="A5" s="44"/>
      <c r="B5" s="43"/>
      <c r="C5" s="44"/>
      <c r="D5" s="43"/>
      <c r="E5" s="44"/>
      <c r="F5" s="43"/>
    </row>
    <row r="6" spans="1:6" ht="28.5" customHeight="1">
      <c r="A6" s="44"/>
      <c r="B6" s="43"/>
      <c r="C6" s="44"/>
      <c r="D6" s="43"/>
      <c r="E6" s="44"/>
      <c r="F6" s="43"/>
    </row>
    <row r="7" spans="1:6" ht="28.5" customHeight="1">
      <c r="A7" s="44"/>
      <c r="B7" s="43"/>
      <c r="C7" s="44"/>
      <c r="D7" s="43"/>
      <c r="E7" s="44"/>
      <c r="F7" s="43"/>
    </row>
    <row r="8" spans="1:6" ht="28.5" customHeight="1">
      <c r="A8" s="44"/>
      <c r="B8" s="43"/>
      <c r="C8" s="44"/>
      <c r="D8" s="43"/>
      <c r="E8" s="44"/>
      <c r="F8" s="43"/>
    </row>
    <row r="9" spans="1:6" ht="28.5" customHeight="1">
      <c r="A9" s="44"/>
      <c r="B9" s="43"/>
      <c r="C9" s="44"/>
      <c r="D9" s="43"/>
      <c r="E9" s="44"/>
      <c r="F9" s="43"/>
    </row>
    <row r="10" spans="1:6" ht="28.5" customHeight="1">
      <c r="A10" s="44"/>
      <c r="B10" s="43"/>
      <c r="C10" s="44"/>
      <c r="D10" s="43"/>
      <c r="E10" s="44"/>
      <c r="F10" s="43"/>
    </row>
    <row r="11" spans="1:6" ht="28.5" customHeight="1">
      <c r="A11" s="44"/>
      <c r="B11" s="43"/>
      <c r="C11" s="44"/>
      <c r="D11" s="43"/>
      <c r="E11" s="44"/>
      <c r="F11" s="43"/>
    </row>
    <row r="12" spans="1:6" ht="28.5" customHeight="1">
      <c r="A12" s="44"/>
      <c r="B12" s="43"/>
      <c r="C12" s="44"/>
      <c r="D12" s="43"/>
      <c r="E12" s="44"/>
      <c r="F12" s="43"/>
    </row>
    <row r="13" spans="1:6" ht="28.5" customHeight="1">
      <c r="A13" s="44"/>
      <c r="B13" s="43"/>
      <c r="C13" s="44"/>
      <c r="D13" s="43"/>
      <c r="E13" s="44"/>
      <c r="F13" s="43"/>
    </row>
    <row r="14" spans="1:6" ht="28.5" customHeight="1">
      <c r="A14" s="44"/>
      <c r="B14" s="43"/>
      <c r="C14" s="44"/>
      <c r="D14" s="43"/>
      <c r="E14" s="44"/>
      <c r="F14" s="43"/>
    </row>
    <row r="15" spans="1:6" ht="28.5" customHeight="1">
      <c r="A15" s="44"/>
      <c r="B15" s="43"/>
      <c r="C15" s="44"/>
      <c r="D15" s="43"/>
      <c r="E15" s="44"/>
      <c r="F15" s="43"/>
    </row>
    <row r="16" spans="1:6" ht="28.5" customHeight="1">
      <c r="A16" s="44"/>
      <c r="B16" s="43"/>
      <c r="C16" s="44"/>
      <c r="D16" s="43"/>
      <c r="E16" s="44"/>
      <c r="F16" s="43"/>
    </row>
    <row r="17" spans="1:6" ht="28.5" customHeight="1">
      <c r="A17" s="44"/>
      <c r="B17" s="43"/>
      <c r="C17" s="44"/>
      <c r="D17" s="43"/>
      <c r="E17" s="44"/>
      <c r="F17" s="43"/>
    </row>
    <row r="18" spans="1:6" ht="28.5" customHeight="1">
      <c r="A18" s="44"/>
      <c r="B18" s="43"/>
      <c r="C18" s="44"/>
      <c r="D18" s="43"/>
      <c r="E18" s="44"/>
      <c r="F18" s="43"/>
    </row>
    <row r="19" spans="1:6" ht="28.5" customHeight="1">
      <c r="A19" s="44"/>
      <c r="B19" s="43"/>
      <c r="C19" s="44"/>
      <c r="D19" s="43"/>
      <c r="E19" s="44"/>
      <c r="F19" s="43"/>
    </row>
    <row r="20" spans="1:6" ht="28.5" customHeight="1">
      <c r="A20" s="44"/>
      <c r="B20" s="43"/>
      <c r="C20" s="44"/>
      <c r="D20" s="43"/>
      <c r="E20" s="44"/>
      <c r="F20" s="43"/>
    </row>
    <row r="21" spans="1:6" ht="28.5" customHeight="1">
      <c r="A21" s="44"/>
      <c r="B21" s="43"/>
      <c r="C21" s="44"/>
      <c r="D21" s="43"/>
      <c r="E21" s="44"/>
      <c r="F21" s="43"/>
    </row>
    <row r="22" spans="1:6" ht="28.5" customHeight="1">
      <c r="A22" s="44"/>
      <c r="B22" s="43"/>
      <c r="C22" s="44"/>
      <c r="D22" s="43"/>
      <c r="E22" s="44"/>
      <c r="F22" s="43"/>
    </row>
    <row r="23" spans="1:6" ht="28.5" customHeight="1">
      <c r="A23" s="44"/>
      <c r="B23" s="43"/>
      <c r="C23" s="44"/>
      <c r="D23" s="43"/>
      <c r="E23" s="44"/>
      <c r="F23" s="43"/>
    </row>
    <row r="24" spans="1:6" ht="28.5" customHeight="1">
      <c r="A24" s="44"/>
      <c r="B24" s="43"/>
      <c r="C24" s="44"/>
      <c r="D24" s="43"/>
      <c r="E24" s="44"/>
      <c r="F24" s="43"/>
    </row>
    <row r="25" spans="1:6" ht="28.5" customHeight="1">
      <c r="A25" s="44"/>
      <c r="B25" s="43"/>
      <c r="C25" s="44"/>
      <c r="D25" s="43"/>
      <c r="E25" s="44"/>
      <c r="F25" s="43"/>
    </row>
    <row r="26" spans="1:6" ht="28.5" customHeight="1">
      <c r="A26" s="44"/>
      <c r="B26" s="43"/>
      <c r="C26" s="44"/>
      <c r="D26" s="43"/>
      <c r="E26" s="44"/>
      <c r="F26" s="43"/>
    </row>
    <row r="27" spans="1:6" ht="28.5" customHeight="1">
      <c r="A27" s="44"/>
      <c r="B27" s="43"/>
      <c r="C27" s="44"/>
      <c r="D27" s="43"/>
      <c r="E27" s="44"/>
      <c r="F27" s="43"/>
    </row>
    <row r="28" spans="1:6" ht="28.5" customHeight="1">
      <c r="A28" s="44"/>
      <c r="B28" s="43"/>
      <c r="C28" s="44"/>
      <c r="D28" s="43"/>
      <c r="E28" s="44"/>
      <c r="F28" s="43"/>
    </row>
    <row r="29" spans="1:6" ht="28.5" customHeight="1">
      <c r="A29" s="44"/>
      <c r="B29" s="43"/>
      <c r="C29" s="44"/>
      <c r="D29" s="43"/>
      <c r="E29" s="44"/>
      <c r="F29" s="43"/>
    </row>
    <row r="30" spans="1:6" ht="28.5" customHeight="1">
      <c r="A30" s="44"/>
      <c r="B30" s="43"/>
      <c r="C30" s="44"/>
      <c r="D30" s="43"/>
      <c r="E30" s="44"/>
      <c r="F30" s="43"/>
    </row>
  </sheetData>
  <sheetProtection/>
  <mergeCells count="3">
    <mergeCell ref="A1:B1"/>
    <mergeCell ref="C1:D1"/>
    <mergeCell ref="E1:F1"/>
  </mergeCells>
  <printOptions/>
  <pageMargins left="0.77" right="0.2362204724409449" top="0.7874015748031497" bottom="0.7874015748031497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Abc</cp:lastModifiedBy>
  <cp:lastPrinted>2013-05-25T16:16:26Z</cp:lastPrinted>
  <dcterms:created xsi:type="dcterms:W3CDTF">2003-05-05T18:44:22Z</dcterms:created>
  <dcterms:modified xsi:type="dcterms:W3CDTF">2013-05-26T11:10:08Z</dcterms:modified>
  <cp:category/>
  <cp:version/>
  <cp:contentType/>
  <cp:contentStatus/>
</cp:coreProperties>
</file>