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2120" windowHeight="8196" activeTab="6"/>
  </bookViews>
  <sheets>
    <sheet name="Startovka" sheetId="1" r:id="rId1"/>
    <sheet name="závod" sheetId="2" r:id="rId2"/>
    <sheet name="Bedna" sheetId="3" r:id="rId3"/>
    <sheet name="Výsledky" sheetId="4" r:id="rId4"/>
    <sheet name="Startovní listina" sheetId="5" r:id="rId5"/>
    <sheet name="Startovní listina (2)" sheetId="6" r:id="rId6"/>
    <sheet name="Výsledky (2)" sheetId="7" r:id="rId7"/>
  </sheets>
  <definedNames>
    <definedName name="Cíl">#REF!</definedName>
    <definedName name="Cíl_2">'závod'!$B$1:$F$2</definedName>
    <definedName name="Cíl_3">#REF!</definedName>
    <definedName name="Cíl_4">#REF!</definedName>
    <definedName name="Cíl_5">#REF!</definedName>
    <definedName name="Cíl_6">#REF!</definedName>
    <definedName name="Cíl_7">#REF!</definedName>
    <definedName name="Excel_BuiltIn__FilterDatabase_1">'Startovka'!$A$8:$A$11</definedName>
    <definedName name="Excel_BuiltIn__FilterDatabase_2">'závod'!$D$1:$L$2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6">#REF!</definedName>
    <definedName name="Excel_BuiltIn__FilterDatabase_7">#REF!</definedName>
    <definedName name="Excel_BuiltIn__FilterDatabase_8">#REF!</definedName>
    <definedName name="Jméno">#REF!</definedName>
    <definedName name="_xlnm.Print_Titles" localSheetId="2">'Bedna'!$1:$1</definedName>
    <definedName name="_xlnm.Print_Titles" localSheetId="4">'Startovní listina'!$2:$3</definedName>
    <definedName name="_xlnm.Print_Titles" localSheetId="5">'Startovní listina (2)'!$2:$2</definedName>
    <definedName name="_xlnm.Print_Titles" localSheetId="3">'Výsledky'!$1:$3</definedName>
    <definedName name="Oddíl">#REF!</definedName>
    <definedName name="Příjmení">#REF!</definedName>
    <definedName name="Rok_nar.">#REF!</definedName>
    <definedName name="St_číslo">#REF!</definedName>
    <definedName name="startovka">#REF!</definedName>
    <definedName name="Výsl.čas">#REF!</definedName>
  </definedNames>
  <calcPr fullCalcOnLoad="1"/>
</workbook>
</file>

<file path=xl/sharedStrings.xml><?xml version="1.0" encoding="utf-8"?>
<sst xmlns="http://schemas.openxmlformats.org/spreadsheetml/2006/main" count="1226" uniqueCount="300">
  <si>
    <t>Jméno</t>
  </si>
  <si>
    <t>Kategorie</t>
  </si>
  <si>
    <t>Oddíl</t>
  </si>
  <si>
    <t>Blansko</t>
  </si>
  <si>
    <t>ASK Blansko</t>
  </si>
  <si>
    <t>M</t>
  </si>
  <si>
    <t>MV1</t>
  </si>
  <si>
    <t>MV2</t>
  </si>
  <si>
    <t>Boskovice</t>
  </si>
  <si>
    <t>MV3</t>
  </si>
  <si>
    <t>Ž</t>
  </si>
  <si>
    <t>Pořadí v kategorii</t>
  </si>
  <si>
    <t>Celkem</t>
  </si>
  <si>
    <t>Startovní
číslo</t>
  </si>
  <si>
    <t>Ročník</t>
  </si>
  <si>
    <t>Ráječko</t>
  </si>
  <si>
    <t>Absolutní pořadí</t>
  </si>
  <si>
    <t>Výsledný
čas</t>
  </si>
  <si>
    <t>Rok
narození</t>
  </si>
  <si>
    <t>LRS Vyškov</t>
  </si>
  <si>
    <t>Brno</t>
  </si>
  <si>
    <t>Počet</t>
  </si>
  <si>
    <t>Čas</t>
  </si>
  <si>
    <t>AC Okrouhlá</t>
  </si>
  <si>
    <t>Adamov</t>
  </si>
  <si>
    <t>Vanovice</t>
  </si>
  <si>
    <t>Presentováno</t>
  </si>
  <si>
    <t>J</t>
  </si>
  <si>
    <t>SČ</t>
  </si>
  <si>
    <t>ŽV</t>
  </si>
  <si>
    <t>Grün Gustav</t>
  </si>
  <si>
    <t>Konečný Petr</t>
  </si>
  <si>
    <t>Henek Vladan</t>
  </si>
  <si>
    <t>Stráník Aleš</t>
  </si>
  <si>
    <t>Hromek Jiří</t>
  </si>
  <si>
    <t>Dvořáček Jiří</t>
  </si>
  <si>
    <t>Zoubek Karel</t>
  </si>
  <si>
    <t>Grün Vojtěch</t>
  </si>
  <si>
    <t>Daněk Milan</t>
  </si>
  <si>
    <t>Kunc Josef</t>
  </si>
  <si>
    <t>Bayer Miloslav</t>
  </si>
  <si>
    <t>Kohut Jan</t>
  </si>
  <si>
    <t>Markel Roman</t>
  </si>
  <si>
    <t>Horizont Kola Novák Blansko</t>
  </si>
  <si>
    <t>Petrovice</t>
  </si>
  <si>
    <t>Žákovská Alena</t>
  </si>
  <si>
    <t>Komárková Zdenka</t>
  </si>
  <si>
    <t>Grünová Ivana</t>
  </si>
  <si>
    <t>Nedomová Lucie</t>
  </si>
  <si>
    <t>Krejčiříková Kateřina</t>
  </si>
  <si>
    <t>Suchá Lenka</t>
  </si>
  <si>
    <t>Letovice</t>
  </si>
  <si>
    <t>Lysice</t>
  </si>
  <si>
    <t>Svatá Kateřina</t>
  </si>
  <si>
    <t>Horák Pavel</t>
  </si>
  <si>
    <t>Janek Petr</t>
  </si>
  <si>
    <t>Kalaš Rudolf</t>
  </si>
  <si>
    <t>Kotouček Matěj</t>
  </si>
  <si>
    <t>Spáčil Leopold</t>
  </si>
  <si>
    <t>Suchý Libor</t>
  </si>
  <si>
    <t>Bořitov</t>
  </si>
  <si>
    <t xml:space="preserve">Horizont Kola Novák Blansko </t>
  </si>
  <si>
    <t>Krejčová Magda</t>
  </si>
  <si>
    <t>Tužilová Magdaléna</t>
  </si>
  <si>
    <t>RBK</t>
  </si>
  <si>
    <t>OBL</t>
  </si>
  <si>
    <t>X</t>
  </si>
  <si>
    <t>Vyškov</t>
  </si>
  <si>
    <t>Dvořák Pavel</t>
  </si>
  <si>
    <t>Biatlon Prostějov</t>
  </si>
  <si>
    <t>Dvořáková Eva</t>
  </si>
  <si>
    <t>Prostějov</t>
  </si>
  <si>
    <t>Novotný Ondřej</t>
  </si>
  <si>
    <t>KOB Moira Brno</t>
  </si>
  <si>
    <t>Přikryl Petr</t>
  </si>
  <si>
    <t>18</t>
  </si>
  <si>
    <t>05</t>
  </si>
  <si>
    <t>Hraběnčino běhání 2013</t>
  </si>
  <si>
    <t>Bydliště</t>
  </si>
  <si>
    <t>Startovní listina - hlavni závod</t>
  </si>
  <si>
    <t xml:space="preserve">VSK UNI Brno </t>
  </si>
  <si>
    <t>BK Team</t>
  </si>
  <si>
    <t>Okrouhlá</t>
  </si>
  <si>
    <t>VSK UNI Brno - AC Okrouhlá</t>
  </si>
  <si>
    <t>MAROKA Boskovice</t>
  </si>
  <si>
    <t>Koudelka Lukáš</t>
  </si>
  <si>
    <t>Olšany</t>
  </si>
  <si>
    <t>SK Olšany</t>
  </si>
  <si>
    <t>Šindelář Ondřej</t>
  </si>
  <si>
    <t>Sport Club Ráječko</t>
  </si>
  <si>
    <t>Němec Richard</t>
  </si>
  <si>
    <t>Nedvěd Martin</t>
  </si>
  <si>
    <t>FENYX Adamov</t>
  </si>
  <si>
    <t>Poetická hudební společnost</t>
  </si>
  <si>
    <t>Kocman Tomáš</t>
  </si>
  <si>
    <t>Tovačov</t>
  </si>
  <si>
    <t>Bubla Michal</t>
  </si>
  <si>
    <t>Sever Brno</t>
  </si>
  <si>
    <t>Večeřa Tomáš</t>
  </si>
  <si>
    <t>BCK Relax Olešnice</t>
  </si>
  <si>
    <t>Sotolář Stanislav</t>
  </si>
  <si>
    <t>Veselice</t>
  </si>
  <si>
    <t>Plechatý Ondřej</t>
  </si>
  <si>
    <t>Velká Bíteš</t>
  </si>
  <si>
    <t>Zátopkův běžecký klub Velká Bíteš</t>
  </si>
  <si>
    <t>Rosa Ondřej</t>
  </si>
  <si>
    <t>Velké Meziříčí</t>
  </si>
  <si>
    <t>VSK Univerzita Brno/Orel Židenice</t>
  </si>
  <si>
    <t>Kvasnica Miroslav</t>
  </si>
  <si>
    <t>Křoví</t>
  </si>
  <si>
    <t>TJ Sokol Křoví</t>
  </si>
  <si>
    <t>Novotný Bohumil</t>
  </si>
  <si>
    <t>Beneš Radek</t>
  </si>
  <si>
    <t>Holštejn</t>
  </si>
  <si>
    <t>Procházka Jan</t>
  </si>
  <si>
    <t xml:space="preserve"> </t>
  </si>
  <si>
    <t>TJ Favorit Brno</t>
  </si>
  <si>
    <t>Krénar Michal</t>
  </si>
  <si>
    <t>AUTO RZ BOSKOVICE</t>
  </si>
  <si>
    <t>Šebela Václav</t>
  </si>
  <si>
    <t>FK Blansko, o.s.</t>
  </si>
  <si>
    <t>Bílovice nad Svitavou</t>
  </si>
  <si>
    <t>RBK BLANSKO</t>
  </si>
  <si>
    <t>Kolář Vít</t>
  </si>
  <si>
    <t>BK Amateurs</t>
  </si>
  <si>
    <t>Němec Jaroslav</t>
  </si>
  <si>
    <t>Paštěka František</t>
  </si>
  <si>
    <t>Lažánky</t>
  </si>
  <si>
    <t>Řehůřek Jan</t>
  </si>
  <si>
    <t>Čech Dalibor</t>
  </si>
  <si>
    <t>Grünwald Martin</t>
  </si>
  <si>
    <t>SBK Blansko</t>
  </si>
  <si>
    <t>MIZUNO</t>
  </si>
  <si>
    <t>Pargač Martin</t>
  </si>
  <si>
    <t>Trenčín</t>
  </si>
  <si>
    <t>indiv.</t>
  </si>
  <si>
    <t>Doležal Miloš</t>
  </si>
  <si>
    <t>Mokrá-Horákov</t>
  </si>
  <si>
    <t>Šitka Josef</t>
  </si>
  <si>
    <t>Drnovice (Vyškov)</t>
  </si>
  <si>
    <t>MK SEITL Ostrava</t>
  </si>
  <si>
    <t>Jágr Ondřej</t>
  </si>
  <si>
    <t>Amberg Brno</t>
  </si>
  <si>
    <t>Münster Libor</t>
  </si>
  <si>
    <t>www.libormunster.cz</t>
  </si>
  <si>
    <t>Ehrlich Tomáš</t>
  </si>
  <si>
    <t>Kroměříž</t>
  </si>
  <si>
    <t>Bartáková Helena</t>
  </si>
  <si>
    <t>Vítovice</t>
  </si>
  <si>
    <t>Krejsová Petra</t>
  </si>
  <si>
    <t>Auto RZ Boskovice</t>
  </si>
  <si>
    <t>Hanáková Miroslava</t>
  </si>
  <si>
    <t>Bučovice</t>
  </si>
  <si>
    <t xml:space="preserve">TJ Sokol </t>
  </si>
  <si>
    <t>Olešnice na Moravě</t>
  </si>
  <si>
    <t xml:space="preserve">Olešnice </t>
  </si>
  <si>
    <t>Adamová Eva</t>
  </si>
  <si>
    <t>ok</t>
  </si>
  <si>
    <t>Pluháčková Eva</t>
  </si>
  <si>
    <t>AC Senetářov</t>
  </si>
  <si>
    <t>Strnad Richard</t>
  </si>
  <si>
    <t>AK Drnovice</t>
  </si>
  <si>
    <t>Konečný Jan</t>
  </si>
  <si>
    <t>Prudek Vítězslav</t>
  </si>
  <si>
    <t>Moravec Sokol Benešov</t>
  </si>
  <si>
    <t>Sedlák Radim</t>
  </si>
  <si>
    <t>Želešice</t>
  </si>
  <si>
    <t>Sedláková Petra</t>
  </si>
  <si>
    <t>Halas Petr</t>
  </si>
  <si>
    <t>AK Drnovice u V.</t>
  </si>
  <si>
    <t>Smutný Vladimír</t>
  </si>
  <si>
    <t>Moravec Team</t>
  </si>
  <si>
    <t>Jančaříková Lenka</t>
  </si>
  <si>
    <t>AAC Brno</t>
  </si>
  <si>
    <t>Jančařík Petr</t>
  </si>
  <si>
    <t>Steiner Tomáš</t>
  </si>
  <si>
    <t>Hynštová Marie</t>
  </si>
  <si>
    <t>Kunrt Miroslav</t>
  </si>
  <si>
    <t>Macholan Martin</t>
  </si>
  <si>
    <t>Pappová Simona</t>
  </si>
  <si>
    <t>AHA Vyškov</t>
  </si>
  <si>
    <t>Kelbl Vladimír</t>
  </si>
  <si>
    <t>Buš Roman</t>
  </si>
  <si>
    <t>Rájec</t>
  </si>
  <si>
    <t>Orálek Daniel</t>
  </si>
  <si>
    <t>AC Moravská Slavia Brno</t>
  </si>
  <si>
    <t>Sedláček Pavel</t>
  </si>
  <si>
    <t>Olomučany</t>
  </si>
  <si>
    <t>Fiedler Jan</t>
  </si>
  <si>
    <t>Felix Břetislav</t>
  </si>
  <si>
    <t>CBASE Brno</t>
  </si>
  <si>
    <t>Slabáková Lenka</t>
  </si>
  <si>
    <t>AK Olymp Brno</t>
  </si>
  <si>
    <t>Ďurdiaková Tereza</t>
  </si>
  <si>
    <t>Klimešová Inka</t>
  </si>
  <si>
    <t>Osten Blansko</t>
  </si>
  <si>
    <t>Loník Miroslav</t>
  </si>
  <si>
    <t>Hubáčková Denisa</t>
  </si>
  <si>
    <t>Němeček Jiří</t>
  </si>
  <si>
    <t>Dvořák David</t>
  </si>
  <si>
    <t>Mladkov</t>
  </si>
  <si>
    <t>Zamánek Roman</t>
  </si>
  <si>
    <t>Odehnal Tomáš</t>
  </si>
  <si>
    <t>Skalice</t>
  </si>
  <si>
    <t>Odehnalová Dagmar</t>
  </si>
  <si>
    <t>Liberová Barbora</t>
  </si>
  <si>
    <t>Růžička Bohuslav</t>
  </si>
  <si>
    <t>SC Ráječko</t>
  </si>
  <si>
    <t>Videman Jan</t>
  </si>
  <si>
    <t>Kunštát</t>
  </si>
  <si>
    <t>Videman Tomáš</t>
  </si>
  <si>
    <t>Holík Michal</t>
  </si>
  <si>
    <t>MRX Team Bořitov</t>
  </si>
  <si>
    <t>Kučera Michal</t>
  </si>
  <si>
    <t>Fényx Adamov</t>
  </si>
  <si>
    <t xml:space="preserve">Konečný Petr </t>
  </si>
  <si>
    <t>Míč Robert</t>
  </si>
  <si>
    <t>VSK Univerzita Brno</t>
  </si>
  <si>
    <t>Pospíchal Vladimír</t>
  </si>
  <si>
    <t>Pospíchalová Lenka</t>
  </si>
  <si>
    <t>Hájek Ivo</t>
  </si>
  <si>
    <t>Sokol Doubravice</t>
  </si>
  <si>
    <t>Moravec Benešov</t>
  </si>
  <si>
    <t>Czokoly Jan</t>
  </si>
  <si>
    <t>Žďár</t>
  </si>
  <si>
    <t>Dítě Vít</t>
  </si>
  <si>
    <t>Ondroušková Ivana</t>
  </si>
  <si>
    <t>Macura Jan</t>
  </si>
  <si>
    <t>Ždánský Zbyněk</t>
  </si>
  <si>
    <t>AUTO RZ Boskovice</t>
  </si>
  <si>
    <t>Filipiová Andrea</t>
  </si>
  <si>
    <t>Skoták Hynek</t>
  </si>
  <si>
    <t>Extremelife</t>
  </si>
  <si>
    <t>Horňa Lubomír</t>
  </si>
  <si>
    <t>Lhota Rapotina</t>
  </si>
  <si>
    <t>Horňová Adriana</t>
  </si>
  <si>
    <t>ACT Lerak</t>
  </si>
  <si>
    <t>Šťasta Libor</t>
  </si>
  <si>
    <t>Kuřim</t>
  </si>
  <si>
    <t>Jaskulka Martin</t>
  </si>
  <si>
    <t>Bedan Petr</t>
  </si>
  <si>
    <t>Spešov</t>
  </si>
  <si>
    <t>Barešová Milada</t>
  </si>
  <si>
    <t>Bambas Skalice</t>
  </si>
  <si>
    <t>16</t>
  </si>
  <si>
    <t>28</t>
  </si>
  <si>
    <t>58</t>
  </si>
  <si>
    <t>17</t>
  </si>
  <si>
    <t>15</t>
  </si>
  <si>
    <t>25</t>
  </si>
  <si>
    <t>43</t>
  </si>
  <si>
    <t>47</t>
  </si>
  <si>
    <t>27</t>
  </si>
  <si>
    <t>37</t>
  </si>
  <si>
    <t>19</t>
  </si>
  <si>
    <t>00</t>
  </si>
  <si>
    <t>07</t>
  </si>
  <si>
    <t>23</t>
  </si>
  <si>
    <t>31</t>
  </si>
  <si>
    <t>34</t>
  </si>
  <si>
    <t>48</t>
  </si>
  <si>
    <t>52</t>
  </si>
  <si>
    <t>54</t>
  </si>
  <si>
    <t>57</t>
  </si>
  <si>
    <t>20</t>
  </si>
  <si>
    <t>08</t>
  </si>
  <si>
    <t>33</t>
  </si>
  <si>
    <t>39</t>
  </si>
  <si>
    <t>50</t>
  </si>
  <si>
    <t>53</t>
  </si>
  <si>
    <t>56</t>
  </si>
  <si>
    <t>21</t>
  </si>
  <si>
    <t>06</t>
  </si>
  <si>
    <t>11</t>
  </si>
  <si>
    <t>32</t>
  </si>
  <si>
    <t>44</t>
  </si>
  <si>
    <t>51</t>
  </si>
  <si>
    <t>22</t>
  </si>
  <si>
    <t>10</t>
  </si>
  <si>
    <t>14</t>
  </si>
  <si>
    <t>24</t>
  </si>
  <si>
    <t>29</t>
  </si>
  <si>
    <t>35</t>
  </si>
  <si>
    <t>40</t>
  </si>
  <si>
    <t>49</t>
  </si>
  <si>
    <t>46</t>
  </si>
  <si>
    <t>02</t>
  </si>
  <si>
    <t>13</t>
  </si>
  <si>
    <t>26</t>
  </si>
  <si>
    <t>42</t>
  </si>
  <si>
    <t>01</t>
  </si>
  <si>
    <t>09</t>
  </si>
  <si>
    <t>30</t>
  </si>
  <si>
    <t>36</t>
  </si>
  <si>
    <t>38</t>
  </si>
  <si>
    <t>03</t>
  </si>
  <si>
    <t>04</t>
  </si>
  <si>
    <t>55</t>
  </si>
  <si>
    <t>Pořadí
v kategorii</t>
  </si>
  <si>
    <t>Výsledková listina - Hraběnčino běhání                              27.12.2013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</si>
</sst>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\ m\Řs&quot;ˇc &quot;yyyy"/>
    <numFmt numFmtId="165" formatCode="h:mm:ss\ d&quot;op&quot;//\od\p/"/>
    <numFmt numFmtId="166" formatCode="dddd&quot;, &quot;mmmm\ dd&quot;, &quot;yyyy"/>
    <numFmt numFmtId="167" formatCode="hh:mm:ss"/>
    <numFmt numFmtId="168" formatCode="mm:ss.0;@"/>
    <numFmt numFmtId="169" formatCode="hh:mm:ss\ AM/PM"/>
    <numFmt numFmtId="170" formatCode="[h]:mm:ss;@"/>
    <numFmt numFmtId="171" formatCode="h:mm;@"/>
  </numFmts>
  <fonts count="37">
    <font>
      <sz val="10"/>
      <name val="Arial CE"/>
      <family val="2"/>
    </font>
    <font>
      <sz val="10"/>
      <name val="Arial"/>
      <family val="0"/>
    </font>
    <font>
      <sz val="1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name val="Arial CE"/>
      <family val="2"/>
    </font>
    <font>
      <sz val="12"/>
      <color indexed="8"/>
      <name val="Arial"/>
      <family val="2"/>
    </font>
    <font>
      <b/>
      <sz val="14"/>
      <name val="Arial CE"/>
      <family val="0"/>
    </font>
    <font>
      <b/>
      <sz val="10"/>
      <name val="Arial"/>
      <family val="2"/>
    </font>
    <font>
      <b/>
      <sz val="11"/>
      <name val="Arial CE"/>
      <family val="0"/>
    </font>
    <font>
      <sz val="11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" fillId="0" borderId="1">
      <alignment/>
      <protection locked="0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2" fillId="0" borderId="0">
      <alignment/>
      <protection locked="0"/>
    </xf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2" fillId="0" borderId="0">
      <alignment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 locked="0"/>
    </xf>
    <xf numFmtId="0" fontId="10" fillId="0" borderId="0">
      <alignment/>
      <protection locked="0"/>
    </xf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 locked="0"/>
    </xf>
    <xf numFmtId="0" fontId="0" fillId="18" borderId="6" applyNumberFormat="0" applyAlignment="0" applyProtection="0"/>
    <xf numFmtId="0" fontId="2" fillId="0" borderId="0">
      <alignment/>
      <protection locked="0"/>
    </xf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90">
    <xf numFmtId="0" fontId="0" fillId="0" borderId="0" xfId="0" applyAlignment="1">
      <alignment/>
    </xf>
    <xf numFmtId="0" fontId="20" fillId="0" borderId="0" xfId="51" applyFont="1" applyBorder="1" applyAlignment="1">
      <alignment horizontal="center" wrapText="1"/>
      <protection/>
    </xf>
    <xf numFmtId="0" fontId="20" fillId="0" borderId="0" xfId="51" applyFont="1" applyBorder="1" applyAlignment="1">
      <alignment horizontal="center" vertical="center"/>
      <protection/>
    </xf>
    <xf numFmtId="1" fontId="22" fillId="0" borderId="0" xfId="51" applyNumberFormat="1" applyFont="1" applyBorder="1" applyAlignment="1">
      <alignment horizontal="center"/>
      <protection/>
    </xf>
    <xf numFmtId="0" fontId="22" fillId="0" borderId="0" xfId="51" applyFont="1" applyBorder="1" applyAlignment="1">
      <alignment horizontal="center"/>
      <protection/>
    </xf>
    <xf numFmtId="0" fontId="22" fillId="0" borderId="0" xfId="51" applyFont="1" applyBorder="1">
      <alignment/>
      <protection/>
    </xf>
    <xf numFmtId="0" fontId="22" fillId="0" borderId="0" xfId="51" applyFont="1">
      <alignment/>
      <protection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0" fillId="0" borderId="0" xfId="51" applyFont="1" applyAlignment="1">
      <alignment horizontal="center"/>
      <protection/>
    </xf>
    <xf numFmtId="49" fontId="22" fillId="0" borderId="0" xfId="51" applyNumberFormat="1" applyFont="1" applyBorder="1" applyAlignment="1">
      <alignment horizontal="right"/>
      <protection/>
    </xf>
    <xf numFmtId="49" fontId="22" fillId="0" borderId="0" xfId="51" applyNumberFormat="1" applyFont="1">
      <alignment/>
      <protection/>
    </xf>
    <xf numFmtId="0" fontId="22" fillId="0" borderId="0" xfId="0" applyFont="1" applyBorder="1" applyAlignment="1">
      <alignment horizontal="left"/>
    </xf>
    <xf numFmtId="49" fontId="20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51" applyFont="1" applyAlignment="1">
      <alignment horizontal="center"/>
      <protection/>
    </xf>
    <xf numFmtId="0" fontId="34" fillId="0" borderId="0" xfId="0" applyFont="1" applyAlignment="1">
      <alignment wrapText="1"/>
    </xf>
    <xf numFmtId="0" fontId="34" fillId="0" borderId="0" xfId="0" applyFont="1" applyAlignment="1">
      <alignment horizontal="center" wrapText="1"/>
    </xf>
    <xf numFmtId="0" fontId="20" fillId="0" borderId="0" xfId="51" applyFont="1">
      <alignment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0" fillId="0" borderId="10" xfId="51" applyFont="1" applyBorder="1" applyAlignment="1">
      <alignment horizontal="center" wrapText="1"/>
      <protection/>
    </xf>
    <xf numFmtId="0" fontId="20" fillId="0" borderId="10" xfId="51" applyFont="1" applyBorder="1" applyAlignment="1">
      <alignment horizontal="center" vertical="center"/>
      <protection/>
    </xf>
    <xf numFmtId="0" fontId="22" fillId="0" borderId="0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Alignment="1">
      <alignment horizontal="left" inden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/>
    </xf>
    <xf numFmtId="0" fontId="21" fillId="0" borderId="0" xfId="51" applyFont="1" applyBorder="1" applyAlignment="1">
      <alignment horizontal="center" vertical="center"/>
      <protection/>
    </xf>
    <xf numFmtId="1" fontId="23" fillId="0" borderId="0" xfId="0" applyNumberFormat="1" applyFont="1" applyAlignment="1">
      <alignment horizontal="center"/>
    </xf>
    <xf numFmtId="0" fontId="20" fillId="0" borderId="0" xfId="51" applyFont="1" applyBorder="1" applyAlignment="1">
      <alignment horizontal="left" vertical="center"/>
      <protection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center" vertical="center" wrapText="1"/>
    </xf>
    <xf numFmtId="0" fontId="22" fillId="0" borderId="0" xfId="51" applyFont="1" applyBorder="1" applyAlignment="1">
      <alignment horizontal="left"/>
      <protection/>
    </xf>
    <xf numFmtId="0" fontId="35" fillId="0" borderId="0" xfId="51" applyFont="1" applyBorder="1" applyAlignment="1">
      <alignment horizontal="center"/>
      <protection/>
    </xf>
    <xf numFmtId="0" fontId="0" fillId="0" borderId="0" xfId="0" applyFont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11" xfId="51" applyFont="1" applyBorder="1" applyAlignment="1">
      <alignment horizontal="center" wrapText="1"/>
      <protection/>
    </xf>
    <xf numFmtId="0" fontId="29" fillId="0" borderId="11" xfId="51" applyFont="1" applyBorder="1" applyAlignment="1">
      <alignment horizontal="center" vertical="center"/>
      <protection/>
    </xf>
    <xf numFmtId="0" fontId="26" fillId="0" borderId="11" xfId="51" applyFont="1" applyBorder="1" applyAlignment="1">
      <alignment horizontal="center" vertical="center"/>
      <protection/>
    </xf>
    <xf numFmtId="1" fontId="28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/>
    </xf>
    <xf numFmtId="0" fontId="28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22" fillId="0" borderId="11" xfId="51" applyFont="1" applyBorder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70" fontId="30" fillId="0" borderId="0" xfId="0" applyNumberFormat="1" applyFont="1" applyBorder="1" applyAlignment="1">
      <alignment horizontal="center"/>
    </xf>
    <xf numFmtId="0" fontId="30" fillId="0" borderId="0" xfId="0" applyFont="1" applyAlignment="1">
      <alignment horizontal="left"/>
    </xf>
    <xf numFmtId="170" fontId="30" fillId="0" borderId="0" xfId="0" applyNumberFormat="1" applyFont="1" applyAlignment="1">
      <alignment horizontal="center"/>
    </xf>
    <xf numFmtId="170" fontId="36" fillId="0" borderId="0" xfId="0" applyNumberFormat="1" applyFont="1" applyFill="1" applyBorder="1" applyAlignment="1">
      <alignment horizontal="center"/>
    </xf>
    <xf numFmtId="49" fontId="26" fillId="0" borderId="0" xfId="0" applyNumberFormat="1" applyFont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26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20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170" fontId="36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indent="1"/>
    </xf>
    <xf numFmtId="0" fontId="3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70" fontId="36" fillId="0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 indent="1"/>
    </xf>
    <xf numFmtId="0" fontId="31" fillId="0" borderId="12" xfId="0" applyFont="1" applyBorder="1" applyAlignment="1">
      <alignment horizontal="left"/>
    </xf>
    <xf numFmtId="49" fontId="26" fillId="0" borderId="13" xfId="0" applyNumberFormat="1" applyFont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0" fontId="21" fillId="0" borderId="0" xfId="51" applyFont="1" applyBorder="1" applyAlignment="1">
      <alignment horizontal="center" vertical="center"/>
      <protection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54">
    <cellStyle name="Normal" xfId="0"/>
    <cellStyle name="¬µrk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Chybně" xfId="38"/>
    <cellStyle name="Kontrolní buňka" xfId="39"/>
    <cellStyle name="M·n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adpis1 1" xfId="47"/>
    <cellStyle name="Nadpis2" xfId="48"/>
    <cellStyle name="Název" xfId="49"/>
    <cellStyle name="Neutrální" xfId="50"/>
    <cellStyle name="normální_vys14" xfId="51"/>
    <cellStyle name="Pevní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0"/>
  <dimension ref="A1:I123"/>
  <sheetViews>
    <sheetView zoomScale="115" zoomScaleNormal="115" zoomScalePageLayoutView="0" workbookViewId="0" topLeftCell="A1">
      <pane ySplit="2" topLeftCell="A107" activePane="bottomLeft" state="frozen"/>
      <selection pane="topLeft" activeCell="A1" sqref="A1"/>
      <selection pane="bottomLeft" activeCell="A119" sqref="A119"/>
    </sheetView>
  </sheetViews>
  <sheetFormatPr defaultColWidth="50.50390625" defaultRowHeight="12.75"/>
  <cols>
    <col min="1" max="1" width="4.875" style="19" bestFit="1" customWidth="1"/>
    <col min="2" max="2" width="21.50390625" style="6" bestFit="1" customWidth="1"/>
    <col min="3" max="3" width="8.625" style="19" bestFit="1" customWidth="1"/>
    <col min="4" max="4" width="11.50390625" style="6" bestFit="1" customWidth="1"/>
    <col min="5" max="5" width="22.00390625" style="6" bestFit="1" customWidth="1"/>
    <col min="6" max="6" width="35.625" style="6" bestFit="1" customWidth="1"/>
    <col min="7" max="7" width="5.75390625" style="6" bestFit="1" customWidth="1"/>
    <col min="8" max="8" width="16.125" style="6" bestFit="1" customWidth="1"/>
    <col min="9" max="9" width="3.50390625" style="6" bestFit="1" customWidth="1"/>
    <col min="10" max="10" width="4.875" style="6" bestFit="1" customWidth="1"/>
    <col min="11" max="16384" width="50.50390625" style="6" customWidth="1"/>
  </cols>
  <sheetData>
    <row r="1" spans="1:7" ht="17.25">
      <c r="A1" s="86" t="s">
        <v>77</v>
      </c>
      <c r="B1" s="86"/>
      <c r="C1" s="86"/>
      <c r="D1" s="86"/>
      <c r="E1" s="86"/>
      <c r="F1" s="86"/>
      <c r="G1" s="33"/>
    </row>
    <row r="2" spans="1:7" ht="15">
      <c r="A2" s="1" t="s">
        <v>28</v>
      </c>
      <c r="B2" s="2" t="s">
        <v>0</v>
      </c>
      <c r="C2" s="2" t="s">
        <v>14</v>
      </c>
      <c r="D2" s="2" t="s">
        <v>1</v>
      </c>
      <c r="E2" s="2" t="s">
        <v>78</v>
      </c>
      <c r="F2" s="2" t="s">
        <v>2</v>
      </c>
      <c r="G2" s="2" t="s">
        <v>65</v>
      </c>
    </row>
    <row r="3" spans="1:7" ht="15">
      <c r="A3" s="3">
        <v>60</v>
      </c>
      <c r="B3" s="20" t="s">
        <v>72</v>
      </c>
      <c r="C3" s="21">
        <v>1992</v>
      </c>
      <c r="D3" s="4" t="s">
        <v>27</v>
      </c>
      <c r="E3" s="4" t="s">
        <v>20</v>
      </c>
      <c r="F3" s="20" t="s">
        <v>80</v>
      </c>
      <c r="G3" s="20" t="s">
        <v>66</v>
      </c>
    </row>
    <row r="4" spans="1:7" ht="15">
      <c r="A4" s="3">
        <v>63</v>
      </c>
      <c r="B4" s="20" t="s">
        <v>59</v>
      </c>
      <c r="C4" s="21">
        <v>1973</v>
      </c>
      <c r="D4" s="4" t="s">
        <v>6</v>
      </c>
      <c r="E4" s="4" t="s">
        <v>3</v>
      </c>
      <c r="F4" s="20" t="s">
        <v>81</v>
      </c>
      <c r="G4" s="20" t="s">
        <v>157</v>
      </c>
    </row>
    <row r="5" spans="1:7" ht="15">
      <c r="A5" s="3">
        <v>64</v>
      </c>
      <c r="B5" s="20" t="s">
        <v>30</v>
      </c>
      <c r="C5" s="21">
        <v>1968</v>
      </c>
      <c r="D5" s="4" t="s">
        <v>6</v>
      </c>
      <c r="E5" s="4" t="s">
        <v>82</v>
      </c>
      <c r="F5" s="20" t="s">
        <v>23</v>
      </c>
      <c r="G5" s="20" t="s">
        <v>157</v>
      </c>
    </row>
    <row r="6" spans="1:7" ht="15">
      <c r="A6" s="3">
        <v>65</v>
      </c>
      <c r="B6" s="20" t="s">
        <v>37</v>
      </c>
      <c r="C6" s="21">
        <v>1992</v>
      </c>
      <c r="D6" s="4" t="s">
        <v>27</v>
      </c>
      <c r="E6" s="4" t="s">
        <v>82</v>
      </c>
      <c r="F6" s="20" t="s">
        <v>83</v>
      </c>
      <c r="G6" s="20" t="s">
        <v>157</v>
      </c>
    </row>
    <row r="7" spans="1:8" ht="15">
      <c r="A7" s="3">
        <v>66</v>
      </c>
      <c r="B7" s="20" t="s">
        <v>42</v>
      </c>
      <c r="C7" s="21">
        <v>1975</v>
      </c>
      <c r="D7" s="4" t="s">
        <v>5</v>
      </c>
      <c r="E7" s="4" t="s">
        <v>8</v>
      </c>
      <c r="F7" s="20" t="s">
        <v>84</v>
      </c>
      <c r="G7" s="20" t="s">
        <v>157</v>
      </c>
      <c r="H7" s="9"/>
    </row>
    <row r="8" spans="1:8" ht="15">
      <c r="A8" s="3">
        <v>67</v>
      </c>
      <c r="B8" s="20" t="s">
        <v>85</v>
      </c>
      <c r="C8" s="21">
        <v>1983</v>
      </c>
      <c r="D8" s="4" t="s">
        <v>5</v>
      </c>
      <c r="E8" s="4" t="s">
        <v>86</v>
      </c>
      <c r="F8" s="20" t="s">
        <v>87</v>
      </c>
      <c r="G8" s="20" t="s">
        <v>66</v>
      </c>
      <c r="H8" s="22" t="s">
        <v>26</v>
      </c>
    </row>
    <row r="9" spans="1:8" ht="15">
      <c r="A9" s="3">
        <v>70</v>
      </c>
      <c r="B9" s="20" t="s">
        <v>88</v>
      </c>
      <c r="C9" s="21">
        <v>1988</v>
      </c>
      <c r="D9" s="4" t="s">
        <v>5</v>
      </c>
      <c r="E9" s="4" t="s">
        <v>15</v>
      </c>
      <c r="F9" s="20" t="s">
        <v>89</v>
      </c>
      <c r="G9" s="20" t="s">
        <v>157</v>
      </c>
      <c r="H9" s="9">
        <f>COUNTIF(A3:A9436,"&lt;&gt;")</f>
        <v>121</v>
      </c>
    </row>
    <row r="10" spans="1:7" ht="15">
      <c r="A10" s="3">
        <v>71</v>
      </c>
      <c r="B10" s="20" t="s">
        <v>90</v>
      </c>
      <c r="C10" s="21">
        <v>1969</v>
      </c>
      <c r="D10" s="4" t="s">
        <v>6</v>
      </c>
      <c r="E10" s="4" t="s">
        <v>3</v>
      </c>
      <c r="F10" s="20" t="s">
        <v>3</v>
      </c>
      <c r="G10" s="20" t="s">
        <v>157</v>
      </c>
    </row>
    <row r="11" spans="1:8" ht="15">
      <c r="A11" s="3">
        <v>72</v>
      </c>
      <c r="B11" s="20" t="s">
        <v>91</v>
      </c>
      <c r="C11" s="21">
        <v>1983</v>
      </c>
      <c r="D11" s="4" t="s">
        <v>5</v>
      </c>
      <c r="E11" s="4" t="s">
        <v>3</v>
      </c>
      <c r="F11" s="20" t="s">
        <v>3</v>
      </c>
      <c r="G11" s="20" t="s">
        <v>157</v>
      </c>
      <c r="H11" s="9"/>
    </row>
    <row r="12" spans="1:8" ht="15">
      <c r="A12" s="3">
        <v>74</v>
      </c>
      <c r="B12" s="20" t="s">
        <v>34</v>
      </c>
      <c r="C12" s="21">
        <v>1960</v>
      </c>
      <c r="D12" s="4" t="s">
        <v>7</v>
      </c>
      <c r="E12" s="4" t="s">
        <v>24</v>
      </c>
      <c r="F12" s="20" t="s">
        <v>92</v>
      </c>
      <c r="G12" s="20" t="s">
        <v>157</v>
      </c>
      <c r="H12" s="9"/>
    </row>
    <row r="13" spans="1:7" ht="15">
      <c r="A13" s="3">
        <v>75</v>
      </c>
      <c r="B13" s="20" t="s">
        <v>58</v>
      </c>
      <c r="C13" s="21">
        <v>1959</v>
      </c>
      <c r="D13" s="4" t="s">
        <v>7</v>
      </c>
      <c r="E13" s="4" t="s">
        <v>51</v>
      </c>
      <c r="F13" s="20" t="s">
        <v>51</v>
      </c>
      <c r="G13" s="20" t="s">
        <v>157</v>
      </c>
    </row>
    <row r="14" spans="1:7" ht="15">
      <c r="A14" s="3">
        <v>76</v>
      </c>
      <c r="B14" s="20" t="s">
        <v>35</v>
      </c>
      <c r="C14" s="21">
        <v>1968</v>
      </c>
      <c r="D14" s="4" t="s">
        <v>6</v>
      </c>
      <c r="E14" s="4" t="s">
        <v>44</v>
      </c>
      <c r="F14" s="20" t="s">
        <v>44</v>
      </c>
      <c r="G14" s="20" t="s">
        <v>157</v>
      </c>
    </row>
    <row r="15" spans="1:7" ht="15">
      <c r="A15" s="3">
        <v>77</v>
      </c>
      <c r="B15" s="20" t="s">
        <v>56</v>
      </c>
      <c r="C15" s="21">
        <v>1971</v>
      </c>
      <c r="D15" s="4" t="s">
        <v>6</v>
      </c>
      <c r="E15" s="4" t="s">
        <v>8</v>
      </c>
      <c r="F15" s="20" t="s">
        <v>93</v>
      </c>
      <c r="G15" s="20" t="s">
        <v>157</v>
      </c>
    </row>
    <row r="16" spans="1:7" ht="15">
      <c r="A16" s="3">
        <v>78</v>
      </c>
      <c r="B16" s="20" t="s">
        <v>39</v>
      </c>
      <c r="C16" s="21">
        <v>1960</v>
      </c>
      <c r="D16" s="4" t="s">
        <v>7</v>
      </c>
      <c r="E16" s="4" t="s">
        <v>67</v>
      </c>
      <c r="F16" s="20" t="s">
        <v>19</v>
      </c>
      <c r="G16" s="20" t="s">
        <v>66</v>
      </c>
    </row>
    <row r="17" spans="1:7" ht="15">
      <c r="A17" s="3">
        <v>79</v>
      </c>
      <c r="B17" s="20" t="s">
        <v>94</v>
      </c>
      <c r="C17" s="21">
        <v>1981</v>
      </c>
      <c r="D17" s="4" t="s">
        <v>5</v>
      </c>
      <c r="E17" s="4" t="s">
        <v>95</v>
      </c>
      <c r="F17" s="20" t="s">
        <v>95</v>
      </c>
      <c r="G17" s="20" t="s">
        <v>66</v>
      </c>
    </row>
    <row r="18" spans="1:7" ht="15">
      <c r="A18" s="3">
        <v>80</v>
      </c>
      <c r="B18" s="20" t="s">
        <v>96</v>
      </c>
      <c r="C18" s="21">
        <v>1974</v>
      </c>
      <c r="D18" s="4" t="s">
        <v>5</v>
      </c>
      <c r="E18" s="4" t="s">
        <v>20</v>
      </c>
      <c r="F18" s="20" t="s">
        <v>97</v>
      </c>
      <c r="G18" s="20" t="s">
        <v>66</v>
      </c>
    </row>
    <row r="19" spans="1:7" ht="15">
      <c r="A19" s="3">
        <v>81</v>
      </c>
      <c r="B19" s="20" t="s">
        <v>98</v>
      </c>
      <c r="C19" s="21">
        <v>1989</v>
      </c>
      <c r="D19" s="4" t="s">
        <v>5</v>
      </c>
      <c r="E19" s="4" t="s">
        <v>20</v>
      </c>
      <c r="F19" s="20" t="s">
        <v>99</v>
      </c>
      <c r="G19" s="20" t="s">
        <v>157</v>
      </c>
    </row>
    <row r="20" spans="1:7" ht="15">
      <c r="A20" s="3">
        <v>82</v>
      </c>
      <c r="B20" s="20" t="s">
        <v>100</v>
      </c>
      <c r="C20" s="21">
        <v>1970</v>
      </c>
      <c r="D20" s="4" t="s">
        <v>6</v>
      </c>
      <c r="E20" s="4" t="s">
        <v>101</v>
      </c>
      <c r="F20" s="20" t="s">
        <v>101</v>
      </c>
      <c r="G20" s="20" t="s">
        <v>157</v>
      </c>
    </row>
    <row r="21" spans="1:7" ht="15">
      <c r="A21" s="3">
        <v>83</v>
      </c>
      <c r="B21" s="20" t="s">
        <v>102</v>
      </c>
      <c r="C21" s="21">
        <v>1984</v>
      </c>
      <c r="D21" s="4" t="s">
        <v>5</v>
      </c>
      <c r="E21" s="4" t="s">
        <v>103</v>
      </c>
      <c r="F21" s="20" t="s">
        <v>104</v>
      </c>
      <c r="G21" s="20" t="s">
        <v>66</v>
      </c>
    </row>
    <row r="22" spans="1:7" ht="15">
      <c r="A22" s="3">
        <v>84</v>
      </c>
      <c r="B22" s="7" t="s">
        <v>105</v>
      </c>
      <c r="C22" s="8">
        <v>1988</v>
      </c>
      <c r="D22" s="4" t="s">
        <v>5</v>
      </c>
      <c r="E22" s="4" t="s">
        <v>106</v>
      </c>
      <c r="F22" s="7" t="s">
        <v>107</v>
      </c>
      <c r="G22" s="20" t="s">
        <v>66</v>
      </c>
    </row>
    <row r="23" spans="1:7" ht="15">
      <c r="A23" s="3">
        <v>85</v>
      </c>
      <c r="B23" s="7" t="s">
        <v>108</v>
      </c>
      <c r="C23" s="8">
        <v>1989</v>
      </c>
      <c r="D23" s="4" t="s">
        <v>5</v>
      </c>
      <c r="E23" s="4" t="s">
        <v>109</v>
      </c>
      <c r="F23" s="7" t="s">
        <v>110</v>
      </c>
      <c r="G23" s="20" t="s">
        <v>66</v>
      </c>
    </row>
    <row r="24" spans="1:7" ht="15">
      <c r="A24" s="3">
        <v>86</v>
      </c>
      <c r="B24" s="20" t="s">
        <v>111</v>
      </c>
      <c r="C24" s="21">
        <v>1980</v>
      </c>
      <c r="D24" s="4" t="s">
        <v>5</v>
      </c>
      <c r="E24" s="4" t="s">
        <v>109</v>
      </c>
      <c r="F24" s="20" t="s">
        <v>110</v>
      </c>
      <c r="G24" s="20" t="s">
        <v>66</v>
      </c>
    </row>
    <row r="25" spans="1:7" ht="15">
      <c r="A25" s="3">
        <v>87</v>
      </c>
      <c r="B25" s="5" t="s">
        <v>112</v>
      </c>
      <c r="C25" s="4">
        <v>1978</v>
      </c>
      <c r="D25" s="4" t="s">
        <v>5</v>
      </c>
      <c r="E25" s="4" t="s">
        <v>3</v>
      </c>
      <c r="F25" s="5" t="s">
        <v>113</v>
      </c>
      <c r="G25" s="20" t="s">
        <v>157</v>
      </c>
    </row>
    <row r="26" spans="1:7" ht="15">
      <c r="A26" s="3">
        <v>88</v>
      </c>
      <c r="B26" s="20" t="s">
        <v>114</v>
      </c>
      <c r="C26" s="21">
        <v>1979</v>
      </c>
      <c r="D26" s="4" t="s">
        <v>5</v>
      </c>
      <c r="E26" s="4" t="s">
        <v>15</v>
      </c>
      <c r="F26" s="20" t="s">
        <v>115</v>
      </c>
      <c r="G26" s="20" t="s">
        <v>157</v>
      </c>
    </row>
    <row r="27" spans="1:7" ht="15">
      <c r="A27" s="3">
        <v>90</v>
      </c>
      <c r="B27" s="20" t="s">
        <v>55</v>
      </c>
      <c r="C27" s="21">
        <v>1969</v>
      </c>
      <c r="D27" s="4" t="s">
        <v>6</v>
      </c>
      <c r="E27" s="4" t="s">
        <v>20</v>
      </c>
      <c r="F27" s="20" t="s">
        <v>20</v>
      </c>
      <c r="G27" s="20" t="s">
        <v>66</v>
      </c>
    </row>
    <row r="28" spans="1:7" ht="15">
      <c r="A28" s="3">
        <v>92</v>
      </c>
      <c r="B28" s="20" t="s">
        <v>54</v>
      </c>
      <c r="C28" s="21">
        <v>1961</v>
      </c>
      <c r="D28" s="4" t="s">
        <v>7</v>
      </c>
      <c r="E28" s="4" t="s">
        <v>67</v>
      </c>
      <c r="F28" s="20" t="s">
        <v>67</v>
      </c>
      <c r="G28" s="20" t="s">
        <v>66</v>
      </c>
    </row>
    <row r="29" spans="1:7" ht="15">
      <c r="A29" s="3">
        <v>93</v>
      </c>
      <c r="B29" s="20" t="s">
        <v>36</v>
      </c>
      <c r="C29" s="21">
        <v>1960</v>
      </c>
      <c r="D29" s="4" t="s">
        <v>7</v>
      </c>
      <c r="E29" s="4" t="s">
        <v>25</v>
      </c>
      <c r="F29" s="20" t="s">
        <v>25</v>
      </c>
      <c r="G29" s="20" t="s">
        <v>157</v>
      </c>
    </row>
    <row r="30" spans="1:7" ht="15">
      <c r="A30" s="3">
        <v>94</v>
      </c>
      <c r="B30" s="7" t="s">
        <v>57</v>
      </c>
      <c r="C30" s="8">
        <v>1997</v>
      </c>
      <c r="D30" s="4" t="s">
        <v>27</v>
      </c>
      <c r="E30" s="4" t="s">
        <v>60</v>
      </c>
      <c r="F30" s="7" t="s">
        <v>116</v>
      </c>
      <c r="G30" s="20" t="s">
        <v>157</v>
      </c>
    </row>
    <row r="31" spans="1:7" ht="15">
      <c r="A31" s="3">
        <v>95</v>
      </c>
      <c r="B31" s="20" t="s">
        <v>33</v>
      </c>
      <c r="C31" s="21">
        <v>1950</v>
      </c>
      <c r="D31" s="4" t="s">
        <v>9</v>
      </c>
      <c r="E31" s="4" t="s">
        <v>3</v>
      </c>
      <c r="F31" s="20" t="s">
        <v>3</v>
      </c>
      <c r="G31" s="20" t="s">
        <v>157</v>
      </c>
    </row>
    <row r="32" spans="1:7" ht="15">
      <c r="A32" s="3">
        <v>96</v>
      </c>
      <c r="B32" s="20" t="s">
        <v>40</v>
      </c>
      <c r="C32" s="21">
        <v>1947</v>
      </c>
      <c r="D32" s="4" t="s">
        <v>9</v>
      </c>
      <c r="E32" s="4" t="s">
        <v>8</v>
      </c>
      <c r="F32" s="20" t="s">
        <v>4</v>
      </c>
      <c r="G32" s="20" t="s">
        <v>157</v>
      </c>
    </row>
    <row r="33" spans="1:7" ht="15">
      <c r="A33" s="3">
        <v>98</v>
      </c>
      <c r="B33" s="20" t="s">
        <v>117</v>
      </c>
      <c r="C33" s="21">
        <v>1979</v>
      </c>
      <c r="D33" s="4" t="s">
        <v>5</v>
      </c>
      <c r="E33" s="4" t="s">
        <v>8</v>
      </c>
      <c r="F33" s="20" t="s">
        <v>118</v>
      </c>
      <c r="G33" s="20" t="s">
        <v>157</v>
      </c>
    </row>
    <row r="34" spans="1:7" ht="15">
      <c r="A34" s="3">
        <v>99</v>
      </c>
      <c r="B34" s="20" t="s">
        <v>119</v>
      </c>
      <c r="C34" s="21">
        <v>1966</v>
      </c>
      <c r="D34" s="4" t="s">
        <v>6</v>
      </c>
      <c r="E34" s="4" t="s">
        <v>3</v>
      </c>
      <c r="F34" s="20" t="s">
        <v>120</v>
      </c>
      <c r="G34" s="20" t="s">
        <v>157</v>
      </c>
    </row>
    <row r="35" spans="1:7" ht="15">
      <c r="A35" s="3">
        <v>101</v>
      </c>
      <c r="B35" s="20" t="s">
        <v>32</v>
      </c>
      <c r="C35" s="21">
        <v>1980</v>
      </c>
      <c r="D35" s="4" t="s">
        <v>5</v>
      </c>
      <c r="E35" s="4" t="s">
        <v>121</v>
      </c>
      <c r="F35" s="20" t="s">
        <v>122</v>
      </c>
      <c r="G35" s="20" t="s">
        <v>157</v>
      </c>
    </row>
    <row r="36" spans="1:7" ht="15">
      <c r="A36" s="3">
        <v>102</v>
      </c>
      <c r="B36" s="20" t="s">
        <v>123</v>
      </c>
      <c r="C36" s="21">
        <v>1980</v>
      </c>
      <c r="D36" s="4" t="s">
        <v>5</v>
      </c>
      <c r="E36" s="4" t="s">
        <v>3</v>
      </c>
      <c r="F36" s="20" t="s">
        <v>124</v>
      </c>
      <c r="G36" s="20" t="s">
        <v>157</v>
      </c>
    </row>
    <row r="37" spans="1:7" ht="15">
      <c r="A37" s="3">
        <v>103</v>
      </c>
      <c r="B37" s="20" t="s">
        <v>125</v>
      </c>
      <c r="C37" s="21">
        <v>1952</v>
      </c>
      <c r="D37" s="4" t="s">
        <v>9</v>
      </c>
      <c r="E37" s="4" t="s">
        <v>3</v>
      </c>
      <c r="F37" s="20" t="s">
        <v>3</v>
      </c>
      <c r="G37" s="20" t="s">
        <v>157</v>
      </c>
    </row>
    <row r="38" spans="1:9" ht="15">
      <c r="A38" s="3">
        <v>104</v>
      </c>
      <c r="B38" s="20" t="s">
        <v>126</v>
      </c>
      <c r="C38" s="21">
        <v>1985</v>
      </c>
      <c r="D38" s="4" t="s">
        <v>5</v>
      </c>
      <c r="E38" s="4" t="s">
        <v>127</v>
      </c>
      <c r="F38" s="20" t="s">
        <v>127</v>
      </c>
      <c r="G38" s="20" t="s">
        <v>157</v>
      </c>
      <c r="I38" s="10"/>
    </row>
    <row r="39" spans="1:9" ht="15">
      <c r="A39" s="3">
        <v>105</v>
      </c>
      <c r="B39" s="20" t="s">
        <v>128</v>
      </c>
      <c r="C39" s="21">
        <v>1979</v>
      </c>
      <c r="D39" s="4" t="s">
        <v>5</v>
      </c>
      <c r="E39" s="4" t="s">
        <v>3</v>
      </c>
      <c r="F39" s="20" t="s">
        <v>3</v>
      </c>
      <c r="G39" s="20" t="s">
        <v>157</v>
      </c>
      <c r="I39" s="10"/>
    </row>
    <row r="40" spans="1:9" ht="15">
      <c r="A40" s="3">
        <v>106</v>
      </c>
      <c r="B40" s="20" t="s">
        <v>129</v>
      </c>
      <c r="C40" s="21">
        <v>1976</v>
      </c>
      <c r="D40" s="4" t="s">
        <v>5</v>
      </c>
      <c r="E40" s="4" t="s">
        <v>8</v>
      </c>
      <c r="F40" s="20" t="s">
        <v>118</v>
      </c>
      <c r="G40" s="20" t="s">
        <v>157</v>
      </c>
      <c r="I40" s="10"/>
    </row>
    <row r="41" spans="1:9" ht="15">
      <c r="A41" s="3">
        <v>107</v>
      </c>
      <c r="B41" s="20" t="s">
        <v>74</v>
      </c>
      <c r="C41" s="21">
        <v>1967</v>
      </c>
      <c r="D41" s="4" t="s">
        <v>6</v>
      </c>
      <c r="E41" s="4" t="s">
        <v>20</v>
      </c>
      <c r="F41" s="20" t="s">
        <v>73</v>
      </c>
      <c r="G41" s="20" t="s">
        <v>66</v>
      </c>
      <c r="I41" s="10"/>
    </row>
    <row r="42" spans="1:9" ht="15">
      <c r="A42" s="3">
        <v>108</v>
      </c>
      <c r="B42" s="20" t="s">
        <v>130</v>
      </c>
      <c r="C42" s="21">
        <v>1979</v>
      </c>
      <c r="D42" s="4" t="s">
        <v>5</v>
      </c>
      <c r="E42" s="4" t="s">
        <v>3</v>
      </c>
      <c r="F42" s="20" t="s">
        <v>131</v>
      </c>
      <c r="G42" s="20" t="s">
        <v>157</v>
      </c>
      <c r="I42" s="10"/>
    </row>
    <row r="43" spans="1:9" ht="15">
      <c r="A43" s="3">
        <v>110</v>
      </c>
      <c r="B43" s="20" t="s">
        <v>41</v>
      </c>
      <c r="C43" s="21">
        <v>1985</v>
      </c>
      <c r="D43" s="4" t="s">
        <v>5</v>
      </c>
      <c r="E43" s="4" t="s">
        <v>3</v>
      </c>
      <c r="F43" s="20" t="s">
        <v>132</v>
      </c>
      <c r="G43" s="20" t="s">
        <v>157</v>
      </c>
      <c r="I43" s="10"/>
    </row>
    <row r="44" spans="1:9" ht="15">
      <c r="A44" s="3">
        <v>112</v>
      </c>
      <c r="B44" s="20" t="s">
        <v>133</v>
      </c>
      <c r="C44" s="21">
        <v>1985</v>
      </c>
      <c r="D44" s="4" t="s">
        <v>5</v>
      </c>
      <c r="E44" s="4" t="s">
        <v>134</v>
      </c>
      <c r="F44" s="20" t="s">
        <v>135</v>
      </c>
      <c r="G44" s="20" t="s">
        <v>66</v>
      </c>
      <c r="I44" s="10"/>
    </row>
    <row r="45" spans="1:9" ht="15">
      <c r="A45" s="3">
        <v>113</v>
      </c>
      <c r="B45" s="5" t="s">
        <v>31</v>
      </c>
      <c r="C45" s="4">
        <v>1995</v>
      </c>
      <c r="D45" s="4" t="s">
        <v>27</v>
      </c>
      <c r="E45" s="4" t="s">
        <v>82</v>
      </c>
      <c r="F45" s="5" t="s">
        <v>23</v>
      </c>
      <c r="G45" s="20" t="s">
        <v>157</v>
      </c>
      <c r="I45" s="11"/>
    </row>
    <row r="46" spans="1:9" ht="15">
      <c r="A46" s="3">
        <v>115</v>
      </c>
      <c r="B46" s="20" t="s">
        <v>38</v>
      </c>
      <c r="C46" s="21">
        <v>1962</v>
      </c>
      <c r="D46" s="4" t="s">
        <v>7</v>
      </c>
      <c r="E46" s="4" t="s">
        <v>3</v>
      </c>
      <c r="F46" s="20" t="s">
        <v>43</v>
      </c>
      <c r="G46" s="20" t="s">
        <v>157</v>
      </c>
      <c r="I46" s="11"/>
    </row>
    <row r="47" spans="1:9" ht="15">
      <c r="A47" s="3">
        <v>116</v>
      </c>
      <c r="B47" s="20" t="s">
        <v>68</v>
      </c>
      <c r="C47" s="21">
        <v>1982</v>
      </c>
      <c r="D47" s="4" t="s">
        <v>5</v>
      </c>
      <c r="E47" s="4" t="s">
        <v>71</v>
      </c>
      <c r="F47" s="20" t="s">
        <v>69</v>
      </c>
      <c r="G47" s="20" t="s">
        <v>66</v>
      </c>
      <c r="I47" s="11"/>
    </row>
    <row r="48" spans="1:7" ht="15">
      <c r="A48" s="3">
        <v>118</v>
      </c>
      <c r="B48" s="5" t="s">
        <v>136</v>
      </c>
      <c r="C48" s="4">
        <v>1976</v>
      </c>
      <c r="D48" s="4" t="s">
        <v>5</v>
      </c>
      <c r="E48" s="4" t="s">
        <v>137</v>
      </c>
      <c r="F48" s="5" t="s">
        <v>137</v>
      </c>
      <c r="G48" s="20" t="s">
        <v>66</v>
      </c>
    </row>
    <row r="49" spans="1:7" ht="15">
      <c r="A49" s="3">
        <v>119</v>
      </c>
      <c r="B49" s="20" t="s">
        <v>138</v>
      </c>
      <c r="C49" s="21">
        <v>1986</v>
      </c>
      <c r="D49" s="4" t="s">
        <v>5</v>
      </c>
      <c r="E49" s="4" t="s">
        <v>139</v>
      </c>
      <c r="F49" s="20" t="s">
        <v>140</v>
      </c>
      <c r="G49" s="20" t="s">
        <v>66</v>
      </c>
    </row>
    <row r="50" spans="1:9" ht="15">
      <c r="A50" s="3">
        <v>120</v>
      </c>
      <c r="B50" s="20" t="s">
        <v>141</v>
      </c>
      <c r="C50" s="21">
        <v>1983</v>
      </c>
      <c r="D50" s="4" t="s">
        <v>5</v>
      </c>
      <c r="E50" s="4" t="s">
        <v>20</v>
      </c>
      <c r="F50" s="20" t="s">
        <v>142</v>
      </c>
      <c r="G50" s="20" t="s">
        <v>66</v>
      </c>
      <c r="I50" s="11"/>
    </row>
    <row r="51" spans="1:9" ht="15">
      <c r="A51" s="3">
        <v>121</v>
      </c>
      <c r="B51" s="20" t="s">
        <v>143</v>
      </c>
      <c r="C51" s="21">
        <v>1966</v>
      </c>
      <c r="D51" s="4" t="s">
        <v>6</v>
      </c>
      <c r="E51" s="4" t="s">
        <v>3</v>
      </c>
      <c r="F51" s="20" t="s">
        <v>144</v>
      </c>
      <c r="G51" s="20" t="s">
        <v>157</v>
      </c>
      <c r="I51" s="11"/>
    </row>
    <row r="52" spans="1:9" ht="15">
      <c r="A52" s="3">
        <v>122</v>
      </c>
      <c r="B52" s="20" t="s">
        <v>145</v>
      </c>
      <c r="C52" s="21">
        <v>1988</v>
      </c>
      <c r="D52" s="4" t="s">
        <v>5</v>
      </c>
      <c r="E52" s="4" t="s">
        <v>146</v>
      </c>
      <c r="F52" s="20" t="s">
        <v>146</v>
      </c>
      <c r="G52" s="20" t="s">
        <v>66</v>
      </c>
      <c r="I52" s="11"/>
    </row>
    <row r="53" spans="1:7" ht="15">
      <c r="A53" s="3">
        <v>124</v>
      </c>
      <c r="B53" s="20" t="s">
        <v>160</v>
      </c>
      <c r="C53" s="21">
        <v>1974</v>
      </c>
      <c r="D53" s="4" t="s">
        <v>5</v>
      </c>
      <c r="E53" s="4"/>
      <c r="F53" s="20" t="s">
        <v>161</v>
      </c>
      <c r="G53" s="20" t="s">
        <v>66</v>
      </c>
    </row>
    <row r="54" spans="1:7" ht="15">
      <c r="A54" s="3">
        <v>125</v>
      </c>
      <c r="B54" s="20" t="s">
        <v>162</v>
      </c>
      <c r="C54" s="21">
        <v>1997</v>
      </c>
      <c r="D54" s="4" t="s">
        <v>27</v>
      </c>
      <c r="E54" s="4" t="s">
        <v>23</v>
      </c>
      <c r="F54" s="38" t="s">
        <v>23</v>
      </c>
      <c r="G54" s="20" t="s">
        <v>157</v>
      </c>
    </row>
    <row r="55" spans="1:7" ht="15">
      <c r="A55" s="3">
        <v>126</v>
      </c>
      <c r="B55" s="20" t="s">
        <v>163</v>
      </c>
      <c r="C55" s="21">
        <v>1961</v>
      </c>
      <c r="D55" s="4" t="s">
        <v>7</v>
      </c>
      <c r="E55" s="4"/>
      <c r="F55" s="38" t="s">
        <v>164</v>
      </c>
      <c r="G55" s="20" t="s">
        <v>157</v>
      </c>
    </row>
    <row r="56" spans="1:7" ht="15">
      <c r="A56" s="3">
        <v>127</v>
      </c>
      <c r="B56" s="20" t="s">
        <v>165</v>
      </c>
      <c r="C56" s="21">
        <v>1974</v>
      </c>
      <c r="D56" s="4" t="s">
        <v>5</v>
      </c>
      <c r="E56" s="4" t="s">
        <v>166</v>
      </c>
      <c r="F56" s="20"/>
      <c r="G56" s="20" t="s">
        <v>66</v>
      </c>
    </row>
    <row r="57" spans="1:7" ht="15">
      <c r="A57" s="3">
        <v>129</v>
      </c>
      <c r="B57" s="20" t="s">
        <v>168</v>
      </c>
      <c r="C57" s="21">
        <v>1973</v>
      </c>
      <c r="D57" s="4" t="s">
        <v>6</v>
      </c>
      <c r="E57" s="4"/>
      <c r="F57" s="20" t="s">
        <v>169</v>
      </c>
      <c r="G57" s="20" t="s">
        <v>66</v>
      </c>
    </row>
    <row r="58" spans="1:7" ht="15">
      <c r="A58" s="3">
        <v>130</v>
      </c>
      <c r="B58" s="20" t="s">
        <v>170</v>
      </c>
      <c r="C58" s="21">
        <v>1976</v>
      </c>
      <c r="D58" s="4" t="s">
        <v>5</v>
      </c>
      <c r="E58" s="4"/>
      <c r="F58" s="38" t="s">
        <v>171</v>
      </c>
      <c r="G58" s="20" t="s">
        <v>66</v>
      </c>
    </row>
    <row r="59" spans="1:7" ht="15">
      <c r="A59" s="3">
        <v>132</v>
      </c>
      <c r="B59" s="20" t="s">
        <v>174</v>
      </c>
      <c r="C59" s="21">
        <v>1968</v>
      </c>
      <c r="D59" s="4" t="s">
        <v>6</v>
      </c>
      <c r="E59" s="4"/>
      <c r="F59" s="6" t="s">
        <v>173</v>
      </c>
      <c r="G59" s="20" t="s">
        <v>66</v>
      </c>
    </row>
    <row r="60" spans="1:7" ht="15">
      <c r="A60" s="3">
        <v>133</v>
      </c>
      <c r="B60" s="20" t="s">
        <v>175</v>
      </c>
      <c r="C60" s="21">
        <v>1986</v>
      </c>
      <c r="D60" s="4" t="s">
        <v>5</v>
      </c>
      <c r="E60" s="4"/>
      <c r="F60" s="6" t="s">
        <v>169</v>
      </c>
      <c r="G60" s="20" t="s">
        <v>66</v>
      </c>
    </row>
    <row r="61" spans="1:7" ht="15">
      <c r="A61" s="3">
        <v>135</v>
      </c>
      <c r="B61" s="20" t="s">
        <v>177</v>
      </c>
      <c r="C61" s="21">
        <v>1949</v>
      </c>
      <c r="D61" s="4" t="s">
        <v>9</v>
      </c>
      <c r="E61" s="4" t="s">
        <v>71</v>
      </c>
      <c r="G61" s="20" t="s">
        <v>66</v>
      </c>
    </row>
    <row r="62" spans="1:7" ht="15">
      <c r="A62" s="3">
        <v>136</v>
      </c>
      <c r="B62" s="20" t="s">
        <v>178</v>
      </c>
      <c r="C62" s="21">
        <v>1988</v>
      </c>
      <c r="D62" s="4" t="s">
        <v>5</v>
      </c>
      <c r="E62" s="4" t="s">
        <v>103</v>
      </c>
      <c r="G62" s="20" t="s">
        <v>66</v>
      </c>
    </row>
    <row r="63" spans="1:7" ht="15">
      <c r="A63" s="3">
        <v>138</v>
      </c>
      <c r="B63" s="20" t="s">
        <v>181</v>
      </c>
      <c r="C63" s="21">
        <v>1997</v>
      </c>
      <c r="D63" s="4" t="s">
        <v>27</v>
      </c>
      <c r="E63" s="4"/>
      <c r="F63" s="6" t="s">
        <v>73</v>
      </c>
      <c r="G63" s="20" t="s">
        <v>66</v>
      </c>
    </row>
    <row r="64" spans="1:7" ht="15">
      <c r="A64" s="3">
        <v>139</v>
      </c>
      <c r="B64" s="20" t="s">
        <v>182</v>
      </c>
      <c r="C64" s="21">
        <v>1969</v>
      </c>
      <c r="D64" s="4" t="s">
        <v>6</v>
      </c>
      <c r="E64" s="4" t="s">
        <v>183</v>
      </c>
      <c r="G64" s="20" t="s">
        <v>157</v>
      </c>
    </row>
    <row r="65" spans="1:7" ht="15">
      <c r="A65" s="3">
        <v>140</v>
      </c>
      <c r="B65" s="20" t="s">
        <v>184</v>
      </c>
      <c r="C65" s="21">
        <v>1970</v>
      </c>
      <c r="D65" s="4" t="s">
        <v>6</v>
      </c>
      <c r="E65" s="4"/>
      <c r="F65" s="6" t="s">
        <v>185</v>
      </c>
      <c r="G65" s="20" t="s">
        <v>157</v>
      </c>
    </row>
    <row r="66" spans="1:7" ht="15">
      <c r="A66" s="3">
        <v>141</v>
      </c>
      <c r="B66" s="20" t="s">
        <v>186</v>
      </c>
      <c r="C66" s="21">
        <v>1953</v>
      </c>
      <c r="D66" s="4" t="s">
        <v>9</v>
      </c>
      <c r="E66" s="4" t="s">
        <v>187</v>
      </c>
      <c r="G66" s="20" t="s">
        <v>157</v>
      </c>
    </row>
    <row r="67" spans="1:7" ht="15">
      <c r="A67" s="3">
        <v>142</v>
      </c>
      <c r="B67" s="20" t="s">
        <v>188</v>
      </c>
      <c r="C67" s="21">
        <v>1956</v>
      </c>
      <c r="D67" s="4" t="s">
        <v>7</v>
      </c>
      <c r="E67" s="4"/>
      <c r="F67" s="6" t="s">
        <v>185</v>
      </c>
      <c r="G67" s="20" t="s">
        <v>66</v>
      </c>
    </row>
    <row r="68" spans="1:7" ht="15">
      <c r="A68" s="3">
        <v>143</v>
      </c>
      <c r="B68" s="20" t="s">
        <v>189</v>
      </c>
      <c r="C68" s="21">
        <v>1961</v>
      </c>
      <c r="D68" s="4" t="s">
        <v>7</v>
      </c>
      <c r="E68" s="4"/>
      <c r="F68" s="6" t="s">
        <v>190</v>
      </c>
      <c r="G68" s="20" t="s">
        <v>66</v>
      </c>
    </row>
    <row r="69" spans="1:7" ht="15">
      <c r="A69" s="3">
        <v>147</v>
      </c>
      <c r="B69" s="20" t="s">
        <v>196</v>
      </c>
      <c r="C69" s="21">
        <v>1987</v>
      </c>
      <c r="D69" s="4" t="s">
        <v>5</v>
      </c>
      <c r="E69" s="4" t="s">
        <v>8</v>
      </c>
      <c r="G69" s="20" t="s">
        <v>157</v>
      </c>
    </row>
    <row r="70" spans="1:7" ht="15">
      <c r="A70" s="3">
        <v>149</v>
      </c>
      <c r="B70" s="20" t="s">
        <v>198</v>
      </c>
      <c r="C70" s="21">
        <v>1982</v>
      </c>
      <c r="D70" s="4" t="s">
        <v>5</v>
      </c>
      <c r="E70" s="4"/>
      <c r="F70" s="38" t="s">
        <v>180</v>
      </c>
      <c r="G70" s="20" t="s">
        <v>66</v>
      </c>
    </row>
    <row r="71" spans="1:7" ht="15">
      <c r="A71" s="3">
        <v>150</v>
      </c>
      <c r="B71" s="20" t="s">
        <v>199</v>
      </c>
      <c r="C71" s="21">
        <v>1996</v>
      </c>
      <c r="D71" s="4" t="s">
        <v>27</v>
      </c>
      <c r="E71" s="4" t="s">
        <v>200</v>
      </c>
      <c r="F71" s="38"/>
      <c r="G71" s="20" t="s">
        <v>157</v>
      </c>
    </row>
    <row r="72" spans="1:7" ht="15">
      <c r="A72" s="3">
        <v>151</v>
      </c>
      <c r="B72" s="20" t="s">
        <v>201</v>
      </c>
      <c r="C72" s="21">
        <v>1971</v>
      </c>
      <c r="D72" s="4" t="s">
        <v>6</v>
      </c>
      <c r="E72" s="4" t="s">
        <v>200</v>
      </c>
      <c r="F72" s="38"/>
      <c r="G72" s="20" t="s">
        <v>157</v>
      </c>
    </row>
    <row r="73" spans="1:7" ht="15">
      <c r="A73" s="3">
        <v>152</v>
      </c>
      <c r="B73" s="20" t="s">
        <v>202</v>
      </c>
      <c r="C73" s="21">
        <v>1968</v>
      </c>
      <c r="D73" s="4" t="s">
        <v>6</v>
      </c>
      <c r="E73" s="4" t="s">
        <v>203</v>
      </c>
      <c r="F73" s="38"/>
      <c r="G73" s="20" t="s">
        <v>157</v>
      </c>
    </row>
    <row r="74" spans="1:7" ht="15">
      <c r="A74" s="3">
        <v>155</v>
      </c>
      <c r="B74" s="20" t="s">
        <v>206</v>
      </c>
      <c r="C74" s="21">
        <v>1946</v>
      </c>
      <c r="D74" s="4" t="s">
        <v>9</v>
      </c>
      <c r="E74" s="4"/>
      <c r="F74" s="4" t="s">
        <v>207</v>
      </c>
      <c r="G74" s="20" t="s">
        <v>157</v>
      </c>
    </row>
    <row r="75" spans="1:7" ht="15">
      <c r="A75" s="3">
        <v>156</v>
      </c>
      <c r="B75" s="20" t="s">
        <v>208</v>
      </c>
      <c r="C75" s="21">
        <v>1999</v>
      </c>
      <c r="D75" s="39" t="s">
        <v>27</v>
      </c>
      <c r="E75" s="4" t="s">
        <v>209</v>
      </c>
      <c r="F75" s="4"/>
      <c r="G75" s="20" t="s">
        <v>66</v>
      </c>
    </row>
    <row r="76" spans="1:7" ht="15">
      <c r="A76" s="3">
        <v>157</v>
      </c>
      <c r="B76" s="20" t="s">
        <v>210</v>
      </c>
      <c r="C76" s="21">
        <v>1997</v>
      </c>
      <c r="D76" s="4" t="s">
        <v>27</v>
      </c>
      <c r="E76" s="4" t="s">
        <v>209</v>
      </c>
      <c r="F76" s="4"/>
      <c r="G76" s="20" t="s">
        <v>157</v>
      </c>
    </row>
    <row r="77" spans="1:7" ht="15">
      <c r="A77" s="3">
        <v>158</v>
      </c>
      <c r="B77" s="20" t="s">
        <v>210</v>
      </c>
      <c r="C77" s="21">
        <v>1970</v>
      </c>
      <c r="D77" s="4" t="s">
        <v>6</v>
      </c>
      <c r="E77" s="4" t="s">
        <v>209</v>
      </c>
      <c r="F77" s="4"/>
      <c r="G77" s="20" t="s">
        <v>157</v>
      </c>
    </row>
    <row r="78" spans="1:7" ht="15">
      <c r="A78" s="3">
        <v>159</v>
      </c>
      <c r="B78" s="20" t="s">
        <v>211</v>
      </c>
      <c r="C78" s="21">
        <v>1998</v>
      </c>
      <c r="D78" s="39" t="s">
        <v>27</v>
      </c>
      <c r="E78" s="4"/>
      <c r="F78" s="4" t="s">
        <v>212</v>
      </c>
      <c r="G78" s="20" t="s">
        <v>66</v>
      </c>
    </row>
    <row r="79" spans="1:7" ht="15">
      <c r="A79" s="3">
        <v>160</v>
      </c>
      <c r="B79" s="20" t="s">
        <v>213</v>
      </c>
      <c r="C79" s="21">
        <v>1998</v>
      </c>
      <c r="D79" s="39" t="s">
        <v>27</v>
      </c>
      <c r="E79" s="4"/>
      <c r="F79" s="4" t="s">
        <v>212</v>
      </c>
      <c r="G79" s="20" t="s">
        <v>66</v>
      </c>
    </row>
    <row r="80" spans="1:7" ht="15">
      <c r="A80" s="3">
        <v>161</v>
      </c>
      <c r="B80" s="20" t="s">
        <v>34</v>
      </c>
      <c r="C80" s="21">
        <v>1960</v>
      </c>
      <c r="D80" s="4" t="s">
        <v>7</v>
      </c>
      <c r="E80" s="4" t="s">
        <v>214</v>
      </c>
      <c r="F80" s="4" t="s">
        <v>214</v>
      </c>
      <c r="G80" s="20" t="s">
        <v>157</v>
      </c>
    </row>
    <row r="81" spans="1:7" ht="15">
      <c r="A81" s="3">
        <v>162</v>
      </c>
      <c r="B81" s="20" t="s">
        <v>215</v>
      </c>
      <c r="C81" s="21">
        <v>1970</v>
      </c>
      <c r="D81" s="4" t="s">
        <v>6</v>
      </c>
      <c r="E81" s="4"/>
      <c r="F81" s="21" t="s">
        <v>23</v>
      </c>
      <c r="G81" s="20" t="s">
        <v>157</v>
      </c>
    </row>
    <row r="82" spans="1:7" ht="15">
      <c r="A82" s="3">
        <v>163</v>
      </c>
      <c r="B82" s="20" t="s">
        <v>216</v>
      </c>
      <c r="C82" s="21">
        <v>1992</v>
      </c>
      <c r="D82" s="4" t="s">
        <v>27</v>
      </c>
      <c r="E82" s="4"/>
      <c r="F82" s="21" t="s">
        <v>217</v>
      </c>
      <c r="G82" s="20" t="s">
        <v>66</v>
      </c>
    </row>
    <row r="83" spans="1:7" ht="15">
      <c r="A83" s="3">
        <v>164</v>
      </c>
      <c r="B83" s="20" t="s">
        <v>218</v>
      </c>
      <c r="C83" s="21">
        <v>1985</v>
      </c>
      <c r="D83" s="4" t="s">
        <v>5</v>
      </c>
      <c r="E83" s="4" t="s">
        <v>20</v>
      </c>
      <c r="F83" s="21"/>
      <c r="G83" s="20" t="s">
        <v>66</v>
      </c>
    </row>
    <row r="84" spans="1:7" ht="15">
      <c r="A84" s="3">
        <v>166</v>
      </c>
      <c r="B84" s="20" t="s">
        <v>220</v>
      </c>
      <c r="C84" s="21">
        <v>1961</v>
      </c>
      <c r="D84" s="4" t="s">
        <v>7</v>
      </c>
      <c r="E84" s="4"/>
      <c r="F84" s="4" t="s">
        <v>221</v>
      </c>
      <c r="G84" s="20" t="s">
        <v>157</v>
      </c>
    </row>
    <row r="85" spans="1:7" ht="15">
      <c r="A85" s="3">
        <v>167</v>
      </c>
      <c r="B85" s="20" t="s">
        <v>58</v>
      </c>
      <c r="C85" s="21">
        <v>1959</v>
      </c>
      <c r="D85" s="4" t="s">
        <v>7</v>
      </c>
      <c r="E85" s="4"/>
      <c r="F85" s="4" t="s">
        <v>222</v>
      </c>
      <c r="G85" s="20" t="s">
        <v>157</v>
      </c>
    </row>
    <row r="86" spans="1:7" ht="15">
      <c r="A86" s="3">
        <v>168</v>
      </c>
      <c r="B86" s="20" t="s">
        <v>223</v>
      </c>
      <c r="C86" s="21">
        <v>1978</v>
      </c>
      <c r="D86" s="4" t="s">
        <v>5</v>
      </c>
      <c r="E86" s="4" t="s">
        <v>224</v>
      </c>
      <c r="F86" s="4"/>
      <c r="G86" s="20" t="s">
        <v>157</v>
      </c>
    </row>
    <row r="87" spans="1:7" ht="15">
      <c r="A87" s="3">
        <v>169</v>
      </c>
      <c r="B87" s="20" t="s">
        <v>225</v>
      </c>
      <c r="C87" s="21">
        <v>1979</v>
      </c>
      <c r="D87" s="4" t="s">
        <v>5</v>
      </c>
      <c r="E87" s="4" t="s">
        <v>224</v>
      </c>
      <c r="F87" s="4"/>
      <c r="G87" s="20" t="s">
        <v>157</v>
      </c>
    </row>
    <row r="88" spans="1:7" ht="15">
      <c r="A88" s="3">
        <v>171</v>
      </c>
      <c r="B88" s="20" t="s">
        <v>227</v>
      </c>
      <c r="C88" s="21">
        <v>1972</v>
      </c>
      <c r="D88" s="4" t="s">
        <v>6</v>
      </c>
      <c r="E88" s="4"/>
      <c r="F88" s="4" t="s">
        <v>43</v>
      </c>
      <c r="G88" s="20" t="s">
        <v>157</v>
      </c>
    </row>
    <row r="89" spans="1:7" ht="15">
      <c r="A89" s="3">
        <v>172</v>
      </c>
      <c r="B89" s="20" t="s">
        <v>228</v>
      </c>
      <c r="C89" s="21">
        <v>1977</v>
      </c>
      <c r="D89" s="4" t="s">
        <v>5</v>
      </c>
      <c r="E89" s="4"/>
      <c r="F89" s="4" t="s">
        <v>229</v>
      </c>
      <c r="G89" s="20" t="s">
        <v>157</v>
      </c>
    </row>
    <row r="90" spans="1:7" ht="15">
      <c r="A90" s="3">
        <v>174</v>
      </c>
      <c r="B90" s="20" t="s">
        <v>231</v>
      </c>
      <c r="C90" s="21">
        <v>1977</v>
      </c>
      <c r="D90" s="4" t="s">
        <v>5</v>
      </c>
      <c r="E90" s="4"/>
      <c r="F90" s="4" t="s">
        <v>232</v>
      </c>
      <c r="G90" s="20" t="s">
        <v>157</v>
      </c>
    </row>
    <row r="91" spans="1:7" ht="15">
      <c r="A91" s="3">
        <v>175</v>
      </c>
      <c r="B91" s="20" t="s">
        <v>233</v>
      </c>
      <c r="C91" s="21">
        <v>1968</v>
      </c>
      <c r="D91" s="4" t="s">
        <v>6</v>
      </c>
      <c r="E91" s="4" t="s">
        <v>234</v>
      </c>
      <c r="F91" s="4"/>
      <c r="G91" s="20" t="s">
        <v>157</v>
      </c>
    </row>
    <row r="92" spans="1:7" ht="15">
      <c r="A92" s="3">
        <v>177</v>
      </c>
      <c r="B92" s="20" t="s">
        <v>237</v>
      </c>
      <c r="C92" s="21">
        <v>1966</v>
      </c>
      <c r="D92" s="4" t="s">
        <v>6</v>
      </c>
      <c r="E92" s="4" t="s">
        <v>238</v>
      </c>
      <c r="F92" s="4"/>
      <c r="G92" s="20" t="s">
        <v>66</v>
      </c>
    </row>
    <row r="93" spans="1:7" ht="15">
      <c r="A93" s="3">
        <v>178</v>
      </c>
      <c r="B93" s="20" t="s">
        <v>239</v>
      </c>
      <c r="C93" s="21">
        <v>1968</v>
      </c>
      <c r="D93" s="4" t="s">
        <v>6</v>
      </c>
      <c r="E93" s="4" t="s">
        <v>238</v>
      </c>
      <c r="F93" s="4"/>
      <c r="G93" s="20" t="s">
        <v>66</v>
      </c>
    </row>
    <row r="94" spans="1:7" ht="15">
      <c r="A94" s="3">
        <v>179</v>
      </c>
      <c r="B94" s="20" t="s">
        <v>240</v>
      </c>
      <c r="C94" s="21">
        <v>1973</v>
      </c>
      <c r="D94" s="4" t="s">
        <v>6</v>
      </c>
      <c r="E94" s="4" t="s">
        <v>241</v>
      </c>
      <c r="F94" s="4"/>
      <c r="G94" s="20" t="s">
        <v>157</v>
      </c>
    </row>
    <row r="95" spans="1:7" ht="15">
      <c r="A95" s="19">
        <v>61</v>
      </c>
      <c r="B95" s="20" t="s">
        <v>48</v>
      </c>
      <c r="C95" s="21">
        <v>1985</v>
      </c>
      <c r="D95" s="4" t="s">
        <v>10</v>
      </c>
      <c r="E95" s="4" t="s">
        <v>52</v>
      </c>
      <c r="F95" s="20" t="s">
        <v>52</v>
      </c>
      <c r="G95" s="20" t="s">
        <v>157</v>
      </c>
    </row>
    <row r="96" spans="1:7" ht="15">
      <c r="A96" s="19">
        <v>62</v>
      </c>
      <c r="B96" s="20" t="s">
        <v>50</v>
      </c>
      <c r="C96" s="21">
        <v>1974</v>
      </c>
      <c r="D96" s="4" t="s">
        <v>10</v>
      </c>
      <c r="E96" s="4" t="s">
        <v>3</v>
      </c>
      <c r="F96" s="20" t="s">
        <v>81</v>
      </c>
      <c r="G96" s="20" t="s">
        <v>157</v>
      </c>
    </row>
    <row r="97" spans="1:7" ht="15">
      <c r="A97" s="19">
        <v>68</v>
      </c>
      <c r="B97" s="5" t="s">
        <v>147</v>
      </c>
      <c r="C97" s="4">
        <v>1986</v>
      </c>
      <c r="D97" s="4" t="s">
        <v>10</v>
      </c>
      <c r="E97" s="4" t="s">
        <v>148</v>
      </c>
      <c r="F97" s="5" t="s">
        <v>148</v>
      </c>
      <c r="G97" s="20" t="s">
        <v>66</v>
      </c>
    </row>
    <row r="98" spans="1:7" ht="15">
      <c r="A98" s="19">
        <v>69</v>
      </c>
      <c r="B98" s="5" t="s">
        <v>49</v>
      </c>
      <c r="C98" s="4">
        <v>1972</v>
      </c>
      <c r="D98" s="4" t="s">
        <v>29</v>
      </c>
      <c r="E98" s="4" t="s">
        <v>53</v>
      </c>
      <c r="F98" s="5" t="s">
        <v>53</v>
      </c>
      <c r="G98" s="20" t="s">
        <v>157</v>
      </c>
    </row>
    <row r="99" spans="1:7" ht="15">
      <c r="A99" s="19">
        <v>73</v>
      </c>
      <c r="B99" s="20" t="s">
        <v>149</v>
      </c>
      <c r="C99" s="21">
        <v>1979</v>
      </c>
      <c r="D99" s="4" t="s">
        <v>10</v>
      </c>
      <c r="E99" s="4" t="s">
        <v>8</v>
      </c>
      <c r="F99" s="20" t="s">
        <v>150</v>
      </c>
      <c r="G99" s="20" t="s">
        <v>157</v>
      </c>
    </row>
    <row r="100" spans="1:7" ht="15">
      <c r="A100" s="19">
        <v>89</v>
      </c>
      <c r="B100" s="5" t="s">
        <v>151</v>
      </c>
      <c r="C100" s="4">
        <v>1966</v>
      </c>
      <c r="D100" s="4" t="s">
        <v>29</v>
      </c>
      <c r="E100" s="4" t="s">
        <v>152</v>
      </c>
      <c r="F100" s="5" t="s">
        <v>153</v>
      </c>
      <c r="G100" s="20" t="s">
        <v>66</v>
      </c>
    </row>
    <row r="101" spans="1:7" ht="15">
      <c r="A101" s="19">
        <v>91</v>
      </c>
      <c r="B101" s="5" t="s">
        <v>62</v>
      </c>
      <c r="C101" s="4">
        <v>1980</v>
      </c>
      <c r="D101" s="4" t="s">
        <v>10</v>
      </c>
      <c r="E101" s="4" t="s">
        <v>20</v>
      </c>
      <c r="F101" s="5" t="s">
        <v>20</v>
      </c>
      <c r="G101" s="20" t="s">
        <v>66</v>
      </c>
    </row>
    <row r="102" spans="1:7" ht="15">
      <c r="A102" s="19">
        <v>97</v>
      </c>
      <c r="B102" s="20" t="s">
        <v>46</v>
      </c>
      <c r="C102" s="21">
        <v>1974</v>
      </c>
      <c r="D102" s="4" t="s">
        <v>10</v>
      </c>
      <c r="E102" s="4" t="s">
        <v>154</v>
      </c>
      <c r="F102" s="20" t="s">
        <v>155</v>
      </c>
      <c r="G102" s="20" t="s">
        <v>157</v>
      </c>
    </row>
    <row r="103" spans="1:7" ht="15">
      <c r="A103" s="19">
        <v>100</v>
      </c>
      <c r="B103" s="12" t="s">
        <v>47</v>
      </c>
      <c r="C103" s="8">
        <v>1971</v>
      </c>
      <c r="D103" s="4" t="s">
        <v>29</v>
      </c>
      <c r="E103" s="4" t="s">
        <v>82</v>
      </c>
      <c r="F103" s="5" t="s">
        <v>23</v>
      </c>
      <c r="G103" s="20" t="s">
        <v>157</v>
      </c>
    </row>
    <row r="104" spans="1:7" ht="15">
      <c r="A104" s="19">
        <v>109</v>
      </c>
      <c r="B104" s="20" t="s">
        <v>156</v>
      </c>
      <c r="C104" s="21">
        <v>1987</v>
      </c>
      <c r="D104" s="4" t="s">
        <v>10</v>
      </c>
      <c r="E104" s="4" t="s">
        <v>121</v>
      </c>
      <c r="F104" s="20" t="s">
        <v>121</v>
      </c>
      <c r="G104" s="20" t="s">
        <v>157</v>
      </c>
    </row>
    <row r="105" spans="1:7" ht="15">
      <c r="A105" s="19">
        <v>111</v>
      </c>
      <c r="B105" s="20" t="s">
        <v>63</v>
      </c>
      <c r="C105" s="21">
        <v>1994</v>
      </c>
      <c r="D105" s="4" t="s">
        <v>10</v>
      </c>
      <c r="E105" s="4" t="s">
        <v>24</v>
      </c>
      <c r="F105" s="20" t="s">
        <v>64</v>
      </c>
      <c r="G105" s="20" t="s">
        <v>157</v>
      </c>
    </row>
    <row r="106" spans="1:7" ht="15">
      <c r="A106" s="19">
        <v>114</v>
      </c>
      <c r="B106" s="20" t="s">
        <v>45</v>
      </c>
      <c r="C106" s="21">
        <v>1962</v>
      </c>
      <c r="D106" s="4" t="s">
        <v>29</v>
      </c>
      <c r="E106" s="4" t="s">
        <v>3</v>
      </c>
      <c r="F106" s="20" t="s">
        <v>61</v>
      </c>
      <c r="G106" s="20" t="s">
        <v>157</v>
      </c>
    </row>
    <row r="107" spans="1:7" ht="15">
      <c r="A107" s="19">
        <v>117</v>
      </c>
      <c r="B107" s="20" t="s">
        <v>70</v>
      </c>
      <c r="C107" s="21">
        <v>1955</v>
      </c>
      <c r="D107" s="4" t="s">
        <v>29</v>
      </c>
      <c r="E107" s="4" t="s">
        <v>71</v>
      </c>
      <c r="F107" s="20" t="s">
        <v>69</v>
      </c>
      <c r="G107" s="20" t="s">
        <v>66</v>
      </c>
    </row>
    <row r="108" spans="1:7" ht="15">
      <c r="A108" s="19">
        <v>123</v>
      </c>
      <c r="B108" s="6" t="s">
        <v>158</v>
      </c>
      <c r="C108" s="19">
        <v>1987</v>
      </c>
      <c r="D108" s="19" t="s">
        <v>10</v>
      </c>
      <c r="E108" s="19" t="s">
        <v>159</v>
      </c>
      <c r="G108" s="20" t="s">
        <v>157</v>
      </c>
    </row>
    <row r="109" spans="1:7" ht="15">
      <c r="A109" s="19">
        <v>128</v>
      </c>
      <c r="B109" s="6" t="s">
        <v>167</v>
      </c>
      <c r="C109" s="19">
        <v>1973</v>
      </c>
      <c r="D109" s="4" t="s">
        <v>29</v>
      </c>
      <c r="E109" s="19" t="s">
        <v>166</v>
      </c>
      <c r="G109" s="20" t="s">
        <v>66</v>
      </c>
    </row>
    <row r="110" spans="1:7" ht="15">
      <c r="A110" s="19">
        <v>131</v>
      </c>
      <c r="B110" s="6" t="s">
        <v>172</v>
      </c>
      <c r="C110" s="19">
        <v>1970</v>
      </c>
      <c r="D110" s="4" t="s">
        <v>29</v>
      </c>
      <c r="F110" s="6" t="s">
        <v>173</v>
      </c>
      <c r="G110" s="20" t="s">
        <v>66</v>
      </c>
    </row>
    <row r="111" spans="1:7" ht="15">
      <c r="A111" s="19">
        <v>134</v>
      </c>
      <c r="B111" s="6" t="s">
        <v>176</v>
      </c>
      <c r="C111" s="19">
        <v>1957</v>
      </c>
      <c r="D111" s="4" t="s">
        <v>29</v>
      </c>
      <c r="F111" s="6" t="s">
        <v>169</v>
      </c>
      <c r="G111" s="20" t="s">
        <v>66</v>
      </c>
    </row>
    <row r="112" spans="1:7" ht="15">
      <c r="A112" s="19">
        <v>137</v>
      </c>
      <c r="B112" s="6" t="s">
        <v>179</v>
      </c>
      <c r="C112" s="19">
        <v>1970</v>
      </c>
      <c r="D112" s="4" t="s">
        <v>29</v>
      </c>
      <c r="F112" s="6" t="s">
        <v>180</v>
      </c>
      <c r="G112" s="20" t="s">
        <v>66</v>
      </c>
    </row>
    <row r="113" spans="1:7" ht="15">
      <c r="A113" s="19">
        <v>144</v>
      </c>
      <c r="B113" s="6" t="s">
        <v>191</v>
      </c>
      <c r="C113" s="19">
        <v>1966</v>
      </c>
      <c r="D113" s="19" t="s">
        <v>29</v>
      </c>
      <c r="F113" s="6" t="s">
        <v>192</v>
      </c>
      <c r="G113" s="20" t="s">
        <v>66</v>
      </c>
    </row>
    <row r="114" spans="1:7" ht="15">
      <c r="A114" s="19">
        <v>145</v>
      </c>
      <c r="B114" s="6" t="s">
        <v>193</v>
      </c>
      <c r="C114" s="19">
        <v>1991</v>
      </c>
      <c r="D114" s="19" t="s">
        <v>10</v>
      </c>
      <c r="F114" s="6" t="s">
        <v>192</v>
      </c>
      <c r="G114" s="20" t="s">
        <v>66</v>
      </c>
    </row>
    <row r="115" spans="1:7" ht="15">
      <c r="A115" s="19">
        <v>146</v>
      </c>
      <c r="B115" s="6" t="s">
        <v>194</v>
      </c>
      <c r="C115" s="19">
        <v>1979</v>
      </c>
      <c r="D115" s="19" t="s">
        <v>10</v>
      </c>
      <c r="F115" s="6" t="s">
        <v>195</v>
      </c>
      <c r="G115" s="20" t="s">
        <v>66</v>
      </c>
    </row>
    <row r="116" spans="1:7" ht="15">
      <c r="A116" s="19">
        <v>148</v>
      </c>
      <c r="B116" s="6" t="s">
        <v>197</v>
      </c>
      <c r="C116" s="19">
        <v>1996</v>
      </c>
      <c r="D116" s="19" t="s">
        <v>10</v>
      </c>
      <c r="E116" s="6" t="s">
        <v>180</v>
      </c>
      <c r="F116" s="6" t="s">
        <v>180</v>
      </c>
      <c r="G116" s="20" t="s">
        <v>66</v>
      </c>
    </row>
    <row r="117" spans="1:7" ht="15">
      <c r="A117" s="19">
        <v>153</v>
      </c>
      <c r="B117" s="6" t="s">
        <v>204</v>
      </c>
      <c r="C117" s="19">
        <v>1970</v>
      </c>
      <c r="D117" s="19" t="s">
        <v>29</v>
      </c>
      <c r="E117" s="6" t="s">
        <v>203</v>
      </c>
      <c r="G117" s="6" t="s">
        <v>157</v>
      </c>
    </row>
    <row r="118" spans="1:7" ht="15">
      <c r="A118" s="19">
        <v>154</v>
      </c>
      <c r="B118" s="6" t="s">
        <v>205</v>
      </c>
      <c r="C118" s="19">
        <v>1972</v>
      </c>
      <c r="D118" s="19" t="s">
        <v>29</v>
      </c>
      <c r="E118" s="6" t="s">
        <v>8</v>
      </c>
      <c r="G118" s="6" t="s">
        <v>157</v>
      </c>
    </row>
    <row r="119" spans="1:7" ht="15">
      <c r="A119" s="19">
        <v>165</v>
      </c>
      <c r="B119" s="6" t="s">
        <v>219</v>
      </c>
      <c r="C119" s="19">
        <v>1957</v>
      </c>
      <c r="D119" s="19" t="s">
        <v>29</v>
      </c>
      <c r="E119" s="6" t="s">
        <v>20</v>
      </c>
      <c r="G119" s="20" t="s">
        <v>66</v>
      </c>
    </row>
    <row r="120" spans="1:7" ht="15">
      <c r="A120" s="19">
        <v>170</v>
      </c>
      <c r="B120" s="6" t="s">
        <v>226</v>
      </c>
      <c r="C120" s="19">
        <v>1970</v>
      </c>
      <c r="D120" s="19" t="s">
        <v>29</v>
      </c>
      <c r="E120" s="6" t="s">
        <v>3</v>
      </c>
      <c r="G120" s="6" t="s">
        <v>157</v>
      </c>
    </row>
    <row r="121" spans="1:7" ht="15">
      <c r="A121" s="19">
        <v>173</v>
      </c>
      <c r="B121" s="6" t="s">
        <v>230</v>
      </c>
      <c r="C121" s="19">
        <v>1981</v>
      </c>
      <c r="D121" s="19" t="s">
        <v>10</v>
      </c>
      <c r="F121" s="6" t="s">
        <v>150</v>
      </c>
      <c r="G121" s="6" t="s">
        <v>157</v>
      </c>
    </row>
    <row r="122" spans="1:7" ht="15">
      <c r="A122" s="19">
        <v>176</v>
      </c>
      <c r="B122" s="6" t="s">
        <v>235</v>
      </c>
      <c r="C122" s="19">
        <v>2000</v>
      </c>
      <c r="D122" s="19" t="s">
        <v>10</v>
      </c>
      <c r="F122" s="6" t="s">
        <v>236</v>
      </c>
      <c r="G122" s="20" t="s">
        <v>66</v>
      </c>
    </row>
    <row r="123" spans="1:7" ht="15">
      <c r="A123" s="19">
        <v>180</v>
      </c>
      <c r="B123" s="6" t="s">
        <v>242</v>
      </c>
      <c r="C123" s="19">
        <v>1975</v>
      </c>
      <c r="D123" s="19" t="s">
        <v>10</v>
      </c>
      <c r="F123" s="6" t="s">
        <v>243</v>
      </c>
      <c r="G123" s="6" t="s">
        <v>157</v>
      </c>
    </row>
  </sheetData>
  <sheetProtection/>
  <mergeCells count="1">
    <mergeCell ref="A1:F1"/>
  </mergeCells>
  <printOptions/>
  <pageMargins left="0.5118055555555556" right="0.5902777777777778" top="0.19652777777777777" bottom="0.19652777777777777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1"/>
  <dimension ref="A1:L1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5.375" defaultRowHeight="12.75"/>
  <cols>
    <col min="1" max="1" width="10.125" style="17" bestFit="1" customWidth="1"/>
    <col min="2" max="2" width="11.00390625" style="17" bestFit="1" customWidth="1"/>
    <col min="3" max="3" width="20.125" style="15" bestFit="1" customWidth="1"/>
    <col min="4" max="4" width="10.875" style="15" bestFit="1" customWidth="1"/>
    <col min="5" max="5" width="10.875" style="15" customWidth="1"/>
    <col min="6" max="6" width="29.375" style="18" bestFit="1" customWidth="1"/>
    <col min="7" max="7" width="11.125" style="17" bestFit="1" customWidth="1"/>
    <col min="8" max="8" width="10.625" style="15" bestFit="1" customWidth="1"/>
    <col min="9" max="9" width="10.50390625" style="30" bestFit="1" customWidth="1"/>
    <col min="10" max="11" width="3.50390625" style="32" bestFit="1" customWidth="1"/>
    <col min="12" max="12" width="10.75390625" style="15" customWidth="1"/>
    <col min="13" max="16384" width="15.375" style="15" customWidth="1"/>
  </cols>
  <sheetData>
    <row r="1" spans="1:12" s="16" customFormat="1" ht="30.75">
      <c r="A1" s="13" t="s">
        <v>11</v>
      </c>
      <c r="B1" s="14" t="s">
        <v>16</v>
      </c>
      <c r="C1" s="13" t="s">
        <v>0</v>
      </c>
      <c r="D1" s="13" t="s">
        <v>18</v>
      </c>
      <c r="E1" s="13" t="s">
        <v>78</v>
      </c>
      <c r="F1" s="13" t="s">
        <v>2</v>
      </c>
      <c r="G1" s="13" t="s">
        <v>1</v>
      </c>
      <c r="H1" s="14" t="s">
        <v>13</v>
      </c>
      <c r="I1" s="28" t="s">
        <v>17</v>
      </c>
      <c r="J1" s="31"/>
      <c r="K1" s="31"/>
      <c r="L1" s="37" t="s">
        <v>65</v>
      </c>
    </row>
    <row r="2" spans="1:12" ht="15">
      <c r="A2" s="8" t="str">
        <f>CONCATENATE(VLOOKUP(H2,Startovka!A:F,4,FALSE),"  ",COUNTIF(G$2:G2,G2))</f>
        <v>M  1</v>
      </c>
      <c r="B2" s="8">
        <v>1</v>
      </c>
      <c r="C2" s="7" t="str">
        <f>VLOOKUP(H2,Startovka!A:F,2,FALSE)</f>
        <v>Kohut Jan</v>
      </c>
      <c r="D2" s="8">
        <f>VLOOKUP(H2,Startovka!A:F,3,FALSE)</f>
        <v>1985</v>
      </c>
      <c r="E2" s="12" t="str">
        <f>VLOOKUP(H2,Startovka!A:F,5,FALSE)</f>
        <v>Blansko</v>
      </c>
      <c r="F2" s="12" t="str">
        <f>VLOOKUP(H2,Startovka!A:F,6,FALSE)</f>
        <v>MIZUNO</v>
      </c>
      <c r="G2" s="8" t="str">
        <f>VLOOKUP(H2,Startovka!A:F,4,FALSE)</f>
        <v>M</v>
      </c>
      <c r="H2" s="8">
        <v>110</v>
      </c>
      <c r="I2" s="29" t="str">
        <f>J2&amp;":"&amp;K2</f>
        <v>16:28</v>
      </c>
      <c r="J2" s="32" t="s">
        <v>244</v>
      </c>
      <c r="K2" s="32" t="s">
        <v>245</v>
      </c>
      <c r="L2" s="15" t="str">
        <f>VLOOKUP(H2,Startovka!A:G,7,FALSE)</f>
        <v>ok</v>
      </c>
    </row>
    <row r="3" spans="1:12" ht="15">
      <c r="A3" s="8" t="str">
        <f>CONCATENATE(VLOOKUP(H3,Startovka!A:F,4,FALSE),"  ",COUNTIF(G$2:G3,G3))</f>
        <v>J  1</v>
      </c>
      <c r="B3" s="8">
        <v>2</v>
      </c>
      <c r="C3" s="7" t="str">
        <f>VLOOKUP(H3,Startovka!A:F,2,FALSE)</f>
        <v>Míč Robert</v>
      </c>
      <c r="D3" s="8">
        <f>VLOOKUP(H3,Startovka!A:F,3,FALSE)</f>
        <v>1992</v>
      </c>
      <c r="E3" s="12">
        <f>VLOOKUP(H3,Startovka!A:F,5,FALSE)</f>
        <v>0</v>
      </c>
      <c r="F3" s="12" t="str">
        <f>VLOOKUP(H3,Startovka!A:F,6,FALSE)</f>
        <v>VSK Univerzita Brno</v>
      </c>
      <c r="G3" s="8" t="str">
        <f>VLOOKUP(H3,Startovka!A:F,4,FALSE)</f>
        <v>J</v>
      </c>
      <c r="H3" s="8">
        <v>163</v>
      </c>
      <c r="I3" s="29" t="str">
        <f aca="true" t="shared" si="0" ref="I3:I66">J3&amp;":"&amp;K3</f>
        <v>16:58</v>
      </c>
      <c r="J3" s="32" t="s">
        <v>244</v>
      </c>
      <c r="K3" s="32" t="s">
        <v>246</v>
      </c>
      <c r="L3" s="15" t="str">
        <f>VLOOKUP(H3,Startovka!A:G,7,FALSE)</f>
        <v>X</v>
      </c>
    </row>
    <row r="4" spans="1:12" ht="15">
      <c r="A4" s="8" t="str">
        <f>CONCATENATE(VLOOKUP(H4,Startovka!A:F,4,FALSE),"  ",COUNTIF(G$2:G4,G4))</f>
        <v>MV1  1</v>
      </c>
      <c r="B4" s="8">
        <v>3</v>
      </c>
      <c r="C4" s="7" t="str">
        <f>VLOOKUP(H4,Startovka!A:F,2,FALSE)</f>
        <v>Orálek Daniel</v>
      </c>
      <c r="D4" s="8">
        <f>VLOOKUP(H4,Startovka!A:F,3,FALSE)</f>
        <v>1970</v>
      </c>
      <c r="E4" s="12">
        <f>VLOOKUP(H4,Startovka!A:F,5,FALSE)</f>
        <v>0</v>
      </c>
      <c r="F4" s="12" t="str">
        <f>VLOOKUP(H4,Startovka!A:F,6,FALSE)</f>
        <v>AC Moravská Slavia Brno</v>
      </c>
      <c r="G4" s="8" t="str">
        <f>VLOOKUP(H4,Startovka!A:F,4,FALSE)</f>
        <v>MV1</v>
      </c>
      <c r="H4" s="8">
        <v>140</v>
      </c>
      <c r="I4" s="29" t="str">
        <f t="shared" si="0"/>
        <v>17:15</v>
      </c>
      <c r="J4" s="32" t="s">
        <v>247</v>
      </c>
      <c r="K4" s="32" t="s">
        <v>248</v>
      </c>
      <c r="L4" s="15" t="str">
        <f>VLOOKUP(H4,Startovka!A:G,7,FALSE)</f>
        <v>ok</v>
      </c>
    </row>
    <row r="5" spans="1:12" ht="15">
      <c r="A5" s="8" t="str">
        <f>CONCATENATE(VLOOKUP(H5,Startovka!A:F,4,FALSE),"  ",COUNTIF(G$2:G5,G5))</f>
        <v>M  2</v>
      </c>
      <c r="B5" s="8">
        <v>4</v>
      </c>
      <c r="C5" s="7" t="str">
        <f>VLOOKUP(H5,Startovka!A:F,2,FALSE)</f>
        <v>Steiner Tomáš</v>
      </c>
      <c r="D5" s="8">
        <f>VLOOKUP(H5,Startovka!A:F,3,FALSE)</f>
        <v>1986</v>
      </c>
      <c r="E5" s="12">
        <f>VLOOKUP(H5,Startovka!A:F,5,FALSE)</f>
        <v>0</v>
      </c>
      <c r="F5" s="12" t="str">
        <f>VLOOKUP(H5,Startovka!A:F,6,FALSE)</f>
        <v>AK Drnovice u V.</v>
      </c>
      <c r="G5" s="8" t="str">
        <f>VLOOKUP(H5,Startovka!A:F,4,FALSE)</f>
        <v>M</v>
      </c>
      <c r="H5" s="8">
        <v>133</v>
      </c>
      <c r="I5" s="29" t="str">
        <f t="shared" si="0"/>
        <v>17:25</v>
      </c>
      <c r="J5" s="32" t="s">
        <v>247</v>
      </c>
      <c r="K5" s="32" t="s">
        <v>249</v>
      </c>
      <c r="L5" s="15" t="str">
        <f>VLOOKUP(H5,Startovka!A:G,7,FALSE)</f>
        <v>X</v>
      </c>
    </row>
    <row r="6" spans="1:12" ht="15">
      <c r="A6" s="8" t="str">
        <f>CONCATENATE(VLOOKUP(H6,Startovka!A:F,4,FALSE),"  ",COUNTIF(G$2:G6,G6))</f>
        <v>M  3</v>
      </c>
      <c r="B6" s="8">
        <v>5</v>
      </c>
      <c r="C6" s="7" t="str">
        <f>VLOOKUP(H6,Startovka!A:F,2,FALSE)</f>
        <v>Večeřa Tomáš</v>
      </c>
      <c r="D6" s="8">
        <f>VLOOKUP(H6,Startovka!A:F,3,FALSE)</f>
        <v>1989</v>
      </c>
      <c r="E6" s="12" t="str">
        <f>VLOOKUP(H6,Startovka!A:F,5,FALSE)</f>
        <v>Brno</v>
      </c>
      <c r="F6" s="12" t="str">
        <f>VLOOKUP(H6,Startovka!A:F,6,FALSE)</f>
        <v>BCK Relax Olešnice</v>
      </c>
      <c r="G6" s="8" t="str">
        <f>VLOOKUP(H6,Startovka!A:F,4,FALSE)</f>
        <v>M</v>
      </c>
      <c r="H6" s="8">
        <v>81</v>
      </c>
      <c r="I6" s="29" t="str">
        <f t="shared" si="0"/>
        <v>17:43</v>
      </c>
      <c r="J6" s="32" t="s">
        <v>247</v>
      </c>
      <c r="K6" s="32" t="s">
        <v>250</v>
      </c>
      <c r="L6" s="15" t="str">
        <f>VLOOKUP(H6,Startovka!A:G,7,FALSE)</f>
        <v>ok</v>
      </c>
    </row>
    <row r="7" spans="1:12" ht="15">
      <c r="A7" s="8" t="str">
        <f>CONCATENATE(VLOOKUP(H7,Startovka!A:F,4,FALSE),"  ",COUNTIF(G$2:G7,G7))</f>
        <v>M  4</v>
      </c>
      <c r="B7" s="8">
        <v>6</v>
      </c>
      <c r="C7" s="7" t="str">
        <f>VLOOKUP(H7,Startovka!A:F,2,FALSE)</f>
        <v>Němeček Jiří</v>
      </c>
      <c r="D7" s="8">
        <f>VLOOKUP(H7,Startovka!A:F,3,FALSE)</f>
        <v>1982</v>
      </c>
      <c r="E7" s="12">
        <f>VLOOKUP(H7,Startovka!A:F,5,FALSE)</f>
        <v>0</v>
      </c>
      <c r="F7" s="12" t="str">
        <f>VLOOKUP(H7,Startovka!A:F,6,FALSE)</f>
        <v>AHA Vyškov</v>
      </c>
      <c r="G7" s="8" t="str">
        <f>VLOOKUP(H7,Startovka!A:F,4,FALSE)</f>
        <v>M</v>
      </c>
      <c r="H7" s="8">
        <v>149</v>
      </c>
      <c r="I7" s="29" t="str">
        <f t="shared" si="0"/>
        <v>17:47</v>
      </c>
      <c r="J7" s="32" t="s">
        <v>247</v>
      </c>
      <c r="K7" s="32" t="s">
        <v>251</v>
      </c>
      <c r="L7" s="15" t="str">
        <f>VLOOKUP(H7,Startovka!A:G,7,FALSE)</f>
        <v>X</v>
      </c>
    </row>
    <row r="8" spans="1:12" ht="15">
      <c r="A8" s="8" t="str">
        <f>CONCATENATE(VLOOKUP(H8,Startovka!A:F,4,FALSE),"  ",COUNTIF(G$2:G8,G8))</f>
        <v>J  2</v>
      </c>
      <c r="B8" s="8">
        <v>7</v>
      </c>
      <c r="C8" s="7" t="str">
        <f>VLOOKUP(H8,Startovka!A:F,2,FALSE)</f>
        <v>Grün Vojtěch</v>
      </c>
      <c r="D8" s="8">
        <f>VLOOKUP(H8,Startovka!A:F,3,FALSE)</f>
        <v>1992</v>
      </c>
      <c r="E8" s="12" t="str">
        <f>VLOOKUP(H8,Startovka!A:F,5,FALSE)</f>
        <v>Okrouhlá</v>
      </c>
      <c r="F8" s="12" t="str">
        <f>VLOOKUP(H8,Startovka!A:F,6,FALSE)</f>
        <v>VSK UNI Brno - AC Okrouhlá</v>
      </c>
      <c r="G8" s="8" t="str">
        <f>VLOOKUP(H8,Startovka!A:F,4,FALSE)</f>
        <v>J</v>
      </c>
      <c r="H8" s="8">
        <v>65</v>
      </c>
      <c r="I8" s="29" t="str">
        <f t="shared" si="0"/>
        <v>18:05</v>
      </c>
      <c r="J8" s="32" t="s">
        <v>75</v>
      </c>
      <c r="K8" s="32" t="s">
        <v>76</v>
      </c>
      <c r="L8" s="15" t="str">
        <f>VLOOKUP(H8,Startovka!A:G,7,FALSE)</f>
        <v>ok</v>
      </c>
    </row>
    <row r="9" spans="1:12" ht="15">
      <c r="A9" s="8" t="str">
        <f>CONCATENATE(VLOOKUP(H9,Startovka!A:F,4,FALSE),"  ",COUNTIF(G$2:G9,G9))</f>
        <v>J  3</v>
      </c>
      <c r="B9" s="8">
        <v>8</v>
      </c>
      <c r="C9" s="7" t="str">
        <f>VLOOKUP(H9,Startovka!A:F,2,FALSE)</f>
        <v>Novotný Ondřej</v>
      </c>
      <c r="D9" s="8">
        <f>VLOOKUP(H9,Startovka!A:F,3,FALSE)</f>
        <v>1992</v>
      </c>
      <c r="E9" s="12" t="str">
        <f>VLOOKUP(H9,Startovka!A:F,5,FALSE)</f>
        <v>Brno</v>
      </c>
      <c r="F9" s="12" t="str">
        <f>VLOOKUP(H9,Startovka!A:F,6,FALSE)</f>
        <v>VSK UNI Brno </v>
      </c>
      <c r="G9" s="8" t="str">
        <f>VLOOKUP(H9,Startovka!A:F,4,FALSE)</f>
        <v>J</v>
      </c>
      <c r="H9" s="8">
        <v>60</v>
      </c>
      <c r="I9" s="29" t="str">
        <f t="shared" si="0"/>
        <v>18:16</v>
      </c>
      <c r="J9" s="32" t="s">
        <v>75</v>
      </c>
      <c r="K9" s="32" t="s">
        <v>244</v>
      </c>
      <c r="L9" s="15" t="str">
        <f>VLOOKUP(H9,Startovka!A:G,7,FALSE)</f>
        <v>X</v>
      </c>
    </row>
    <row r="10" spans="1:12" ht="15">
      <c r="A10" s="8" t="str">
        <f>CONCATENATE(VLOOKUP(H10,Startovka!A:F,4,FALSE),"  ",COUNTIF(G$2:G10,G10))</f>
        <v>J  4</v>
      </c>
      <c r="B10" s="8">
        <v>9</v>
      </c>
      <c r="C10" s="7" t="str">
        <f>VLOOKUP(H10,Startovka!A:F,2,FALSE)</f>
        <v>Konečný Petr</v>
      </c>
      <c r="D10" s="8">
        <f>VLOOKUP(H10,Startovka!A:F,3,FALSE)</f>
        <v>1995</v>
      </c>
      <c r="E10" s="12" t="str">
        <f>VLOOKUP(H10,Startovka!A:F,5,FALSE)</f>
        <v>Okrouhlá</v>
      </c>
      <c r="F10" s="12" t="str">
        <f>VLOOKUP(H10,Startovka!A:F,6,FALSE)</f>
        <v>AC Okrouhlá</v>
      </c>
      <c r="G10" s="8" t="str">
        <f>VLOOKUP(H10,Startovka!A:F,4,FALSE)</f>
        <v>J</v>
      </c>
      <c r="H10" s="8">
        <v>113</v>
      </c>
      <c r="I10" s="29" t="str">
        <f t="shared" si="0"/>
        <v>18:27</v>
      </c>
      <c r="J10" s="32" t="s">
        <v>75</v>
      </c>
      <c r="K10" s="32" t="s">
        <v>252</v>
      </c>
      <c r="L10" s="15" t="str">
        <f>VLOOKUP(H10,Startovka!A:G,7,FALSE)</f>
        <v>ok</v>
      </c>
    </row>
    <row r="11" spans="1:12" ht="15">
      <c r="A11" s="8" t="str">
        <f>CONCATENATE(VLOOKUP(H11,Startovka!A:F,4,FALSE),"  ",COUNTIF(G$2:G11,G11))</f>
        <v>M  5</v>
      </c>
      <c r="B11" s="8">
        <v>10</v>
      </c>
      <c r="C11" s="7" t="str">
        <f>VLOOKUP(H11,Startovka!A:F,2,FALSE)</f>
        <v>Dvořák Pavel</v>
      </c>
      <c r="D11" s="8">
        <f>VLOOKUP(H11,Startovka!A:F,3,FALSE)</f>
        <v>1982</v>
      </c>
      <c r="E11" s="12" t="str">
        <f>VLOOKUP(H11,Startovka!A:F,5,FALSE)</f>
        <v>Prostějov</v>
      </c>
      <c r="F11" s="12" t="str">
        <f>VLOOKUP(H11,Startovka!A:F,6,FALSE)</f>
        <v>Biatlon Prostějov</v>
      </c>
      <c r="G11" s="8" t="str">
        <f>VLOOKUP(H11,Startovka!A:F,4,FALSE)</f>
        <v>M</v>
      </c>
      <c r="H11" s="8">
        <v>116</v>
      </c>
      <c r="I11" s="29" t="str">
        <f t="shared" si="0"/>
        <v>18:37</v>
      </c>
      <c r="J11" s="32" t="s">
        <v>75</v>
      </c>
      <c r="K11" s="32" t="s">
        <v>253</v>
      </c>
      <c r="L11" s="15" t="str">
        <f>VLOOKUP(H11,Startovka!A:G,7,FALSE)</f>
        <v>X</v>
      </c>
    </row>
    <row r="12" spans="1:12" ht="15">
      <c r="A12" s="8" t="str">
        <f>CONCATENATE(VLOOKUP(H12,Startovka!A:F,4,FALSE),"  ",COUNTIF(G$2:G12,G12))</f>
        <v>J  5</v>
      </c>
      <c r="B12" s="8">
        <v>11</v>
      </c>
      <c r="C12" s="7" t="str">
        <f>VLOOKUP(H12,Startovka!A:F,2,FALSE)</f>
        <v>Kotouček Matěj</v>
      </c>
      <c r="D12" s="8">
        <f>VLOOKUP(H12,Startovka!A:F,3,FALSE)</f>
        <v>1997</v>
      </c>
      <c r="E12" s="12" t="str">
        <f>VLOOKUP(H12,Startovka!A:F,5,FALSE)</f>
        <v>Bořitov</v>
      </c>
      <c r="F12" s="12" t="str">
        <f>VLOOKUP(H12,Startovka!A:F,6,FALSE)</f>
        <v>TJ Favorit Brno</v>
      </c>
      <c r="G12" s="8" t="str">
        <f>VLOOKUP(H12,Startovka!A:F,4,FALSE)</f>
        <v>J</v>
      </c>
      <c r="H12" s="8">
        <v>94</v>
      </c>
      <c r="I12" s="29" t="str">
        <f t="shared" si="0"/>
        <v>19:00</v>
      </c>
      <c r="J12" s="32" t="s">
        <v>254</v>
      </c>
      <c r="K12" s="32" t="s">
        <v>255</v>
      </c>
      <c r="L12" s="15" t="str">
        <f>VLOOKUP(H12,Startovka!A:G,7,FALSE)</f>
        <v>ok</v>
      </c>
    </row>
    <row r="13" spans="1:12" ht="15">
      <c r="A13" s="8" t="str">
        <f>CONCATENATE(VLOOKUP(H13,Startovka!A:F,4,FALSE),"  ",COUNTIF(G$2:G13,G13))</f>
        <v>MV1  2</v>
      </c>
      <c r="B13" s="8">
        <v>12</v>
      </c>
      <c r="C13" s="7" t="str">
        <f>VLOOKUP(H13,Startovka!A:F,2,FALSE)</f>
        <v>Grün Gustav</v>
      </c>
      <c r="D13" s="8">
        <f>VLOOKUP(H13,Startovka!A:F,3,FALSE)</f>
        <v>1968</v>
      </c>
      <c r="E13" s="12" t="str">
        <f>VLOOKUP(H13,Startovka!A:F,5,FALSE)</f>
        <v>Okrouhlá</v>
      </c>
      <c r="F13" s="12" t="str">
        <f>VLOOKUP(H13,Startovka!A:F,6,FALSE)</f>
        <v>AC Okrouhlá</v>
      </c>
      <c r="G13" s="8" t="str">
        <f>VLOOKUP(H13,Startovka!A:F,4,FALSE)</f>
        <v>MV1</v>
      </c>
      <c r="H13" s="8">
        <v>64</v>
      </c>
      <c r="I13" s="29" t="str">
        <f t="shared" si="0"/>
        <v>19:07</v>
      </c>
      <c r="J13" s="32" t="s">
        <v>254</v>
      </c>
      <c r="K13" s="32" t="s">
        <v>256</v>
      </c>
      <c r="L13" s="15" t="str">
        <f>VLOOKUP(H13,Startovka!A:G,7,FALSE)</f>
        <v>ok</v>
      </c>
    </row>
    <row r="14" spans="1:12" ht="15">
      <c r="A14" s="8" t="str">
        <f>CONCATENATE(VLOOKUP(H14,Startovka!A:F,4,FALSE),"  ",COUNTIF(G$2:G14,G14))</f>
        <v>MV1  3</v>
      </c>
      <c r="B14" s="8">
        <v>13</v>
      </c>
      <c r="C14" s="7" t="str">
        <f>VLOOKUP(H14,Startovka!A:F,2,FALSE)</f>
        <v>Dvořáček Jiří</v>
      </c>
      <c r="D14" s="8">
        <f>VLOOKUP(H14,Startovka!A:F,3,FALSE)</f>
        <v>1968</v>
      </c>
      <c r="E14" s="12" t="str">
        <f>VLOOKUP(H14,Startovka!A:F,5,FALSE)</f>
        <v>Petrovice</v>
      </c>
      <c r="F14" s="12" t="str">
        <f>VLOOKUP(H14,Startovka!A:F,6,FALSE)</f>
        <v>Petrovice</v>
      </c>
      <c r="G14" s="8" t="str">
        <f>VLOOKUP(H14,Startovka!A:F,4,FALSE)</f>
        <v>MV1</v>
      </c>
      <c r="H14" s="8">
        <v>76</v>
      </c>
      <c r="I14" s="29" t="str">
        <f t="shared" si="0"/>
        <v>19:23</v>
      </c>
      <c r="J14" s="32" t="s">
        <v>254</v>
      </c>
      <c r="K14" s="32" t="s">
        <v>257</v>
      </c>
      <c r="L14" s="15" t="str">
        <f>VLOOKUP(H14,Startovka!A:G,7,FALSE)</f>
        <v>ok</v>
      </c>
    </row>
    <row r="15" spans="1:12" ht="15">
      <c r="A15" s="8" t="str">
        <f>CONCATENATE(VLOOKUP(H15,Startovka!A:F,4,FALSE),"  ",COUNTIF(G$2:G15,G15))</f>
        <v>M  6</v>
      </c>
      <c r="B15" s="8">
        <v>14</v>
      </c>
      <c r="C15" s="7" t="str">
        <f>VLOOKUP(H15,Startovka!A:F,2,FALSE)</f>
        <v>Henek Vladan</v>
      </c>
      <c r="D15" s="8">
        <f>VLOOKUP(H15,Startovka!A:F,3,FALSE)</f>
        <v>1980</v>
      </c>
      <c r="E15" s="12" t="str">
        <f>VLOOKUP(H15,Startovka!A:F,5,FALSE)</f>
        <v>Bílovice nad Svitavou</v>
      </c>
      <c r="F15" s="12" t="str">
        <f>VLOOKUP(H15,Startovka!A:F,6,FALSE)</f>
        <v>RBK BLANSKO</v>
      </c>
      <c r="G15" s="8" t="str">
        <f>VLOOKUP(H15,Startovka!A:F,4,FALSE)</f>
        <v>M</v>
      </c>
      <c r="H15" s="8">
        <v>101</v>
      </c>
      <c r="I15" s="29" t="str">
        <f t="shared" si="0"/>
        <v>19:31</v>
      </c>
      <c r="J15" s="32" t="s">
        <v>254</v>
      </c>
      <c r="K15" s="32" t="s">
        <v>258</v>
      </c>
      <c r="L15" s="15" t="str">
        <f>VLOOKUP(H15,Startovka!A:G,7,FALSE)</f>
        <v>ok</v>
      </c>
    </row>
    <row r="16" spans="1:12" ht="15">
      <c r="A16" s="8" t="str">
        <f>CONCATENATE(VLOOKUP(H16,Startovka!A:F,4,FALSE),"  ",COUNTIF(G$2:G16,G16))</f>
        <v>MV2  1</v>
      </c>
      <c r="B16" s="8">
        <v>15</v>
      </c>
      <c r="C16" s="7" t="str">
        <f>VLOOKUP(H16,Startovka!A:F,2,FALSE)</f>
        <v>Horák Pavel</v>
      </c>
      <c r="D16" s="8">
        <f>VLOOKUP(H16,Startovka!A:F,3,FALSE)</f>
        <v>1961</v>
      </c>
      <c r="E16" s="12" t="str">
        <f>VLOOKUP(H16,Startovka!A:F,5,FALSE)</f>
        <v>Vyškov</v>
      </c>
      <c r="F16" s="12" t="str">
        <f>VLOOKUP(H16,Startovka!A:F,6,FALSE)</f>
        <v>Vyškov</v>
      </c>
      <c r="G16" s="8" t="str">
        <f>VLOOKUP(H16,Startovka!A:F,4,FALSE)</f>
        <v>MV2</v>
      </c>
      <c r="H16" s="8">
        <v>92</v>
      </c>
      <c r="I16" s="29" t="str">
        <f t="shared" si="0"/>
        <v>19:34</v>
      </c>
      <c r="J16" s="32" t="s">
        <v>254</v>
      </c>
      <c r="K16" s="32" t="s">
        <v>259</v>
      </c>
      <c r="L16" s="15" t="str">
        <f>VLOOKUP(H16,Startovka!A:G,7,FALSE)</f>
        <v>X</v>
      </c>
    </row>
    <row r="17" spans="1:12" ht="15">
      <c r="A17" s="8" t="str">
        <f>CONCATENATE(VLOOKUP(H17,Startovka!A:F,4,FALSE),"  ",COUNTIF(G$2:G17,G17))</f>
        <v>M  7</v>
      </c>
      <c r="B17" s="8">
        <v>16</v>
      </c>
      <c r="C17" s="7" t="str">
        <f>VLOOKUP(H17,Startovka!A:F,2,FALSE)</f>
        <v>Pospíchal Vladimír</v>
      </c>
      <c r="D17" s="8">
        <f>VLOOKUP(H17,Startovka!A:F,3,FALSE)</f>
        <v>1985</v>
      </c>
      <c r="E17" s="12" t="str">
        <f>VLOOKUP(H17,Startovka!A:F,5,FALSE)</f>
        <v>Brno</v>
      </c>
      <c r="F17" s="12">
        <f>VLOOKUP(H17,Startovka!A:F,6,FALSE)</f>
        <v>0</v>
      </c>
      <c r="G17" s="8" t="str">
        <f>VLOOKUP(H17,Startovka!A:F,4,FALSE)</f>
        <v>M</v>
      </c>
      <c r="H17" s="8">
        <v>164</v>
      </c>
      <c r="I17" s="29" t="str">
        <f t="shared" si="0"/>
        <v>19:48</v>
      </c>
      <c r="J17" s="32" t="s">
        <v>254</v>
      </c>
      <c r="K17" s="32" t="s">
        <v>260</v>
      </c>
      <c r="L17" s="15" t="str">
        <f>VLOOKUP(H17,Startovka!A:G,7,FALSE)</f>
        <v>X</v>
      </c>
    </row>
    <row r="18" spans="1:12" ht="15">
      <c r="A18" s="8" t="str">
        <f>CONCATENATE(VLOOKUP(H18,Startovka!A:F,4,FALSE),"  ",COUNTIF(G$2:G18,G18))</f>
        <v>MV1  4</v>
      </c>
      <c r="B18" s="8">
        <v>17</v>
      </c>
      <c r="C18" s="7" t="str">
        <f>VLOOKUP(H18,Startovka!A:F,2,FALSE)</f>
        <v>Němec Richard</v>
      </c>
      <c r="D18" s="8">
        <f>VLOOKUP(H18,Startovka!A:F,3,FALSE)</f>
        <v>1969</v>
      </c>
      <c r="E18" s="12" t="str">
        <f>VLOOKUP(H18,Startovka!A:F,5,FALSE)</f>
        <v>Blansko</v>
      </c>
      <c r="F18" s="12" t="str">
        <f>VLOOKUP(H18,Startovka!A:F,6,FALSE)</f>
        <v>Blansko</v>
      </c>
      <c r="G18" s="8" t="str">
        <f>VLOOKUP(H18,Startovka!A:F,4,FALSE)</f>
        <v>MV1</v>
      </c>
      <c r="H18" s="27">
        <v>71</v>
      </c>
      <c r="I18" s="29" t="str">
        <f t="shared" si="0"/>
        <v>19:52</v>
      </c>
      <c r="J18" s="32" t="s">
        <v>254</v>
      </c>
      <c r="K18" s="32" t="s">
        <v>261</v>
      </c>
      <c r="L18" s="15" t="str">
        <f>VLOOKUP(H18,Startovka!A:G,7,FALSE)</f>
        <v>ok</v>
      </c>
    </row>
    <row r="19" spans="1:12" ht="15">
      <c r="A19" s="8" t="str">
        <f>CONCATENATE(VLOOKUP(H19,Startovka!A:F,4,FALSE),"  ",COUNTIF(G$2:G19,G19))</f>
        <v>M  8</v>
      </c>
      <c r="B19" s="8">
        <v>18</v>
      </c>
      <c r="C19" s="7" t="str">
        <f>VLOOKUP(H19,Startovka!A:F,2,FALSE)</f>
        <v>Strnad Richard</v>
      </c>
      <c r="D19" s="8">
        <f>VLOOKUP(H19,Startovka!A:F,3,FALSE)</f>
        <v>1974</v>
      </c>
      <c r="E19" s="12">
        <f>VLOOKUP(H19,Startovka!A:F,5,FALSE)</f>
        <v>0</v>
      </c>
      <c r="F19" s="12" t="str">
        <f>VLOOKUP(H19,Startovka!A:F,6,FALSE)</f>
        <v>AK Drnovice</v>
      </c>
      <c r="G19" s="8" t="str">
        <f>VLOOKUP(H19,Startovka!A:F,4,FALSE)</f>
        <v>M</v>
      </c>
      <c r="H19" s="8">
        <v>124</v>
      </c>
      <c r="I19" s="29" t="str">
        <f t="shared" si="0"/>
        <v>19:54</v>
      </c>
      <c r="J19" s="32" t="s">
        <v>254</v>
      </c>
      <c r="K19" s="32" t="s">
        <v>262</v>
      </c>
      <c r="L19" s="15" t="str">
        <f>VLOOKUP(H19,Startovka!A:G,7,FALSE)</f>
        <v>X</v>
      </c>
    </row>
    <row r="20" spans="1:12" ht="15">
      <c r="A20" s="8" t="str">
        <f>CONCATENATE(VLOOKUP(H20,Startovka!A:F,4,FALSE),"  ",COUNTIF(G$2:G20,G20))</f>
        <v>MV1  5</v>
      </c>
      <c r="B20" s="8">
        <v>19</v>
      </c>
      <c r="C20" s="7" t="str">
        <f>VLOOKUP(H20,Startovka!A:F,2,FALSE)</f>
        <v>Videman Tomáš</v>
      </c>
      <c r="D20" s="8">
        <f>VLOOKUP(H20,Startovka!A:F,3,FALSE)</f>
        <v>1970</v>
      </c>
      <c r="E20" s="12" t="str">
        <f>VLOOKUP(H20,Startovka!A:F,5,FALSE)</f>
        <v>Kunštát</v>
      </c>
      <c r="F20" s="12">
        <f>VLOOKUP(H20,Startovka!A:F,6,FALSE)</f>
        <v>0</v>
      </c>
      <c r="G20" s="8" t="str">
        <f>VLOOKUP(H20,Startovka!A:F,4,FALSE)</f>
        <v>MV1</v>
      </c>
      <c r="H20" s="8">
        <v>158</v>
      </c>
      <c r="I20" s="29" t="str">
        <f t="shared" si="0"/>
        <v>19:57</v>
      </c>
      <c r="J20" s="32" t="s">
        <v>254</v>
      </c>
      <c r="K20" s="32" t="s">
        <v>263</v>
      </c>
      <c r="L20" s="15" t="str">
        <f>VLOOKUP(H20,Startovka!A:G,7,FALSE)</f>
        <v>ok</v>
      </c>
    </row>
    <row r="21" spans="1:12" ht="15">
      <c r="A21" s="8" t="str">
        <f>CONCATENATE(VLOOKUP(H21,Startovka!A:F,4,FALSE),"  ",COUNTIF(G$2:G21,G21))</f>
        <v>M  9</v>
      </c>
      <c r="B21" s="8">
        <v>20</v>
      </c>
      <c r="C21" s="7" t="str">
        <f>VLOOKUP(H21,Startovka!A:F,2,FALSE)</f>
        <v>Šitka Josef</v>
      </c>
      <c r="D21" s="8">
        <f>VLOOKUP(H21,Startovka!A:F,3,FALSE)</f>
        <v>1986</v>
      </c>
      <c r="E21" s="12" t="str">
        <f>VLOOKUP(H21,Startovka!A:F,5,FALSE)</f>
        <v>Drnovice (Vyškov)</v>
      </c>
      <c r="F21" s="12" t="str">
        <f>VLOOKUP(H21,Startovka!A:F,6,FALSE)</f>
        <v>MK SEITL Ostrava</v>
      </c>
      <c r="G21" s="8" t="str">
        <f>VLOOKUP(H21,Startovka!A:F,4,FALSE)</f>
        <v>M</v>
      </c>
      <c r="H21" s="8">
        <v>119</v>
      </c>
      <c r="I21" s="29" t="str">
        <f t="shared" si="0"/>
        <v>19:58</v>
      </c>
      <c r="J21" s="32" t="s">
        <v>254</v>
      </c>
      <c r="K21" s="32" t="s">
        <v>246</v>
      </c>
      <c r="L21" s="15" t="str">
        <f>VLOOKUP(H21,Startovka!A:G,7,FALSE)</f>
        <v>X</v>
      </c>
    </row>
    <row r="22" spans="1:12" ht="15">
      <c r="A22" s="8" t="str">
        <f>CONCATENATE(VLOOKUP(H22,Startovka!A:F,4,FALSE),"  ",COUNTIF(G$2:G22,G22))</f>
        <v>J  6</v>
      </c>
      <c r="B22" s="8">
        <v>21</v>
      </c>
      <c r="C22" s="7" t="str">
        <f>VLOOKUP(H22,Startovka!A:F,2,FALSE)</f>
        <v>Videman Tomáš</v>
      </c>
      <c r="D22" s="8">
        <f>VLOOKUP(H22,Startovka!A:F,3,FALSE)</f>
        <v>1997</v>
      </c>
      <c r="E22" s="12" t="str">
        <f>VLOOKUP(H22,Startovka!A:F,5,FALSE)</f>
        <v>Kunštát</v>
      </c>
      <c r="F22" s="12">
        <f>VLOOKUP(H22,Startovka!A:F,6,FALSE)</f>
        <v>0</v>
      </c>
      <c r="G22" s="8" t="str">
        <f>VLOOKUP(H22,Startovka!A:F,4,FALSE)</f>
        <v>J</v>
      </c>
      <c r="H22" s="8">
        <v>157</v>
      </c>
      <c r="I22" s="29" t="str">
        <f t="shared" si="0"/>
        <v>20:07</v>
      </c>
      <c r="J22" s="32" t="s">
        <v>264</v>
      </c>
      <c r="K22" s="32" t="s">
        <v>256</v>
      </c>
      <c r="L22" s="15" t="str">
        <f>VLOOKUP(H22,Startovka!A:G,7,FALSE)</f>
        <v>ok</v>
      </c>
    </row>
    <row r="23" spans="1:12" ht="15">
      <c r="A23" s="8" t="str">
        <f>CONCATENATE(VLOOKUP(H23,Startovka!A:F,4,FALSE),"  ",COUNTIF(G$2:G23,G23))</f>
        <v>M  10</v>
      </c>
      <c r="B23" s="8">
        <v>22</v>
      </c>
      <c r="C23" s="7" t="str">
        <f>VLOOKUP(H23,Startovka!A:F,2,FALSE)</f>
        <v>Plechatý Ondřej</v>
      </c>
      <c r="D23" s="8">
        <f>VLOOKUP(H23,Startovka!A:F,3,FALSE)</f>
        <v>1984</v>
      </c>
      <c r="E23" s="12" t="str">
        <f>VLOOKUP(H23,Startovka!A:F,5,FALSE)</f>
        <v>Velká Bíteš</v>
      </c>
      <c r="F23" s="12" t="str">
        <f>VLOOKUP(H23,Startovka!A:F,6,FALSE)</f>
        <v>Zátopkův běžecký klub Velká Bíteš</v>
      </c>
      <c r="G23" s="8" t="str">
        <f>VLOOKUP(H23,Startovka!A:F,4,FALSE)</f>
        <v>M</v>
      </c>
      <c r="H23" s="8">
        <v>83</v>
      </c>
      <c r="I23" s="29" t="str">
        <f t="shared" si="0"/>
        <v>20:08</v>
      </c>
      <c r="J23" s="32" t="s">
        <v>264</v>
      </c>
      <c r="K23" s="32" t="s">
        <v>265</v>
      </c>
      <c r="L23" s="15" t="str">
        <f>VLOOKUP(H23,Startovka!A:G,7,FALSE)</f>
        <v>X</v>
      </c>
    </row>
    <row r="24" spans="1:12" ht="15">
      <c r="A24" s="8" t="str">
        <f>CONCATENATE(VLOOKUP(H24,Startovka!A:F,4,FALSE),"  ",COUNTIF(G$2:G24,G24))</f>
        <v>MV1  6</v>
      </c>
      <c r="B24" s="8">
        <v>23</v>
      </c>
      <c r="C24" s="7" t="str">
        <f>VLOOKUP(H24,Startovka!A:F,2,FALSE)</f>
        <v>Macura Jan</v>
      </c>
      <c r="D24" s="8">
        <f>VLOOKUP(H24,Startovka!A:F,3,FALSE)</f>
        <v>1972</v>
      </c>
      <c r="E24" s="12">
        <f>VLOOKUP(H24,Startovka!A:F,5,FALSE)</f>
        <v>0</v>
      </c>
      <c r="F24" s="12" t="str">
        <f>VLOOKUP(H24,Startovka!A:F,6,FALSE)</f>
        <v>Horizont Kola Novák Blansko</v>
      </c>
      <c r="G24" s="8" t="str">
        <f>VLOOKUP(H24,Startovka!A:F,4,FALSE)</f>
        <v>MV1</v>
      </c>
      <c r="H24" s="8">
        <v>171</v>
      </c>
      <c r="I24" s="29" t="str">
        <f t="shared" si="0"/>
        <v>20:27</v>
      </c>
      <c r="J24" s="32" t="s">
        <v>264</v>
      </c>
      <c r="K24" s="32" t="s">
        <v>252</v>
      </c>
      <c r="L24" s="15" t="str">
        <f>VLOOKUP(H24,Startovka!A:G,7,FALSE)</f>
        <v>ok</v>
      </c>
    </row>
    <row r="25" spans="1:12" ht="15">
      <c r="A25" s="8" t="str">
        <f>CONCATENATE(VLOOKUP(H25,Startovka!A:F,4,FALSE),"  ",COUNTIF(G$2:G25,G25))</f>
        <v>M  11</v>
      </c>
      <c r="B25" s="8">
        <v>24</v>
      </c>
      <c r="C25" s="7" t="str">
        <f>VLOOKUP(H25,Startovka!A:F,2,FALSE)</f>
        <v>Koudelka Lukáš</v>
      </c>
      <c r="D25" s="8">
        <f>VLOOKUP(H25,Startovka!A:F,3,FALSE)</f>
        <v>1983</v>
      </c>
      <c r="E25" s="12" t="str">
        <f>VLOOKUP(H25,Startovka!A:F,5,FALSE)</f>
        <v>Olšany</v>
      </c>
      <c r="F25" s="12" t="str">
        <f>VLOOKUP(H25,Startovka!A:F,6,FALSE)</f>
        <v>SK Olšany</v>
      </c>
      <c r="G25" s="8" t="str">
        <f>VLOOKUP(H25,Startovka!A:F,4,FALSE)</f>
        <v>M</v>
      </c>
      <c r="H25" s="8">
        <v>67</v>
      </c>
      <c r="I25" s="29" t="str">
        <f t="shared" si="0"/>
        <v>20:33</v>
      </c>
      <c r="J25" s="32" t="s">
        <v>264</v>
      </c>
      <c r="K25" s="32" t="s">
        <v>266</v>
      </c>
      <c r="L25" s="15" t="str">
        <f>VLOOKUP(H25,Startovka!A:G,7,FALSE)</f>
        <v>X</v>
      </c>
    </row>
    <row r="26" spans="1:12" ht="15">
      <c r="A26" s="8" t="str">
        <f>CONCATENATE(VLOOKUP(H26,Startovka!A:F,4,FALSE),"  ",COUNTIF(G$2:G26,G26))</f>
        <v>M  12</v>
      </c>
      <c r="B26" s="8">
        <v>25</v>
      </c>
      <c r="C26" s="7" t="str">
        <f>VLOOKUP(H26,Startovka!A:F,2,FALSE)</f>
        <v>Krénar Michal</v>
      </c>
      <c r="D26" s="8">
        <f>VLOOKUP(H26,Startovka!A:F,3,FALSE)</f>
        <v>1979</v>
      </c>
      <c r="E26" s="12" t="str">
        <f>VLOOKUP(H26,Startovka!A:F,5,FALSE)</f>
        <v>Boskovice</v>
      </c>
      <c r="F26" s="12" t="str">
        <f>VLOOKUP(H26,Startovka!A:F,6,FALSE)</f>
        <v>AUTO RZ BOSKOVICE</v>
      </c>
      <c r="G26" s="8" t="str">
        <f>VLOOKUP(H26,Startovka!A:F,4,FALSE)</f>
        <v>M</v>
      </c>
      <c r="H26" s="8">
        <v>98</v>
      </c>
      <c r="I26" s="29" t="str">
        <f t="shared" si="0"/>
        <v>20:34</v>
      </c>
      <c r="J26" s="32" t="s">
        <v>264</v>
      </c>
      <c r="K26" s="32" t="s">
        <v>259</v>
      </c>
      <c r="L26" s="15" t="str">
        <f>VLOOKUP(H26,Startovka!A:G,7,FALSE)</f>
        <v>ok</v>
      </c>
    </row>
    <row r="27" spans="1:12" ht="15">
      <c r="A27" s="8" t="str">
        <f>CONCATENATE(VLOOKUP(H27,Startovka!A:F,4,FALSE),"  ",COUNTIF(G$2:G27,G27))</f>
        <v>MV1  7</v>
      </c>
      <c r="B27" s="8">
        <v>26</v>
      </c>
      <c r="C27" s="7" t="str">
        <f>VLOOKUP(H27,Startovka!A:F,2,FALSE)</f>
        <v>Přikryl Petr</v>
      </c>
      <c r="D27" s="8">
        <f>VLOOKUP(H27,Startovka!A:F,3,FALSE)</f>
        <v>1967</v>
      </c>
      <c r="E27" s="12" t="str">
        <f>VLOOKUP(H27,Startovka!A:F,5,FALSE)</f>
        <v>Brno</v>
      </c>
      <c r="F27" s="12" t="str">
        <f>VLOOKUP(H27,Startovka!A:F,6,FALSE)</f>
        <v>KOB Moira Brno</v>
      </c>
      <c r="G27" s="8" t="str">
        <f>VLOOKUP(H27,Startovka!A:F,4,FALSE)</f>
        <v>MV1</v>
      </c>
      <c r="H27" s="8">
        <v>107</v>
      </c>
      <c r="I27" s="29" t="str">
        <f t="shared" si="0"/>
        <v>20:39</v>
      </c>
      <c r="J27" s="32" t="s">
        <v>264</v>
      </c>
      <c r="K27" s="32" t="s">
        <v>267</v>
      </c>
      <c r="L27" s="15" t="str">
        <f>VLOOKUP(H27,Startovka!A:G,7,FALSE)</f>
        <v>X</v>
      </c>
    </row>
    <row r="28" spans="1:12" ht="15">
      <c r="A28" s="8" t="str">
        <f>CONCATENATE(VLOOKUP(H28,Startovka!A:F,4,FALSE),"  ",COUNTIF(G$2:G28,G28))</f>
        <v>MV1  8</v>
      </c>
      <c r="B28" s="8">
        <v>27</v>
      </c>
      <c r="C28" s="7" t="str">
        <f>VLOOKUP(H28,Startovka!A:F,2,FALSE)</f>
        <v>Halas Petr</v>
      </c>
      <c r="D28" s="8">
        <f>VLOOKUP(H28,Startovka!A:F,3,FALSE)</f>
        <v>1973</v>
      </c>
      <c r="E28" s="12">
        <f>VLOOKUP(H28,Startovka!A:F,5,FALSE)</f>
        <v>0</v>
      </c>
      <c r="F28" s="12" t="str">
        <f>VLOOKUP(H28,Startovka!A:F,6,FALSE)</f>
        <v>AK Drnovice u V.</v>
      </c>
      <c r="G28" s="8" t="str">
        <f>VLOOKUP(H28,Startovka!A:F,4,FALSE)</f>
        <v>MV1</v>
      </c>
      <c r="H28" s="8">
        <v>129</v>
      </c>
      <c r="I28" s="29" t="str">
        <f t="shared" si="0"/>
        <v>20:43</v>
      </c>
      <c r="J28" s="32" t="s">
        <v>264</v>
      </c>
      <c r="K28" s="32" t="s">
        <v>250</v>
      </c>
      <c r="L28" s="15" t="str">
        <f>VLOOKUP(H28,Startovka!A:G,7,FALSE)</f>
        <v>X</v>
      </c>
    </row>
    <row r="29" spans="1:12" ht="15">
      <c r="A29" s="8" t="str">
        <f>CONCATENATE(VLOOKUP(H29,Startovka!A:F,4,FALSE),"  ",COUNTIF(G$2:G29,G29))</f>
        <v>Ž  1</v>
      </c>
      <c r="B29" s="8">
        <v>28</v>
      </c>
      <c r="C29" s="7" t="str">
        <f>VLOOKUP(H29,Startovka!A:F,2,FALSE)</f>
        <v>Barešová Milada</v>
      </c>
      <c r="D29" s="8">
        <f>VLOOKUP(H29,Startovka!A:F,3,FALSE)</f>
        <v>1975</v>
      </c>
      <c r="E29" s="12">
        <f>VLOOKUP(H29,Startovka!A:F,5,FALSE)</f>
        <v>0</v>
      </c>
      <c r="F29" s="12" t="str">
        <f>VLOOKUP(H29,Startovka!A:F,6,FALSE)</f>
        <v>Bambas Skalice</v>
      </c>
      <c r="G29" s="8" t="str">
        <f>VLOOKUP(H29,Startovka!A:F,4,FALSE)</f>
        <v>Ž</v>
      </c>
      <c r="H29" s="8">
        <v>180</v>
      </c>
      <c r="I29" s="29" t="str">
        <f t="shared" si="0"/>
        <v>20:48</v>
      </c>
      <c r="J29" s="32" t="s">
        <v>264</v>
      </c>
      <c r="K29" s="32" t="s">
        <v>260</v>
      </c>
      <c r="L29" s="15" t="str">
        <f>VLOOKUP(H29,Startovka!A:G,7,FALSE)</f>
        <v>ok</v>
      </c>
    </row>
    <row r="30" spans="1:12" ht="15">
      <c r="A30" s="8" t="str">
        <f>CONCATENATE(VLOOKUP(H30,Startovka!A:F,4,FALSE),"  ",COUNTIF(G$2:G30,G30))</f>
        <v>M  13</v>
      </c>
      <c r="B30" s="8">
        <v>29</v>
      </c>
      <c r="C30" s="7" t="str">
        <f>VLOOKUP(H30,Startovka!A:F,2,FALSE)</f>
        <v>Smutný Vladimír</v>
      </c>
      <c r="D30" s="8">
        <f>VLOOKUP(H30,Startovka!A:F,3,FALSE)</f>
        <v>1976</v>
      </c>
      <c r="E30" s="12">
        <f>VLOOKUP(H30,Startovka!A:F,5,FALSE)</f>
        <v>0</v>
      </c>
      <c r="F30" s="12" t="str">
        <f>VLOOKUP(H30,Startovka!A:F,6,FALSE)</f>
        <v>Moravec Team</v>
      </c>
      <c r="G30" s="8" t="str">
        <f>VLOOKUP(H30,Startovka!A:F,4,FALSE)</f>
        <v>M</v>
      </c>
      <c r="H30" s="8">
        <v>130</v>
      </c>
      <c r="I30" s="29" t="str">
        <f t="shared" si="0"/>
        <v>20:50</v>
      </c>
      <c r="J30" s="32" t="s">
        <v>264</v>
      </c>
      <c r="K30" s="32" t="s">
        <v>268</v>
      </c>
      <c r="L30" s="15" t="str">
        <f>VLOOKUP(H30,Startovka!A:G,7,FALSE)</f>
        <v>X</v>
      </c>
    </row>
    <row r="31" spans="1:12" ht="15">
      <c r="A31" s="8" t="str">
        <f>CONCATENATE(VLOOKUP(H31,Startovka!A:F,4,FALSE),"  ",COUNTIF(G$2:G31,G31))</f>
        <v>MV2  2</v>
      </c>
      <c r="B31" s="8">
        <v>30</v>
      </c>
      <c r="C31" s="7" t="str">
        <f>VLOOKUP(H31,Startovka!A:F,2,FALSE)</f>
        <v>Prudek Vítězslav</v>
      </c>
      <c r="D31" s="8">
        <f>VLOOKUP(H31,Startovka!A:F,3,FALSE)</f>
        <v>1961</v>
      </c>
      <c r="E31" s="12">
        <f>VLOOKUP(H31,Startovka!A:F,5,FALSE)</f>
        <v>0</v>
      </c>
      <c r="F31" s="12" t="str">
        <f>VLOOKUP(H31,Startovka!A:F,6,FALSE)</f>
        <v>Moravec Sokol Benešov</v>
      </c>
      <c r="G31" s="8" t="str">
        <f>VLOOKUP(H31,Startovka!A:F,4,FALSE)</f>
        <v>MV2</v>
      </c>
      <c r="H31" s="8">
        <v>126</v>
      </c>
      <c r="I31" s="29" t="str">
        <f t="shared" si="0"/>
        <v>20:53</v>
      </c>
      <c r="J31" s="32" t="s">
        <v>264</v>
      </c>
      <c r="K31" s="32" t="s">
        <v>269</v>
      </c>
      <c r="L31" s="15" t="str">
        <f>VLOOKUP(H31,Startovka!A:G,7,FALSE)</f>
        <v>ok</v>
      </c>
    </row>
    <row r="32" spans="1:12" ht="15">
      <c r="A32" s="8" t="str">
        <f>CONCATENATE(VLOOKUP(H32,Startovka!A:F,4,FALSE),"  ",COUNTIF(G$2:G32,G32))</f>
        <v>MV2  3</v>
      </c>
      <c r="B32" s="8">
        <v>31</v>
      </c>
      <c r="C32" s="7" t="str">
        <f>VLOOKUP(H32,Startovka!A:F,2,FALSE)</f>
        <v>Spáčil Leopold</v>
      </c>
      <c r="D32" s="8">
        <f>VLOOKUP(H32,Startovka!A:F,3,FALSE)</f>
        <v>1959</v>
      </c>
      <c r="E32" s="12">
        <f>VLOOKUP(H32,Startovka!A:F,5,FALSE)</f>
        <v>0</v>
      </c>
      <c r="F32" s="12" t="str">
        <f>VLOOKUP(H32,Startovka!A:F,6,FALSE)</f>
        <v>Moravec Benešov</v>
      </c>
      <c r="G32" s="8" t="str">
        <f>VLOOKUP(H32,Startovka!A:F,4,FALSE)</f>
        <v>MV2</v>
      </c>
      <c r="H32" s="8">
        <v>167</v>
      </c>
      <c r="I32" s="29" t="str">
        <f t="shared" si="0"/>
        <v>20:56</v>
      </c>
      <c r="J32" s="32" t="s">
        <v>264</v>
      </c>
      <c r="K32" s="32" t="s">
        <v>270</v>
      </c>
      <c r="L32" s="15" t="str">
        <f>VLOOKUP(H32,Startovka!A:G,7,FALSE)</f>
        <v>ok</v>
      </c>
    </row>
    <row r="33" spans="1:12" ht="15">
      <c r="A33" s="8" t="str">
        <f>CONCATENATE(VLOOKUP(H33,Startovka!A:F,4,FALSE),"  ",COUNTIF(G$2:G33,G33))</f>
        <v>MV2  4</v>
      </c>
      <c r="B33" s="8">
        <v>32</v>
      </c>
      <c r="C33" s="7" t="str">
        <f>VLOOKUP(H33,Startovka!A:F,2,FALSE)</f>
        <v>Hájek Ivo</v>
      </c>
      <c r="D33" s="8">
        <f>VLOOKUP(H33,Startovka!A:F,3,FALSE)</f>
        <v>1961</v>
      </c>
      <c r="E33" s="12">
        <f>VLOOKUP(H33,Startovka!A:F,5,FALSE)</f>
        <v>0</v>
      </c>
      <c r="F33" s="12" t="str">
        <f>VLOOKUP(H33,Startovka!A:F,6,FALSE)</f>
        <v>Sokol Doubravice</v>
      </c>
      <c r="G33" s="8" t="str">
        <f>VLOOKUP(H33,Startovka!A:F,4,FALSE)</f>
        <v>MV2</v>
      </c>
      <c r="H33" s="8">
        <v>166</v>
      </c>
      <c r="I33" s="29" t="str">
        <f t="shared" si="0"/>
        <v>21:06</v>
      </c>
      <c r="J33" s="32" t="s">
        <v>271</v>
      </c>
      <c r="K33" s="32" t="s">
        <v>272</v>
      </c>
      <c r="L33" s="15" t="str">
        <f>VLOOKUP(H33,Startovka!A:G,7,FALSE)</f>
        <v>ok</v>
      </c>
    </row>
    <row r="34" spans="1:12" ht="15">
      <c r="A34" s="8" t="str">
        <f>CONCATENATE(VLOOKUP(H34,Startovka!A:F,4,FALSE),"  ",COUNTIF(G$2:G34,G34))</f>
        <v>Ž  2</v>
      </c>
      <c r="B34" s="8">
        <v>33</v>
      </c>
      <c r="C34" s="7" t="str">
        <f>VLOOKUP(H34,Startovka!A:F,2,FALSE)</f>
        <v>Ďurdiaková Tereza</v>
      </c>
      <c r="D34" s="8">
        <f>VLOOKUP(H34,Startovka!A:F,3,FALSE)</f>
        <v>1991</v>
      </c>
      <c r="E34" s="12">
        <f>VLOOKUP(H34,Startovka!A:F,5,FALSE)</f>
        <v>0</v>
      </c>
      <c r="F34" s="12" t="str">
        <f>VLOOKUP(H34,Startovka!A:F,6,FALSE)</f>
        <v>AK Olymp Brno</v>
      </c>
      <c r="G34" s="8" t="str">
        <f>VLOOKUP(H34,Startovka!A:F,4,FALSE)</f>
        <v>Ž</v>
      </c>
      <c r="H34" s="8">
        <v>145</v>
      </c>
      <c r="I34" s="29" t="str">
        <f t="shared" si="0"/>
        <v>21:11</v>
      </c>
      <c r="J34" s="32" t="s">
        <v>271</v>
      </c>
      <c r="K34" s="32" t="s">
        <v>273</v>
      </c>
      <c r="L34" s="15" t="str">
        <f>VLOOKUP(H34,Startovka!A:G,7,FALSE)</f>
        <v>X</v>
      </c>
    </row>
    <row r="35" spans="1:12" ht="15">
      <c r="A35" s="8" t="str">
        <f>CONCATENATE(VLOOKUP(H35,Startovka!A:F,4,FALSE),"  ",COUNTIF(G$2:G35,G35))</f>
        <v>ŽV  1</v>
      </c>
      <c r="B35" s="8">
        <v>34</v>
      </c>
      <c r="C35" s="7" t="str">
        <f>VLOOKUP(H35,Startovka!A:F,2,FALSE)</f>
        <v>Jančaříková Lenka</v>
      </c>
      <c r="D35" s="8">
        <f>VLOOKUP(H35,Startovka!A:F,3,FALSE)</f>
        <v>1970</v>
      </c>
      <c r="E35" s="12">
        <f>VLOOKUP(H35,Startovka!A:F,5,FALSE)</f>
        <v>0</v>
      </c>
      <c r="F35" s="12" t="str">
        <f>VLOOKUP(H35,Startovka!A:F,6,FALSE)</f>
        <v>AAC Brno</v>
      </c>
      <c r="G35" s="8" t="str">
        <f>VLOOKUP(H35,Startovka!A:F,4,FALSE)</f>
        <v>ŽV</v>
      </c>
      <c r="H35" s="8">
        <v>131</v>
      </c>
      <c r="I35" s="29" t="str">
        <f t="shared" si="0"/>
        <v>21:17</v>
      </c>
      <c r="J35" s="32" t="s">
        <v>271</v>
      </c>
      <c r="K35" s="32" t="s">
        <v>247</v>
      </c>
      <c r="L35" s="15" t="str">
        <f>VLOOKUP(H35,Startovka!A:G,7,FALSE)</f>
        <v>X</v>
      </c>
    </row>
    <row r="36" spans="1:12" ht="15">
      <c r="A36" s="8" t="str">
        <f>CONCATENATE(VLOOKUP(H36,Startovka!A:F,4,FALSE),"  ",COUNTIF(G$2:G36,G36))</f>
        <v>M  14</v>
      </c>
      <c r="B36" s="8">
        <v>35</v>
      </c>
      <c r="C36" s="7" t="str">
        <f>VLOOKUP(H36,Startovka!A:F,2,FALSE)</f>
        <v>Macholan Martin</v>
      </c>
      <c r="D36" s="8">
        <f>VLOOKUP(H36,Startovka!A:F,3,FALSE)</f>
        <v>1988</v>
      </c>
      <c r="E36" s="12" t="str">
        <f>VLOOKUP(H36,Startovka!A:F,5,FALSE)</f>
        <v>Velká Bíteš</v>
      </c>
      <c r="F36" s="12">
        <f>VLOOKUP(H36,Startovka!A:F,6,FALSE)</f>
        <v>0</v>
      </c>
      <c r="G36" s="8" t="str">
        <f>VLOOKUP(H36,Startovka!A:F,4,FALSE)</f>
        <v>M</v>
      </c>
      <c r="H36" s="8">
        <v>136</v>
      </c>
      <c r="I36" s="29" t="str">
        <f t="shared" si="0"/>
        <v>21:25</v>
      </c>
      <c r="J36" s="32" t="s">
        <v>271</v>
      </c>
      <c r="K36" s="32" t="s">
        <v>249</v>
      </c>
      <c r="L36" s="15" t="str">
        <f>VLOOKUP(H36,Startovka!A:G,7,FALSE)</f>
        <v>X</v>
      </c>
    </row>
    <row r="37" spans="1:12" ht="15">
      <c r="A37" s="8" t="str">
        <f>CONCATENATE(VLOOKUP(H37,Startovka!A:F,4,FALSE),"  ",COUNTIF(G$2:G37,G37))</f>
        <v>MV1  9</v>
      </c>
      <c r="B37" s="8">
        <v>36</v>
      </c>
      <c r="C37" s="7" t="str">
        <f>VLOOKUP(H37,Startovka!A:F,2,FALSE)</f>
        <v>Jančařík Petr</v>
      </c>
      <c r="D37" s="8">
        <f>VLOOKUP(H37,Startovka!A:F,3,FALSE)</f>
        <v>1968</v>
      </c>
      <c r="E37" s="12">
        <f>VLOOKUP(H37,Startovka!A:F,5,FALSE)</f>
        <v>0</v>
      </c>
      <c r="F37" s="12" t="str">
        <f>VLOOKUP(H37,Startovka!A:F,6,FALSE)</f>
        <v>AAC Brno</v>
      </c>
      <c r="G37" s="8" t="str">
        <f>VLOOKUP(H37,Startovka!A:F,4,FALSE)</f>
        <v>MV1</v>
      </c>
      <c r="H37" s="8">
        <v>132</v>
      </c>
      <c r="I37" s="29" t="str">
        <f t="shared" si="0"/>
        <v>21:27</v>
      </c>
      <c r="J37" s="32" t="s">
        <v>271</v>
      </c>
      <c r="K37" s="32" t="s">
        <v>252</v>
      </c>
      <c r="L37" s="15" t="str">
        <f>VLOOKUP(H37,Startovka!A:G,7,FALSE)</f>
        <v>X</v>
      </c>
    </row>
    <row r="38" spans="1:12" ht="15">
      <c r="A38" s="8" t="str">
        <f>CONCATENATE(VLOOKUP(H38,Startovka!A:F,4,FALSE),"  ",COUNTIF(G$2:G38,G38))</f>
        <v>MV2  5</v>
      </c>
      <c r="B38" s="8">
        <v>37</v>
      </c>
      <c r="C38" s="7" t="str">
        <f>VLOOKUP(H38,Startovka!A:F,2,FALSE)</f>
        <v>Fiedler Jan</v>
      </c>
      <c r="D38" s="8">
        <f>VLOOKUP(H38,Startovka!A:F,3,FALSE)</f>
        <v>1956</v>
      </c>
      <c r="E38" s="12">
        <f>VLOOKUP(H38,Startovka!A:F,5,FALSE)</f>
        <v>0</v>
      </c>
      <c r="F38" s="12" t="str">
        <f>VLOOKUP(H38,Startovka!A:F,6,FALSE)</f>
        <v>AC Moravská Slavia Brno</v>
      </c>
      <c r="G38" s="8" t="str">
        <f>VLOOKUP(H38,Startovka!A:F,4,FALSE)</f>
        <v>MV2</v>
      </c>
      <c r="H38" s="8">
        <v>142</v>
      </c>
      <c r="I38" s="29" t="str">
        <f t="shared" si="0"/>
        <v>21:32</v>
      </c>
      <c r="J38" s="32" t="s">
        <v>271</v>
      </c>
      <c r="K38" s="32" t="s">
        <v>274</v>
      </c>
      <c r="L38" s="15" t="str">
        <f>VLOOKUP(H38,Startovka!A:G,7,FALSE)</f>
        <v>X</v>
      </c>
    </row>
    <row r="39" spans="1:12" ht="15">
      <c r="A39" s="8" t="str">
        <f>CONCATENATE(VLOOKUP(H39,Startovka!A:F,4,FALSE),"  ",COUNTIF(G$2:G39,G39))</f>
        <v>M  15</v>
      </c>
      <c r="B39" s="8">
        <v>38</v>
      </c>
      <c r="C39" s="7" t="str">
        <f>VLOOKUP(H39,Startovka!A:F,2,FALSE)</f>
        <v>Sedlák Radim</v>
      </c>
      <c r="D39" s="8">
        <f>VLOOKUP(H39,Startovka!A:F,3,FALSE)</f>
        <v>1974</v>
      </c>
      <c r="E39" s="12" t="str">
        <f>VLOOKUP(H39,Startovka!A:F,5,FALSE)</f>
        <v>Želešice</v>
      </c>
      <c r="F39" s="12">
        <f>VLOOKUP(H39,Startovka!A:F,6,FALSE)</f>
        <v>0</v>
      </c>
      <c r="G39" s="8" t="str">
        <f>VLOOKUP(H39,Startovka!A:F,4,FALSE)</f>
        <v>M</v>
      </c>
      <c r="H39" s="8">
        <v>127</v>
      </c>
      <c r="I39" s="29" t="str">
        <f t="shared" si="0"/>
        <v>21:33</v>
      </c>
      <c r="J39" s="32" t="s">
        <v>271</v>
      </c>
      <c r="K39" s="32" t="s">
        <v>266</v>
      </c>
      <c r="L39" s="15" t="str">
        <f>VLOOKUP(H39,Startovka!A:G,7,FALSE)</f>
        <v>X</v>
      </c>
    </row>
    <row r="40" spans="1:12" ht="15">
      <c r="A40" s="8" t="str">
        <f>CONCATENATE(VLOOKUP(H40,Startovka!A:F,4,FALSE),"  ",COUNTIF(G$2:G40,G40))</f>
        <v>MV2  6</v>
      </c>
      <c r="B40" s="8">
        <v>39</v>
      </c>
      <c r="C40" s="7" t="str">
        <f>VLOOKUP(H40,Startovka!A:F,2,FALSE)</f>
        <v>Zoubek Karel</v>
      </c>
      <c r="D40" s="8">
        <f>VLOOKUP(H40,Startovka!A:F,3,FALSE)</f>
        <v>1960</v>
      </c>
      <c r="E40" s="12" t="str">
        <f>VLOOKUP(H40,Startovka!A:F,5,FALSE)</f>
        <v>Vanovice</v>
      </c>
      <c r="F40" s="12" t="str">
        <f>VLOOKUP(H40,Startovka!A:F,6,FALSE)</f>
        <v>Vanovice</v>
      </c>
      <c r="G40" s="8" t="str">
        <f>VLOOKUP(H40,Startovka!A:F,4,FALSE)</f>
        <v>MV2</v>
      </c>
      <c r="H40" s="8">
        <v>93</v>
      </c>
      <c r="I40" s="29" t="str">
        <f t="shared" si="0"/>
        <v>21:44</v>
      </c>
      <c r="J40" s="32" t="s">
        <v>271</v>
      </c>
      <c r="K40" s="32" t="s">
        <v>275</v>
      </c>
      <c r="L40" s="15" t="str">
        <f>VLOOKUP(H40,Startovka!A:G,7,FALSE)</f>
        <v>ok</v>
      </c>
    </row>
    <row r="41" spans="1:12" ht="15">
      <c r="A41" s="8" t="str">
        <f>CONCATENATE(VLOOKUP(H41,Startovka!A:F,4,FALSE),"  ",COUNTIF(G$2:G41,G41))</f>
        <v>M  16</v>
      </c>
      <c r="B41" s="8">
        <v>40</v>
      </c>
      <c r="C41" s="7" t="str">
        <f>VLOOKUP(H41,Startovka!A:F,2,FALSE)</f>
        <v>Beneš Radek</v>
      </c>
      <c r="D41" s="8">
        <f>VLOOKUP(H41,Startovka!A:F,3,FALSE)</f>
        <v>1978</v>
      </c>
      <c r="E41" s="12" t="str">
        <f>VLOOKUP(H41,Startovka!A:F,5,FALSE)</f>
        <v>Blansko</v>
      </c>
      <c r="F41" s="12" t="str">
        <f>VLOOKUP(H41,Startovka!A:F,6,FALSE)</f>
        <v>Holštejn</v>
      </c>
      <c r="G41" s="8" t="str">
        <f>VLOOKUP(H41,Startovka!A:F,4,FALSE)</f>
        <v>M</v>
      </c>
      <c r="H41" s="8">
        <v>87</v>
      </c>
      <c r="I41" s="29" t="str">
        <f t="shared" si="0"/>
        <v>21:51</v>
      </c>
      <c r="J41" s="32" t="s">
        <v>271</v>
      </c>
      <c r="K41" s="32" t="s">
        <v>276</v>
      </c>
      <c r="L41" s="15" t="str">
        <f>VLOOKUP(H41,Startovka!A:G,7,FALSE)</f>
        <v>ok</v>
      </c>
    </row>
    <row r="42" spans="1:12" ht="15">
      <c r="A42" s="8" t="str">
        <f>CONCATENATE(VLOOKUP(H42,Startovka!A:F,4,FALSE),"  ",COUNTIF(G$2:G42,G42))</f>
        <v>M  17</v>
      </c>
      <c r="B42" s="8">
        <v>41</v>
      </c>
      <c r="C42" s="7" t="str">
        <f>VLOOKUP(H42,Startovka!A:F,2,FALSE)</f>
        <v>Doležal Miloš</v>
      </c>
      <c r="D42" s="8">
        <f>VLOOKUP(H42,Startovka!A:F,3,FALSE)</f>
        <v>1976</v>
      </c>
      <c r="E42" s="12" t="str">
        <f>VLOOKUP(H42,Startovka!A:F,5,FALSE)</f>
        <v>Mokrá-Horákov</v>
      </c>
      <c r="F42" s="12" t="str">
        <f>VLOOKUP(H42,Startovka!A:F,6,FALSE)</f>
        <v>Mokrá-Horákov</v>
      </c>
      <c r="G42" s="8" t="str">
        <f>VLOOKUP(H42,Startovka!A:F,4,FALSE)</f>
        <v>M</v>
      </c>
      <c r="H42" s="8">
        <v>118</v>
      </c>
      <c r="I42" s="29" t="str">
        <f t="shared" si="0"/>
        <v>21:57</v>
      </c>
      <c r="J42" s="32" t="s">
        <v>271</v>
      </c>
      <c r="K42" s="32" t="s">
        <v>263</v>
      </c>
      <c r="L42" s="15" t="str">
        <f>VLOOKUP(H42,Startovka!A:G,7,FALSE)</f>
        <v>X</v>
      </c>
    </row>
    <row r="43" spans="1:12" ht="15">
      <c r="A43" s="8" t="str">
        <f>CONCATENATE(VLOOKUP(H43,Startovka!A:F,4,FALSE),"  ",COUNTIF(G$2:G43,G43))</f>
        <v>Ž  3</v>
      </c>
      <c r="B43" s="8">
        <v>42</v>
      </c>
      <c r="C43" s="7" t="str">
        <f>VLOOKUP(H43,Startovka!A:F,2,FALSE)</f>
        <v>Komárková Zdenka</v>
      </c>
      <c r="D43" s="8">
        <f>VLOOKUP(H43,Startovka!A:F,3,FALSE)</f>
        <v>1974</v>
      </c>
      <c r="E43" s="12" t="str">
        <f>VLOOKUP(H43,Startovka!A:F,5,FALSE)</f>
        <v>Olešnice na Moravě</v>
      </c>
      <c r="F43" s="12" t="str">
        <f>VLOOKUP(H43,Startovka!A:F,6,FALSE)</f>
        <v>Olešnice </v>
      </c>
      <c r="G43" s="8" t="str">
        <f>VLOOKUP(H43,Startovka!A:F,4,FALSE)</f>
        <v>Ž</v>
      </c>
      <c r="H43" s="8">
        <v>97</v>
      </c>
      <c r="I43" s="29" t="str">
        <f t="shared" si="0"/>
        <v>21:58</v>
      </c>
      <c r="J43" s="32" t="s">
        <v>271</v>
      </c>
      <c r="K43" s="32" t="s">
        <v>246</v>
      </c>
      <c r="L43" s="15" t="str">
        <f>VLOOKUP(H43,Startovka!A:G,7,FALSE)</f>
        <v>ok</v>
      </c>
    </row>
    <row r="44" spans="1:12" ht="15">
      <c r="A44" s="8" t="str">
        <f>CONCATENATE(VLOOKUP(H44,Startovka!A:F,4,FALSE),"  ",COUNTIF(G$2:G44,G44))</f>
        <v>J  7</v>
      </c>
      <c r="B44" s="8">
        <v>43</v>
      </c>
      <c r="C44" s="7" t="str">
        <f>VLOOKUP(H44,Startovka!A:F,2,FALSE)</f>
        <v>Dvořák David</v>
      </c>
      <c r="D44" s="8">
        <f>VLOOKUP(H44,Startovka!A:F,3,FALSE)</f>
        <v>1996</v>
      </c>
      <c r="E44" s="12" t="str">
        <f>VLOOKUP(H44,Startovka!A:F,5,FALSE)</f>
        <v>Mladkov</v>
      </c>
      <c r="F44" s="12">
        <f>VLOOKUP(H44,Startovka!A:F,6,FALSE)</f>
        <v>0</v>
      </c>
      <c r="G44" s="8" t="str">
        <f>VLOOKUP(H44,Startovka!A:F,4,FALSE)</f>
        <v>J</v>
      </c>
      <c r="H44" s="8">
        <v>150</v>
      </c>
      <c r="I44" s="29" t="str">
        <f t="shared" si="0"/>
        <v>22:08</v>
      </c>
      <c r="J44" s="32" t="s">
        <v>277</v>
      </c>
      <c r="K44" s="32" t="s">
        <v>265</v>
      </c>
      <c r="L44" s="15" t="str">
        <f>VLOOKUP(H44,Startovka!A:G,7,FALSE)</f>
        <v>ok</v>
      </c>
    </row>
    <row r="45" spans="1:12" ht="15">
      <c r="A45" s="8" t="str">
        <f>CONCATENATE(VLOOKUP(H45,Startovka!A:F,4,FALSE),"  ",COUNTIF(G$2:G45,G45))</f>
        <v>MV1  10</v>
      </c>
      <c r="B45" s="8">
        <v>44</v>
      </c>
      <c r="C45" s="7" t="str">
        <f>VLOOKUP(H45,Startovka!A:F,2,FALSE)</f>
        <v>Odehnal Tomáš</v>
      </c>
      <c r="D45" s="8">
        <f>VLOOKUP(H45,Startovka!A:F,3,FALSE)</f>
        <v>1968</v>
      </c>
      <c r="E45" s="12" t="str">
        <f>VLOOKUP(H45,Startovka!A:F,5,FALSE)</f>
        <v>Skalice</v>
      </c>
      <c r="F45" s="12">
        <f>VLOOKUP(H45,Startovka!A:F,6,FALSE)</f>
        <v>0</v>
      </c>
      <c r="G45" s="8" t="str">
        <f>VLOOKUP(H45,Startovka!A:F,4,FALSE)</f>
        <v>MV1</v>
      </c>
      <c r="H45" s="8">
        <v>152</v>
      </c>
      <c r="I45" s="29" t="str">
        <f t="shared" si="0"/>
        <v>22:10</v>
      </c>
      <c r="J45" s="32" t="s">
        <v>277</v>
      </c>
      <c r="K45" s="32" t="s">
        <v>278</v>
      </c>
      <c r="L45" s="15" t="str">
        <f>VLOOKUP(H45,Startovka!A:G,7,FALSE)</f>
        <v>ok</v>
      </c>
    </row>
    <row r="46" spans="1:12" ht="15">
      <c r="A46" s="8" t="str">
        <f>CONCATENATE(VLOOKUP(H46,Startovka!A:F,4,FALSE),"  ",COUNTIF(G$2:G46,G46))</f>
        <v>Ž  4</v>
      </c>
      <c r="B46" s="8">
        <v>45</v>
      </c>
      <c r="C46" s="7" t="str">
        <f>VLOOKUP(H46,Startovka!A:F,2,FALSE)</f>
        <v>Krejčová Magda</v>
      </c>
      <c r="D46" s="8">
        <f>VLOOKUP(H46,Startovka!A:F,3,FALSE)</f>
        <v>1980</v>
      </c>
      <c r="E46" s="12" t="str">
        <f>VLOOKUP(H46,Startovka!A:F,5,FALSE)</f>
        <v>Brno</v>
      </c>
      <c r="F46" s="12" t="str">
        <f>VLOOKUP(H46,Startovka!A:F,6,FALSE)</f>
        <v>Brno</v>
      </c>
      <c r="G46" s="8" t="str">
        <f>VLOOKUP(H46,Startovka!A:F,4,FALSE)</f>
        <v>Ž</v>
      </c>
      <c r="H46" s="8">
        <v>91</v>
      </c>
      <c r="I46" s="29" t="str">
        <f t="shared" si="0"/>
        <v>22:14</v>
      </c>
      <c r="J46" s="32" t="s">
        <v>277</v>
      </c>
      <c r="K46" s="32" t="s">
        <v>279</v>
      </c>
      <c r="L46" s="15" t="str">
        <f>VLOOKUP(H46,Startovka!A:G,7,FALSE)</f>
        <v>X</v>
      </c>
    </row>
    <row r="47" spans="1:12" ht="15">
      <c r="A47" s="8" t="str">
        <f>CONCATENATE(VLOOKUP(H47,Startovka!A:F,4,FALSE),"  ",COUNTIF(G$2:G47,G47))</f>
        <v>M  18</v>
      </c>
      <c r="B47" s="8">
        <v>46</v>
      </c>
      <c r="C47" s="7" t="str">
        <f>VLOOKUP(H47,Startovka!A:F,2,FALSE)</f>
        <v>Pargač Martin</v>
      </c>
      <c r="D47" s="8">
        <f>VLOOKUP(H47,Startovka!A:F,3,FALSE)</f>
        <v>1985</v>
      </c>
      <c r="E47" s="12" t="str">
        <f>VLOOKUP(H47,Startovka!A:F,5,FALSE)</f>
        <v>Trenčín</v>
      </c>
      <c r="F47" s="12" t="str">
        <f>VLOOKUP(H47,Startovka!A:F,6,FALSE)</f>
        <v>indiv.</v>
      </c>
      <c r="G47" s="8" t="str">
        <f>VLOOKUP(H47,Startovka!A:F,4,FALSE)</f>
        <v>M</v>
      </c>
      <c r="H47" s="8">
        <v>112</v>
      </c>
      <c r="I47" s="29" t="str">
        <f t="shared" si="0"/>
        <v>22:20</v>
      </c>
      <c r="J47" s="32" t="s">
        <v>277</v>
      </c>
      <c r="K47" s="32" t="s">
        <v>264</v>
      </c>
      <c r="L47" s="15" t="str">
        <f>VLOOKUP(H47,Startovka!A:G,7,FALSE)</f>
        <v>X</v>
      </c>
    </row>
    <row r="48" spans="1:12" ht="15">
      <c r="A48" s="8" t="str">
        <f>CONCATENATE(VLOOKUP(H48,Startovka!A:F,4,FALSE),"  ",COUNTIF(G$2:G48,G48))</f>
        <v>MV1  11</v>
      </c>
      <c r="B48" s="8">
        <v>47</v>
      </c>
      <c r="C48" s="7" t="str">
        <f>VLOOKUP(H48,Startovka!A:F,2,FALSE)</f>
        <v>Janek Petr</v>
      </c>
      <c r="D48" s="8">
        <f>VLOOKUP(H48,Startovka!A:F,3,FALSE)</f>
        <v>1969</v>
      </c>
      <c r="E48" s="12" t="str">
        <f>VLOOKUP(H48,Startovka!A:F,5,FALSE)</f>
        <v>Brno</v>
      </c>
      <c r="F48" s="12" t="str">
        <f>VLOOKUP(H48,Startovka!A:F,6,FALSE)</f>
        <v>Brno</v>
      </c>
      <c r="G48" s="8" t="str">
        <f>VLOOKUP(H48,Startovka!A:F,4,FALSE)</f>
        <v>MV1</v>
      </c>
      <c r="H48" s="8">
        <v>90</v>
      </c>
      <c r="I48" s="29" t="str">
        <f t="shared" si="0"/>
        <v>22:24</v>
      </c>
      <c r="J48" s="32" t="s">
        <v>277</v>
      </c>
      <c r="K48" s="32" t="s">
        <v>280</v>
      </c>
      <c r="L48" s="15" t="str">
        <f>VLOOKUP(H48,Startovka!A:G,7,FALSE)</f>
        <v>X</v>
      </c>
    </row>
    <row r="49" spans="1:12" ht="15">
      <c r="A49" s="8" t="str">
        <f>CONCATENATE(VLOOKUP(H49,Startovka!A:F,4,FALSE),"  ",COUNTIF(G$2:G49,G49))</f>
        <v>ŽV  2</v>
      </c>
      <c r="B49" s="8">
        <v>48</v>
      </c>
      <c r="C49" s="7" t="str">
        <f>VLOOKUP(H49,Startovka!A:F,2,FALSE)</f>
        <v>Hanáková Miroslava</v>
      </c>
      <c r="D49" s="8">
        <f>VLOOKUP(H49,Startovka!A:F,3,FALSE)</f>
        <v>1966</v>
      </c>
      <c r="E49" s="12" t="str">
        <f>VLOOKUP(H49,Startovka!A:F,5,FALSE)</f>
        <v>Bučovice</v>
      </c>
      <c r="F49" s="12" t="str">
        <f>VLOOKUP(H49,Startovka!A:F,6,FALSE)</f>
        <v>TJ Sokol </v>
      </c>
      <c r="G49" s="8" t="str">
        <f>VLOOKUP(H49,Startovka!A:F,4,FALSE)</f>
        <v>ŽV</v>
      </c>
      <c r="H49" s="8">
        <v>89</v>
      </c>
      <c r="I49" s="29" t="str">
        <f t="shared" si="0"/>
        <v>22:29</v>
      </c>
      <c r="J49" s="32" t="s">
        <v>277</v>
      </c>
      <c r="K49" s="32" t="s">
        <v>281</v>
      </c>
      <c r="L49" s="15" t="str">
        <f>VLOOKUP(H49,Startovka!A:G,7,FALSE)</f>
        <v>X</v>
      </c>
    </row>
    <row r="50" spans="1:12" ht="15">
      <c r="A50" s="8" t="str">
        <f>CONCATENATE(VLOOKUP(H50,Startovka!A:F,4,FALSE),"  ",COUNTIF(G$2:G50,G50))</f>
        <v>Ž  5</v>
      </c>
      <c r="B50" s="8">
        <v>49</v>
      </c>
      <c r="C50" s="7" t="str">
        <f>VLOOKUP(H50,Startovka!A:F,2,FALSE)</f>
        <v>Tužilová Magdaléna</v>
      </c>
      <c r="D50" s="8">
        <f>VLOOKUP(H50,Startovka!A:F,3,FALSE)</f>
        <v>1994</v>
      </c>
      <c r="E50" s="12" t="str">
        <f>VLOOKUP(H50,Startovka!A:F,5,FALSE)</f>
        <v>Adamov</v>
      </c>
      <c r="F50" s="12" t="str">
        <f>VLOOKUP(H50,Startovka!A:F,6,FALSE)</f>
        <v>RBK</v>
      </c>
      <c r="G50" s="8" t="str">
        <f>VLOOKUP(H50,Startovka!A:F,4,FALSE)</f>
        <v>Ž</v>
      </c>
      <c r="H50" s="8">
        <v>111</v>
      </c>
      <c r="I50" s="29" t="str">
        <f t="shared" si="0"/>
        <v>22:35</v>
      </c>
      <c r="J50" s="32" t="s">
        <v>277</v>
      </c>
      <c r="K50" s="32" t="s">
        <v>282</v>
      </c>
      <c r="L50" s="15" t="str">
        <f>VLOOKUP(H50,Startovka!A:G,7,FALSE)</f>
        <v>ok</v>
      </c>
    </row>
    <row r="51" spans="1:12" ht="15">
      <c r="A51" s="8" t="str">
        <f>CONCATENATE(VLOOKUP(H51,Startovka!A:F,4,FALSE),"  ",COUNTIF(G$2:G51,G51))</f>
        <v>MV2  7</v>
      </c>
      <c r="B51" s="8">
        <v>50</v>
      </c>
      <c r="C51" s="7" t="str">
        <f>VLOOKUP(H51,Startovka!A:F,2,FALSE)</f>
        <v>Hromek Jiří</v>
      </c>
      <c r="D51" s="8">
        <f>VLOOKUP(H51,Startovka!A:F,3,FALSE)</f>
        <v>1960</v>
      </c>
      <c r="E51" s="12" t="str">
        <f>VLOOKUP(H51,Startovka!A:F,5,FALSE)</f>
        <v>Fényx Adamov</v>
      </c>
      <c r="F51" s="12" t="str">
        <f>VLOOKUP(H51,Startovka!A:F,6,FALSE)</f>
        <v>Fényx Adamov</v>
      </c>
      <c r="G51" s="8" t="str">
        <f>VLOOKUP(H51,Startovka!A:F,4,FALSE)</f>
        <v>MV2</v>
      </c>
      <c r="H51" s="8">
        <v>161</v>
      </c>
      <c r="I51" s="29" t="str">
        <f t="shared" si="0"/>
        <v>22:40</v>
      </c>
      <c r="J51" s="32" t="s">
        <v>277</v>
      </c>
      <c r="K51" s="32" t="s">
        <v>283</v>
      </c>
      <c r="L51" s="15" t="str">
        <f>VLOOKUP(H51,Startovka!A:G,7,FALSE)</f>
        <v>ok</v>
      </c>
    </row>
    <row r="52" spans="1:12" ht="15">
      <c r="A52" s="8" t="str">
        <f>CONCATENATE(VLOOKUP(H52,Startovka!A:F,4,FALSE),"  ",COUNTIF(G$2:G52,G52))</f>
        <v>MV1  12</v>
      </c>
      <c r="B52" s="8">
        <v>51</v>
      </c>
      <c r="C52" s="7" t="str">
        <f>VLOOKUP(H52,Startovka!A:F,2,FALSE)</f>
        <v>Kalaš Rudolf</v>
      </c>
      <c r="D52" s="8">
        <f>VLOOKUP(H52,Startovka!A:F,3,FALSE)</f>
        <v>1971</v>
      </c>
      <c r="E52" s="12" t="str">
        <f>VLOOKUP(H52,Startovka!A:F,5,FALSE)</f>
        <v>Boskovice</v>
      </c>
      <c r="F52" s="12" t="str">
        <f>VLOOKUP(H52,Startovka!A:F,6,FALSE)</f>
        <v>Poetická hudební společnost</v>
      </c>
      <c r="G52" s="8" t="str">
        <f>VLOOKUP(H52,Startovka!A:F,4,FALSE)</f>
        <v>MV1</v>
      </c>
      <c r="H52" s="8">
        <v>77</v>
      </c>
      <c r="I52" s="29" t="str">
        <f t="shared" si="0"/>
        <v>22:43</v>
      </c>
      <c r="J52" s="32" t="s">
        <v>277</v>
      </c>
      <c r="K52" s="32" t="s">
        <v>250</v>
      </c>
      <c r="L52" s="15" t="str">
        <f>VLOOKUP(H52,Startovka!A:G,7,FALSE)</f>
        <v>ok</v>
      </c>
    </row>
    <row r="53" spans="1:12" ht="15">
      <c r="A53" s="8" t="str">
        <f>CONCATENATE(VLOOKUP(H53,Startovka!A:F,4,FALSE),"  ",COUNTIF(G$2:G53,G53))</f>
        <v>J  8</v>
      </c>
      <c r="B53" s="8">
        <v>52</v>
      </c>
      <c r="C53" s="7" t="str">
        <f>VLOOKUP(H53,Startovka!A:F,2,FALSE)</f>
        <v>Kelbl Vladimír</v>
      </c>
      <c r="D53" s="8">
        <f>VLOOKUP(H53,Startovka!A:F,3,FALSE)</f>
        <v>1997</v>
      </c>
      <c r="E53" s="12">
        <f>VLOOKUP(H53,Startovka!A:F,5,FALSE)</f>
        <v>0</v>
      </c>
      <c r="F53" s="12" t="str">
        <f>VLOOKUP(H53,Startovka!A:F,6,FALSE)</f>
        <v>KOB Moira Brno</v>
      </c>
      <c r="G53" s="8" t="str">
        <f>VLOOKUP(H53,Startovka!A:F,4,FALSE)</f>
        <v>J</v>
      </c>
      <c r="H53" s="8">
        <v>138</v>
      </c>
      <c r="I53" s="29" t="str">
        <f t="shared" si="0"/>
        <v>22:44</v>
      </c>
      <c r="J53" s="32" t="s">
        <v>277</v>
      </c>
      <c r="K53" s="32" t="s">
        <v>275</v>
      </c>
      <c r="L53" s="15" t="str">
        <f>VLOOKUP(H53,Startovka!A:G,7,FALSE)</f>
        <v>X</v>
      </c>
    </row>
    <row r="54" spans="1:12" ht="15">
      <c r="A54" s="8" t="str">
        <f>CONCATENATE(VLOOKUP(H54,Startovka!A:F,4,FALSE),"  ",COUNTIF(G$2:G54,G54))</f>
        <v>M  19</v>
      </c>
      <c r="B54" s="8">
        <v>53</v>
      </c>
      <c r="C54" s="7" t="str">
        <f>VLOOKUP(H54,Startovka!A:F,2,FALSE)</f>
        <v>Jágr Ondřej</v>
      </c>
      <c r="D54" s="8">
        <f>VLOOKUP(H54,Startovka!A:F,3,FALSE)</f>
        <v>1983</v>
      </c>
      <c r="E54" s="12" t="str">
        <f>VLOOKUP(H54,Startovka!A:F,5,FALSE)</f>
        <v>Brno</v>
      </c>
      <c r="F54" s="12" t="str">
        <f>VLOOKUP(H54,Startovka!A:F,6,FALSE)</f>
        <v>Amberg Brno</v>
      </c>
      <c r="G54" s="8" t="str">
        <f>VLOOKUP(H54,Startovka!A:F,4,FALSE)</f>
        <v>M</v>
      </c>
      <c r="H54" s="8">
        <v>120</v>
      </c>
      <c r="I54" s="29" t="str">
        <f t="shared" si="0"/>
        <v>22:49</v>
      </c>
      <c r="J54" s="32" t="s">
        <v>277</v>
      </c>
      <c r="K54" s="32" t="s">
        <v>284</v>
      </c>
      <c r="L54" s="15" t="str">
        <f>VLOOKUP(H54,Startovka!A:G,7,FALSE)</f>
        <v>X</v>
      </c>
    </row>
    <row r="55" spans="1:12" ht="15">
      <c r="A55" s="8" t="str">
        <f>CONCATENATE(VLOOKUP(H55,Startovka!A:F,4,FALSE),"  ",COUNTIF(G$2:G55,G55))</f>
        <v>MV1  13</v>
      </c>
      <c r="B55" s="8">
        <v>54</v>
      </c>
      <c r="C55" s="7" t="str">
        <f>VLOOKUP(H55,Startovka!A:F,2,FALSE)</f>
        <v>Sotolář Stanislav</v>
      </c>
      <c r="D55" s="8">
        <f>VLOOKUP(H55,Startovka!A:F,3,FALSE)</f>
        <v>1970</v>
      </c>
      <c r="E55" s="12" t="str">
        <f>VLOOKUP(H55,Startovka!A:F,5,FALSE)</f>
        <v>Veselice</v>
      </c>
      <c r="F55" s="12" t="str">
        <f>VLOOKUP(H55,Startovka!A:F,6,FALSE)</f>
        <v>Veselice</v>
      </c>
      <c r="G55" s="8" t="str">
        <f>VLOOKUP(H55,Startovka!A:F,4,FALSE)</f>
        <v>MV1</v>
      </c>
      <c r="H55" s="8">
        <v>82</v>
      </c>
      <c r="I55" s="29" t="str">
        <f t="shared" si="0"/>
        <v>22:51</v>
      </c>
      <c r="J55" s="32" t="s">
        <v>277</v>
      </c>
      <c r="K55" s="32" t="s">
        <v>276</v>
      </c>
      <c r="L55" s="15" t="str">
        <f>VLOOKUP(H55,Startovka!A:G,7,FALSE)</f>
        <v>ok</v>
      </c>
    </row>
    <row r="56" spans="1:12" ht="15">
      <c r="A56" s="8" t="str">
        <f>CONCATENATE(VLOOKUP(H56,Startovka!A:F,4,FALSE),"  ",COUNTIF(G$2:G56,G56))</f>
        <v>MV3  1</v>
      </c>
      <c r="B56" s="8">
        <v>55</v>
      </c>
      <c r="C56" s="7" t="str">
        <f>VLOOKUP(H56,Startovka!A:F,2,FALSE)</f>
        <v>Stráník Aleš</v>
      </c>
      <c r="D56" s="8">
        <f>VLOOKUP(H56,Startovka!A:F,3,FALSE)</f>
        <v>1950</v>
      </c>
      <c r="E56" s="12" t="str">
        <f>VLOOKUP(H56,Startovka!A:F,5,FALSE)</f>
        <v>Blansko</v>
      </c>
      <c r="F56" s="12" t="str">
        <f>VLOOKUP(H56,Startovka!A:F,6,FALSE)</f>
        <v>Blansko</v>
      </c>
      <c r="G56" s="8" t="str">
        <f>VLOOKUP(H56,Startovka!A:F,4,FALSE)</f>
        <v>MV3</v>
      </c>
      <c r="H56" s="8">
        <v>95</v>
      </c>
      <c r="I56" s="29" t="str">
        <f t="shared" si="0"/>
        <v>22:54</v>
      </c>
      <c r="J56" s="32" t="s">
        <v>277</v>
      </c>
      <c r="K56" s="32" t="s">
        <v>262</v>
      </c>
      <c r="L56" s="15" t="str">
        <f>VLOOKUP(H56,Startovka!A:G,7,FALSE)</f>
        <v>ok</v>
      </c>
    </row>
    <row r="57" spans="1:12" ht="15">
      <c r="A57" s="8" t="str">
        <f>CONCATENATE(VLOOKUP(H57,Startovka!A:F,4,FALSE),"  ",COUNTIF(G$2:G57,G57))</f>
        <v>Ž  6</v>
      </c>
      <c r="B57" s="8">
        <v>56</v>
      </c>
      <c r="C57" s="7" t="str">
        <f>VLOOKUP(H57,Startovka!A:F,2,FALSE)</f>
        <v>Adamová Eva</v>
      </c>
      <c r="D57" s="8">
        <f>VLOOKUP(H57,Startovka!A:F,3,FALSE)</f>
        <v>1987</v>
      </c>
      <c r="E57" s="12" t="str">
        <f>VLOOKUP(H57,Startovka!A:F,5,FALSE)</f>
        <v>Bílovice nad Svitavou</v>
      </c>
      <c r="F57" s="12" t="str">
        <f>VLOOKUP(H57,Startovka!A:F,6,FALSE)</f>
        <v>Bílovice nad Svitavou</v>
      </c>
      <c r="G57" s="8" t="str">
        <f>VLOOKUP(H57,Startovka!A:F,4,FALSE)</f>
        <v>Ž</v>
      </c>
      <c r="H57" s="8">
        <v>109</v>
      </c>
      <c r="I57" s="29" t="str">
        <f t="shared" si="0"/>
        <v>23:06</v>
      </c>
      <c r="J57" s="32" t="s">
        <v>257</v>
      </c>
      <c r="K57" s="32" t="s">
        <v>272</v>
      </c>
      <c r="L57" s="15" t="str">
        <f>VLOOKUP(H57,Startovka!A:G,7,FALSE)</f>
        <v>ok</v>
      </c>
    </row>
    <row r="58" spans="1:12" ht="15">
      <c r="A58" s="8" t="str">
        <f>CONCATENATE(VLOOKUP(H58,Startovka!A:F,4,FALSE),"  ",COUNTIF(G$2:G58,G58))</f>
        <v>Ž  7</v>
      </c>
      <c r="B58" s="8">
        <v>57</v>
      </c>
      <c r="C58" s="7" t="str">
        <f>VLOOKUP(H58,Startovka!A:F,2,FALSE)</f>
        <v>Nedomová Lucie</v>
      </c>
      <c r="D58" s="8">
        <f>VLOOKUP(H58,Startovka!A:F,3,FALSE)</f>
        <v>1985</v>
      </c>
      <c r="E58" s="12" t="str">
        <f>VLOOKUP(H58,Startovka!A:F,5,FALSE)</f>
        <v>Lysice</v>
      </c>
      <c r="F58" s="12" t="str">
        <f>VLOOKUP(H58,Startovka!A:F,6,FALSE)</f>
        <v>Lysice</v>
      </c>
      <c r="G58" s="8" t="str">
        <f>VLOOKUP(H58,Startovka!A:F,4,FALSE)</f>
        <v>Ž</v>
      </c>
      <c r="H58" s="8">
        <v>61</v>
      </c>
      <c r="I58" s="29" t="str">
        <f t="shared" si="0"/>
        <v>23:15</v>
      </c>
      <c r="J58" s="32" t="s">
        <v>257</v>
      </c>
      <c r="K58" s="32" t="s">
        <v>248</v>
      </c>
      <c r="L58" s="15" t="str">
        <f>VLOOKUP(H58,Startovka!A:G,7,FALSE)</f>
        <v>ok</v>
      </c>
    </row>
    <row r="59" spans="1:12" ht="15">
      <c r="A59" s="8" t="str">
        <f>CONCATENATE(VLOOKUP(H59,Startovka!A:F,4,FALSE),"  ",COUNTIF(G$2:G59,G59))</f>
        <v>M  20</v>
      </c>
      <c r="B59" s="8">
        <v>58</v>
      </c>
      <c r="C59" s="7" t="str">
        <f>VLOOKUP(H59,Startovka!A:F,2,FALSE)</f>
        <v>Řehůřek Jan</v>
      </c>
      <c r="D59" s="8">
        <f>VLOOKUP(H59,Startovka!A:F,3,FALSE)</f>
        <v>1979</v>
      </c>
      <c r="E59" s="12" t="str">
        <f>VLOOKUP(H59,Startovka!A:F,5,FALSE)</f>
        <v>Blansko</v>
      </c>
      <c r="F59" s="12" t="str">
        <f>VLOOKUP(H59,Startovka!A:F,6,FALSE)</f>
        <v>Blansko</v>
      </c>
      <c r="G59" s="8" t="str">
        <f>VLOOKUP(H59,Startovka!A:F,4,FALSE)</f>
        <v>M</v>
      </c>
      <c r="H59" s="8">
        <v>105</v>
      </c>
      <c r="I59" s="29" t="str">
        <f t="shared" si="0"/>
        <v>23:18</v>
      </c>
      <c r="J59" s="32" t="s">
        <v>257</v>
      </c>
      <c r="K59" s="32" t="s">
        <v>75</v>
      </c>
      <c r="L59" s="15" t="str">
        <f>VLOOKUP(H59,Startovka!A:G,7,FALSE)</f>
        <v>ok</v>
      </c>
    </row>
    <row r="60" spans="1:12" ht="15">
      <c r="A60" s="8" t="str">
        <f>CONCATENATE(VLOOKUP(H60,Startovka!A:F,4,FALSE),"  ",COUNTIF(G$2:G60,G60))</f>
        <v>M  21</v>
      </c>
      <c r="B60" s="8">
        <v>59</v>
      </c>
      <c r="C60" s="7" t="str">
        <f>VLOOKUP(H60,Startovka!A:F,2,FALSE)</f>
        <v>Skoták Hynek</v>
      </c>
      <c r="D60" s="8">
        <f>VLOOKUP(H60,Startovka!A:F,3,FALSE)</f>
        <v>1977</v>
      </c>
      <c r="E60" s="12">
        <f>VLOOKUP(H60,Startovka!A:F,5,FALSE)</f>
        <v>0</v>
      </c>
      <c r="F60" s="12" t="str">
        <f>VLOOKUP(H60,Startovka!A:F,6,FALSE)</f>
        <v>Extremelife</v>
      </c>
      <c r="G60" s="8" t="str">
        <f>VLOOKUP(H60,Startovka!A:F,4,FALSE)</f>
        <v>M</v>
      </c>
      <c r="H60" s="8">
        <v>174</v>
      </c>
      <c r="I60" s="29" t="str">
        <f t="shared" si="0"/>
        <v>23:29</v>
      </c>
      <c r="J60" s="32" t="s">
        <v>257</v>
      </c>
      <c r="K60" s="32" t="s">
        <v>281</v>
      </c>
      <c r="L60" s="15" t="str">
        <f>VLOOKUP(H60,Startovka!A:G,7,FALSE)</f>
        <v>ok</v>
      </c>
    </row>
    <row r="61" spans="1:12" ht="15">
      <c r="A61" s="8" t="str">
        <f>CONCATENATE(VLOOKUP(H61,Startovka!A:F,4,FALSE),"  ",COUNTIF(G$2:G61,G61))</f>
        <v>M  22</v>
      </c>
      <c r="B61" s="8">
        <v>60</v>
      </c>
      <c r="C61" s="7" t="str">
        <f>VLOOKUP(H61,Startovka!A:F,2,FALSE)</f>
        <v>Nedvěd Martin</v>
      </c>
      <c r="D61" s="8">
        <f>VLOOKUP(H61,Startovka!A:F,3,FALSE)</f>
        <v>1983</v>
      </c>
      <c r="E61" s="12" t="str">
        <f>VLOOKUP(H61,Startovka!A:F,5,FALSE)</f>
        <v>Blansko</v>
      </c>
      <c r="F61" s="12" t="str">
        <f>VLOOKUP(H61,Startovka!A:F,6,FALSE)</f>
        <v>Blansko</v>
      </c>
      <c r="G61" s="8" t="str">
        <f>VLOOKUP(H61,Startovka!A:F,4,FALSE)</f>
        <v>M</v>
      </c>
      <c r="H61" s="8">
        <v>72</v>
      </c>
      <c r="I61" s="29" t="str">
        <f t="shared" si="0"/>
        <v>23:31</v>
      </c>
      <c r="J61" s="32" t="s">
        <v>257</v>
      </c>
      <c r="K61" s="32" t="s">
        <v>258</v>
      </c>
      <c r="L61" s="15" t="str">
        <f>VLOOKUP(H61,Startovka!A:G,7,FALSE)</f>
        <v>ok</v>
      </c>
    </row>
    <row r="62" spans="1:12" ht="15">
      <c r="A62" s="8" t="str">
        <f>CONCATENATE(VLOOKUP(H62,Startovka!A:F,4,FALSE),"  ",COUNTIF(G$2:G62,G62))</f>
        <v>M  23</v>
      </c>
      <c r="B62" s="8">
        <v>61</v>
      </c>
      <c r="C62" s="7" t="str">
        <f>VLOOKUP(H62,Startovka!A:F,2,FALSE)</f>
        <v>Procházka Jan</v>
      </c>
      <c r="D62" s="8">
        <f>VLOOKUP(H62,Startovka!A:F,3,FALSE)</f>
        <v>1979</v>
      </c>
      <c r="E62" s="12" t="str">
        <f>VLOOKUP(H62,Startovka!A:F,5,FALSE)</f>
        <v>Ráječko</v>
      </c>
      <c r="F62" s="12" t="str">
        <f>VLOOKUP(H62,Startovka!A:F,6,FALSE)</f>
        <v> </v>
      </c>
      <c r="G62" s="8" t="str">
        <f>VLOOKUP(H62,Startovka!A:F,4,FALSE)</f>
        <v>M</v>
      </c>
      <c r="H62" s="8">
        <v>88</v>
      </c>
      <c r="I62" s="29" t="str">
        <f t="shared" si="0"/>
        <v>23:34</v>
      </c>
      <c r="J62" s="32" t="s">
        <v>257</v>
      </c>
      <c r="K62" s="32" t="s">
        <v>259</v>
      </c>
      <c r="L62" s="15" t="str">
        <f>VLOOKUP(H62,Startovka!A:G,7,FALSE)</f>
        <v>ok</v>
      </c>
    </row>
    <row r="63" spans="1:12" ht="15">
      <c r="A63" s="8" t="str">
        <f>CONCATENATE(VLOOKUP(H63,Startovka!A:F,4,FALSE),"  ",COUNTIF(G$2:G63,G63))</f>
        <v>MV1  14</v>
      </c>
      <c r="B63" s="8">
        <v>62</v>
      </c>
      <c r="C63" s="7" t="str">
        <f>VLOOKUP(H63,Startovka!A:F,2,FALSE)</f>
        <v>Šťasta Libor</v>
      </c>
      <c r="D63" s="8">
        <f>VLOOKUP(H63,Startovka!A:F,3,FALSE)</f>
        <v>1966</v>
      </c>
      <c r="E63" s="12" t="str">
        <f>VLOOKUP(H63,Startovka!A:F,5,FALSE)</f>
        <v>Kuřim</v>
      </c>
      <c r="F63" s="12">
        <f>VLOOKUP(H63,Startovka!A:F,6,FALSE)</f>
        <v>0</v>
      </c>
      <c r="G63" s="8" t="str">
        <f>VLOOKUP(H63,Startovka!A:F,4,FALSE)</f>
        <v>MV1</v>
      </c>
      <c r="H63" s="8">
        <v>177</v>
      </c>
      <c r="I63" s="29" t="str">
        <f t="shared" si="0"/>
        <v>23:37</v>
      </c>
      <c r="J63" s="32" t="s">
        <v>257</v>
      </c>
      <c r="K63" s="32" t="s">
        <v>253</v>
      </c>
      <c r="L63" s="15" t="str">
        <f>VLOOKUP(H63,Startovka!A:G,7,FALSE)</f>
        <v>X</v>
      </c>
    </row>
    <row r="64" spans="1:12" ht="15">
      <c r="A64" s="8" t="str">
        <f>CONCATENATE(VLOOKUP(H64,Startovka!A:F,4,FALSE),"  ",COUNTIF(G$2:G64,G64))</f>
        <v>ŽV  3</v>
      </c>
      <c r="B64" s="8">
        <v>63</v>
      </c>
      <c r="C64" s="7" t="str">
        <f>VLOOKUP(H64,Startovka!A:F,2,FALSE)</f>
        <v>Hynštová Marie</v>
      </c>
      <c r="D64" s="8">
        <f>VLOOKUP(H64,Startovka!A:F,3,FALSE)</f>
        <v>1957</v>
      </c>
      <c r="E64" s="12">
        <f>VLOOKUP(H64,Startovka!A:F,5,FALSE)</f>
        <v>0</v>
      </c>
      <c r="F64" s="12" t="str">
        <f>VLOOKUP(H64,Startovka!A:F,6,FALSE)</f>
        <v>AK Drnovice u V.</v>
      </c>
      <c r="G64" s="8" t="str">
        <f>VLOOKUP(H64,Startovka!A:F,4,FALSE)</f>
        <v>ŽV</v>
      </c>
      <c r="H64" s="8">
        <v>134</v>
      </c>
      <c r="I64" s="29" t="str">
        <f t="shared" si="0"/>
        <v>23:40</v>
      </c>
      <c r="J64" s="32" t="s">
        <v>257</v>
      </c>
      <c r="K64" s="32" t="s">
        <v>283</v>
      </c>
      <c r="L64" s="15" t="str">
        <f>VLOOKUP(H64,Startovka!A:G,7,FALSE)</f>
        <v>X</v>
      </c>
    </row>
    <row r="65" spans="1:12" ht="15">
      <c r="A65" s="8" t="str">
        <f>CONCATENATE(VLOOKUP(H65,Startovka!A:F,4,FALSE),"  ",COUNTIF(G$2:G65,G65))</f>
        <v>M  24</v>
      </c>
      <c r="B65" s="8">
        <v>64</v>
      </c>
      <c r="C65" s="7" t="str">
        <f>VLOOKUP(H65,Startovka!A:F,2,FALSE)</f>
        <v>Grünwald Martin</v>
      </c>
      <c r="D65" s="8">
        <f>VLOOKUP(H65,Startovka!A:F,3,FALSE)</f>
        <v>1979</v>
      </c>
      <c r="E65" s="12" t="str">
        <f>VLOOKUP(H65,Startovka!A:F,5,FALSE)</f>
        <v>Blansko</v>
      </c>
      <c r="F65" s="12" t="str">
        <f>VLOOKUP(H65,Startovka!A:F,6,FALSE)</f>
        <v>SBK Blansko</v>
      </c>
      <c r="G65" s="8" t="str">
        <f>VLOOKUP(H65,Startovka!A:F,4,FALSE)</f>
        <v>M</v>
      </c>
      <c r="H65" s="8">
        <v>108</v>
      </c>
      <c r="I65" s="29" t="str">
        <f t="shared" si="0"/>
        <v>23:46</v>
      </c>
      <c r="J65" s="32" t="s">
        <v>257</v>
      </c>
      <c r="K65" s="32" t="s">
        <v>285</v>
      </c>
      <c r="L65" s="15" t="str">
        <f>VLOOKUP(H65,Startovka!A:G,7,FALSE)</f>
        <v>ok</v>
      </c>
    </row>
    <row r="66" spans="1:12" ht="15">
      <c r="A66" s="8" t="str">
        <f>CONCATENATE(VLOOKUP(H66,Startovka!A:F,4,FALSE),"  ",COUNTIF(G$2:G66,G66))</f>
        <v>M  25</v>
      </c>
      <c r="B66" s="8">
        <v>65</v>
      </c>
      <c r="C66" s="7" t="str">
        <f>VLOOKUP(H66,Startovka!A:F,2,FALSE)</f>
        <v>Dítě Vít</v>
      </c>
      <c r="D66" s="8">
        <f>VLOOKUP(H66,Startovka!A:F,3,FALSE)</f>
        <v>1979</v>
      </c>
      <c r="E66" s="12" t="str">
        <f>VLOOKUP(H66,Startovka!A:F,5,FALSE)</f>
        <v>Žďár</v>
      </c>
      <c r="F66" s="12">
        <f>VLOOKUP(H66,Startovka!A:F,6,FALSE)</f>
        <v>0</v>
      </c>
      <c r="G66" s="8" t="str">
        <f>VLOOKUP(H66,Startovka!A:F,4,FALSE)</f>
        <v>M</v>
      </c>
      <c r="H66" s="8">
        <v>169</v>
      </c>
      <c r="I66" s="29" t="str">
        <f t="shared" si="0"/>
        <v>23:47</v>
      </c>
      <c r="J66" s="32" t="s">
        <v>257</v>
      </c>
      <c r="K66" s="32" t="s">
        <v>251</v>
      </c>
      <c r="L66" s="15" t="str">
        <f>VLOOKUP(H66,Startovka!A:G,7,FALSE)</f>
        <v>ok</v>
      </c>
    </row>
    <row r="67" spans="1:12" ht="15">
      <c r="A67" s="8" t="str">
        <f>CONCATENATE(VLOOKUP(H67,Startovka!A:F,4,FALSE),"  ",COUNTIF(G$2:G67,G67))</f>
        <v>MV1  15</v>
      </c>
      <c r="B67" s="8">
        <v>66</v>
      </c>
      <c r="C67" s="7" t="str">
        <f>VLOOKUP(H67,Startovka!A:F,2,FALSE)</f>
        <v>Münster Libor</v>
      </c>
      <c r="D67" s="8">
        <f>VLOOKUP(H67,Startovka!A:F,3,FALSE)</f>
        <v>1966</v>
      </c>
      <c r="E67" s="12" t="str">
        <f>VLOOKUP(H67,Startovka!A:F,5,FALSE)</f>
        <v>Blansko</v>
      </c>
      <c r="F67" s="12" t="str">
        <f>VLOOKUP(H67,Startovka!A:F,6,FALSE)</f>
        <v>www.libormunster.cz</v>
      </c>
      <c r="G67" s="8" t="str">
        <f>VLOOKUP(H67,Startovka!A:F,4,FALSE)</f>
        <v>MV1</v>
      </c>
      <c r="H67" s="8">
        <v>121</v>
      </c>
      <c r="I67" s="29" t="str">
        <f aca="true" t="shared" si="1" ref="I67:I112">J67&amp;":"&amp;K67</f>
        <v>23:49</v>
      </c>
      <c r="J67" s="32" t="s">
        <v>257</v>
      </c>
      <c r="K67" s="32" t="s">
        <v>284</v>
      </c>
      <c r="L67" s="15" t="str">
        <f>VLOOKUP(H67,Startovka!A:G,7,FALSE)</f>
        <v>ok</v>
      </c>
    </row>
    <row r="68" spans="1:12" ht="15">
      <c r="A68" s="8" t="str">
        <f>CONCATENATE(VLOOKUP(H68,Startovka!A:F,4,FALSE),"  ",COUNTIF(G$2:G68,G68))</f>
        <v>M  26</v>
      </c>
      <c r="B68" s="8">
        <v>67</v>
      </c>
      <c r="C68" s="7" t="str">
        <f>VLOOKUP(H68,Startovka!A:F,2,FALSE)</f>
        <v>Kocman Tomáš</v>
      </c>
      <c r="D68" s="8">
        <f>VLOOKUP(H68,Startovka!A:F,3,FALSE)</f>
        <v>1981</v>
      </c>
      <c r="E68" s="12" t="str">
        <f>VLOOKUP(H68,Startovka!A:F,5,FALSE)</f>
        <v>Tovačov</v>
      </c>
      <c r="F68" s="12" t="str">
        <f>VLOOKUP(H68,Startovka!A:F,6,FALSE)</f>
        <v>Tovačov</v>
      </c>
      <c r="G68" s="8" t="str">
        <f>VLOOKUP(H68,Startovka!A:F,4,FALSE)</f>
        <v>M</v>
      </c>
      <c r="H68" s="8">
        <v>79</v>
      </c>
      <c r="I68" s="29" t="str">
        <f t="shared" si="1"/>
        <v>24:02</v>
      </c>
      <c r="J68" s="32" t="s">
        <v>280</v>
      </c>
      <c r="K68" s="32" t="s">
        <v>286</v>
      </c>
      <c r="L68" s="15" t="str">
        <f>VLOOKUP(H68,Startovka!A:G,7,FALSE)</f>
        <v>X</v>
      </c>
    </row>
    <row r="69" spans="1:12" ht="15">
      <c r="A69" s="8" t="str">
        <f>CONCATENATE(VLOOKUP(H69,Startovka!A:F,4,FALSE),"  ",COUNTIF(G$2:G69,G69))</f>
        <v>M  27</v>
      </c>
      <c r="B69" s="8">
        <v>68</v>
      </c>
      <c r="C69" s="7" t="str">
        <f>VLOOKUP(H69,Startovka!A:F,2,FALSE)</f>
        <v>Šindelář Ondřej</v>
      </c>
      <c r="D69" s="8">
        <f>VLOOKUP(H69,Startovka!A:F,3,FALSE)</f>
        <v>1988</v>
      </c>
      <c r="E69" s="12" t="str">
        <f>VLOOKUP(H69,Startovka!A:F,5,FALSE)</f>
        <v>Ráječko</v>
      </c>
      <c r="F69" s="12" t="str">
        <f>VLOOKUP(H69,Startovka!A:F,6,FALSE)</f>
        <v>Sport Club Ráječko</v>
      </c>
      <c r="G69" s="8" t="str">
        <f>VLOOKUP(H69,Startovka!A:F,4,FALSE)</f>
        <v>M</v>
      </c>
      <c r="H69" s="8">
        <v>70</v>
      </c>
      <c r="I69" s="29" t="str">
        <f t="shared" si="1"/>
        <v>24:10</v>
      </c>
      <c r="J69" s="32" t="s">
        <v>280</v>
      </c>
      <c r="K69" s="32" t="s">
        <v>278</v>
      </c>
      <c r="L69" s="15" t="str">
        <f>VLOOKUP(H69,Startovka!A:G,7,FALSE)</f>
        <v>ok</v>
      </c>
    </row>
    <row r="70" spans="1:12" ht="15">
      <c r="A70" s="8" t="str">
        <f>CONCATENATE(VLOOKUP(H70,Startovka!A:F,4,FALSE),"  ",COUNTIF(G$2:G70,G70))</f>
        <v>MV1  16</v>
      </c>
      <c r="B70" s="8">
        <v>69</v>
      </c>
      <c r="C70" s="7" t="str">
        <f>VLOOKUP(H70,Startovka!A:F,2,FALSE)</f>
        <v>Bedan Petr</v>
      </c>
      <c r="D70" s="8">
        <f>VLOOKUP(H70,Startovka!A:F,3,FALSE)</f>
        <v>1973</v>
      </c>
      <c r="E70" s="12" t="str">
        <f>VLOOKUP(H70,Startovka!A:F,5,FALSE)</f>
        <v>Spešov</v>
      </c>
      <c r="F70" s="12">
        <f>VLOOKUP(H70,Startovka!A:F,6,FALSE)</f>
        <v>0</v>
      </c>
      <c r="G70" s="8" t="str">
        <f>VLOOKUP(H70,Startovka!A:F,4,FALSE)</f>
        <v>MV1</v>
      </c>
      <c r="H70" s="8">
        <v>179</v>
      </c>
      <c r="I70" s="29" t="str">
        <f t="shared" si="1"/>
        <v>24:11</v>
      </c>
      <c r="J70" s="32" t="s">
        <v>280</v>
      </c>
      <c r="K70" s="32" t="s">
        <v>273</v>
      </c>
      <c r="L70" s="15" t="str">
        <f>VLOOKUP(H70,Startovka!A:G,7,FALSE)</f>
        <v>ok</v>
      </c>
    </row>
    <row r="71" spans="1:12" ht="15">
      <c r="A71" s="8" t="str">
        <f>CONCATENATE(VLOOKUP(H71,Startovka!A:F,4,FALSE),"  ",COUNTIF(G$2:G71,G71))</f>
        <v>MV1  17</v>
      </c>
      <c r="B71" s="8">
        <v>70</v>
      </c>
      <c r="C71" s="7" t="str">
        <f>VLOOKUP(H71,Startovka!A:F,2,FALSE)</f>
        <v>Horňa Lubomír</v>
      </c>
      <c r="D71" s="8">
        <f>VLOOKUP(H71,Startovka!A:F,3,FALSE)</f>
        <v>1968</v>
      </c>
      <c r="E71" s="12" t="str">
        <f>VLOOKUP(H71,Startovka!A:F,5,FALSE)</f>
        <v>Lhota Rapotina</v>
      </c>
      <c r="F71" s="12">
        <f>VLOOKUP(H71,Startovka!A:F,6,FALSE)</f>
        <v>0</v>
      </c>
      <c r="G71" s="8" t="str">
        <f>VLOOKUP(H71,Startovka!A:F,4,FALSE)</f>
        <v>MV1</v>
      </c>
      <c r="H71" s="8">
        <v>175</v>
      </c>
      <c r="I71" s="29" t="str">
        <f t="shared" si="1"/>
        <v>24:13</v>
      </c>
      <c r="J71" s="32" t="s">
        <v>280</v>
      </c>
      <c r="K71" s="32" t="s">
        <v>287</v>
      </c>
      <c r="L71" s="15" t="str">
        <f>VLOOKUP(H71,Startovka!A:G,7,FALSE)</f>
        <v>ok</v>
      </c>
    </row>
    <row r="72" spans="1:12" ht="15">
      <c r="A72" s="8" t="str">
        <f>CONCATENATE(VLOOKUP(H72,Startovka!A:F,4,FALSE),"  ",COUNTIF(G$2:G72,G72))</f>
        <v>M  28</v>
      </c>
      <c r="B72" s="8">
        <v>71</v>
      </c>
      <c r="C72" s="7" t="str">
        <f>VLOOKUP(H72,Startovka!A:F,2,FALSE)</f>
        <v>Kolář Vít</v>
      </c>
      <c r="D72" s="8">
        <f>VLOOKUP(H72,Startovka!A:F,3,FALSE)</f>
        <v>1980</v>
      </c>
      <c r="E72" s="12" t="str">
        <f>VLOOKUP(H72,Startovka!A:F,5,FALSE)</f>
        <v>Blansko</v>
      </c>
      <c r="F72" s="12" t="str">
        <f>VLOOKUP(H72,Startovka!A:F,6,FALSE)</f>
        <v>BK Amateurs</v>
      </c>
      <c r="G72" s="8" t="str">
        <f>VLOOKUP(H72,Startovka!A:F,4,FALSE)</f>
        <v>M</v>
      </c>
      <c r="H72" s="8">
        <v>102</v>
      </c>
      <c r="I72" s="29" t="str">
        <f t="shared" si="1"/>
        <v>24:15</v>
      </c>
      <c r="J72" s="32" t="s">
        <v>280</v>
      </c>
      <c r="K72" s="32" t="s">
        <v>248</v>
      </c>
      <c r="L72" s="15" t="str">
        <f>VLOOKUP(H72,Startovka!A:G,7,FALSE)</f>
        <v>ok</v>
      </c>
    </row>
    <row r="73" spans="1:12" ht="15">
      <c r="A73" s="8" t="str">
        <f>CONCATENATE(VLOOKUP(H73,Startovka!A:F,4,FALSE),"  ",COUNTIF(G$2:G73,G73))</f>
        <v>M  29</v>
      </c>
      <c r="B73" s="8">
        <v>72</v>
      </c>
      <c r="C73" s="7" t="str">
        <f>VLOOKUP(H73,Startovka!A:F,2,FALSE)</f>
        <v>Paštěka František</v>
      </c>
      <c r="D73" s="8">
        <f>VLOOKUP(H73,Startovka!A:F,3,FALSE)</f>
        <v>1985</v>
      </c>
      <c r="E73" s="12" t="str">
        <f>VLOOKUP(H73,Startovka!A:F,5,FALSE)</f>
        <v>Lažánky</v>
      </c>
      <c r="F73" s="12" t="str">
        <f>VLOOKUP(H73,Startovka!A:F,6,FALSE)</f>
        <v>Lažánky</v>
      </c>
      <c r="G73" s="8" t="str">
        <f>VLOOKUP(H73,Startovka!A:F,4,FALSE)</f>
        <v>M</v>
      </c>
      <c r="H73" s="8">
        <v>104</v>
      </c>
      <c r="I73" s="29" t="str">
        <f t="shared" si="1"/>
        <v>24:17</v>
      </c>
      <c r="J73" s="32" t="s">
        <v>280</v>
      </c>
      <c r="K73" s="32" t="s">
        <v>247</v>
      </c>
      <c r="L73" s="15" t="str">
        <f>VLOOKUP(H73,Startovka!A:G,7,FALSE)</f>
        <v>ok</v>
      </c>
    </row>
    <row r="74" spans="1:12" ht="15">
      <c r="A74" s="8" t="str">
        <f>CONCATENATE(VLOOKUP(H74,Startovka!A:F,4,FALSE),"  ",COUNTIF(G$2:G74,G74))</f>
        <v>MV2  8</v>
      </c>
      <c r="B74" s="8">
        <v>73</v>
      </c>
      <c r="C74" s="7" t="str">
        <f>VLOOKUP(H74,Startovka!A:F,2,FALSE)</f>
        <v>Felix Břetislav</v>
      </c>
      <c r="D74" s="8">
        <f>VLOOKUP(H74,Startovka!A:F,3,FALSE)</f>
        <v>1961</v>
      </c>
      <c r="E74" s="12">
        <f>VLOOKUP(H74,Startovka!A:F,5,FALSE)</f>
        <v>0</v>
      </c>
      <c r="F74" s="12" t="str">
        <f>VLOOKUP(H74,Startovka!A:F,6,FALSE)</f>
        <v>CBASE Brno</v>
      </c>
      <c r="G74" s="8" t="str">
        <f>VLOOKUP(H74,Startovka!A:F,4,FALSE)</f>
        <v>MV2</v>
      </c>
      <c r="H74" s="8">
        <v>143</v>
      </c>
      <c r="I74" s="29" t="str">
        <f t="shared" si="1"/>
        <v>24:22</v>
      </c>
      <c r="J74" s="32" t="s">
        <v>280</v>
      </c>
      <c r="K74" s="32" t="s">
        <v>277</v>
      </c>
      <c r="L74" s="15" t="str">
        <f>VLOOKUP(H74,Startovka!A:G,7,FALSE)</f>
        <v>X</v>
      </c>
    </row>
    <row r="75" spans="1:12" ht="15">
      <c r="A75" s="8" t="str">
        <f>CONCATENATE(VLOOKUP(H75,Startovka!A:F,4,FALSE),"  ",COUNTIF(G$2:G75,G75))</f>
        <v>MV1  18</v>
      </c>
      <c r="B75" s="8">
        <v>74</v>
      </c>
      <c r="C75" s="7" t="str">
        <f>VLOOKUP(H75,Startovka!A:F,2,FALSE)</f>
        <v>Buš Roman</v>
      </c>
      <c r="D75" s="8">
        <f>VLOOKUP(H75,Startovka!A:F,3,FALSE)</f>
        <v>1969</v>
      </c>
      <c r="E75" s="12" t="str">
        <f>VLOOKUP(H75,Startovka!A:F,5,FALSE)</f>
        <v>Rájec</v>
      </c>
      <c r="F75" s="12">
        <f>VLOOKUP(H75,Startovka!A:F,6,FALSE)</f>
        <v>0</v>
      </c>
      <c r="G75" s="8" t="str">
        <f>VLOOKUP(H75,Startovka!A:F,4,FALSE)</f>
        <v>MV1</v>
      </c>
      <c r="H75" s="8">
        <v>139</v>
      </c>
      <c r="I75" s="29" t="str">
        <f t="shared" si="1"/>
        <v>24:26</v>
      </c>
      <c r="J75" s="32" t="s">
        <v>280</v>
      </c>
      <c r="K75" s="32" t="s">
        <v>288</v>
      </c>
      <c r="L75" s="15" t="str">
        <f>VLOOKUP(H75,Startovka!A:G,7,FALSE)</f>
        <v>ok</v>
      </c>
    </row>
    <row r="76" spans="1:12" ht="15">
      <c r="A76" s="8" t="str">
        <f>CONCATENATE(VLOOKUP(H76,Startovka!A:F,4,FALSE),"  ",COUNTIF(G$2:G76,G76))</f>
        <v>M  30</v>
      </c>
      <c r="B76" s="8">
        <v>75</v>
      </c>
      <c r="C76" s="7" t="str">
        <f>VLOOKUP(H76,Startovka!A:F,2,FALSE)</f>
        <v>Čech Dalibor</v>
      </c>
      <c r="D76" s="8">
        <f>VLOOKUP(H76,Startovka!A:F,3,FALSE)</f>
        <v>1976</v>
      </c>
      <c r="E76" s="12" t="str">
        <f>VLOOKUP(H76,Startovka!A:F,5,FALSE)</f>
        <v>Boskovice</v>
      </c>
      <c r="F76" s="12" t="str">
        <f>VLOOKUP(H76,Startovka!A:F,6,FALSE)</f>
        <v>AUTO RZ BOSKOVICE</v>
      </c>
      <c r="G76" s="8" t="str">
        <f>VLOOKUP(H76,Startovka!A:F,4,FALSE)</f>
        <v>M</v>
      </c>
      <c r="H76" s="8">
        <v>106</v>
      </c>
      <c r="I76" s="29" t="str">
        <f t="shared" si="1"/>
        <v>24:27</v>
      </c>
      <c r="J76" s="32" t="s">
        <v>280</v>
      </c>
      <c r="K76" s="32" t="s">
        <v>252</v>
      </c>
      <c r="L76" s="15" t="str">
        <f>VLOOKUP(H76,Startovka!A:G,7,FALSE)</f>
        <v>ok</v>
      </c>
    </row>
    <row r="77" spans="1:12" ht="15">
      <c r="A77" s="8" t="str">
        <f>CONCATENATE(VLOOKUP(H77,Startovka!A:F,4,FALSE),"  ",COUNTIF(G$2:G77,G77))</f>
        <v>M  31</v>
      </c>
      <c r="B77" s="8">
        <v>76</v>
      </c>
      <c r="C77" s="7" t="str">
        <f>VLOOKUP(H77,Startovka!A:F,2,FALSE)</f>
        <v>Loník Miroslav</v>
      </c>
      <c r="D77" s="8">
        <f>VLOOKUP(H77,Startovka!A:F,3,FALSE)</f>
        <v>1987</v>
      </c>
      <c r="E77" s="12" t="str">
        <f>VLOOKUP(H77,Startovka!A:F,5,FALSE)</f>
        <v>Boskovice</v>
      </c>
      <c r="F77" s="12">
        <f>VLOOKUP(H77,Startovka!A:F,6,FALSE)</f>
        <v>0</v>
      </c>
      <c r="G77" s="8" t="str">
        <f>VLOOKUP(H77,Startovka!A:F,4,FALSE)</f>
        <v>M</v>
      </c>
      <c r="H77" s="8">
        <v>147</v>
      </c>
      <c r="I77" s="29" t="str">
        <f t="shared" si="1"/>
        <v>24:42</v>
      </c>
      <c r="J77" s="32" t="s">
        <v>280</v>
      </c>
      <c r="K77" s="32" t="s">
        <v>289</v>
      </c>
      <c r="L77" s="15" t="str">
        <f>VLOOKUP(H77,Startovka!A:G,7,FALSE)</f>
        <v>ok</v>
      </c>
    </row>
    <row r="78" spans="1:12" ht="15">
      <c r="A78" s="8" t="str">
        <f>CONCATENATE(VLOOKUP(H78,Startovka!A:F,4,FALSE),"  ",COUNTIF(G$2:G78,G78))</f>
        <v>ŽV  4</v>
      </c>
      <c r="B78" s="8">
        <v>77</v>
      </c>
      <c r="C78" s="7" t="str">
        <f>VLOOKUP(H78,Startovka!A:F,2,FALSE)</f>
        <v>Pappová Simona</v>
      </c>
      <c r="D78" s="8">
        <f>VLOOKUP(H78,Startovka!A:F,3,FALSE)</f>
        <v>1970</v>
      </c>
      <c r="E78" s="12">
        <f>VLOOKUP(H78,Startovka!A:F,5,FALSE)</f>
        <v>0</v>
      </c>
      <c r="F78" s="12" t="str">
        <f>VLOOKUP(H78,Startovka!A:F,6,FALSE)</f>
        <v>AHA Vyškov</v>
      </c>
      <c r="G78" s="8" t="str">
        <f>VLOOKUP(H78,Startovka!A:F,4,FALSE)</f>
        <v>ŽV</v>
      </c>
      <c r="H78" s="8">
        <v>137</v>
      </c>
      <c r="I78" s="29" t="str">
        <f t="shared" si="1"/>
        <v>24:46</v>
      </c>
      <c r="J78" s="32" t="s">
        <v>280</v>
      </c>
      <c r="K78" s="32" t="s">
        <v>285</v>
      </c>
      <c r="L78" s="15" t="str">
        <f>VLOOKUP(H78,Startovka!A:G,7,FALSE)</f>
        <v>X</v>
      </c>
    </row>
    <row r="79" spans="1:12" ht="15">
      <c r="A79" s="8" t="str">
        <f>CONCATENATE(VLOOKUP(H79,Startovka!A:F,4,FALSE),"  ",COUNTIF(G$2:G79,G79))</f>
        <v>Ž  8</v>
      </c>
      <c r="B79" s="8">
        <v>78</v>
      </c>
      <c r="C79" s="7" t="str">
        <f>VLOOKUP(H79,Startovka!A:F,2,FALSE)</f>
        <v>Krejsová Petra</v>
      </c>
      <c r="D79" s="8">
        <f>VLOOKUP(H79,Startovka!A:F,3,FALSE)</f>
        <v>1979</v>
      </c>
      <c r="E79" s="12" t="str">
        <f>VLOOKUP(H79,Startovka!A:F,5,FALSE)</f>
        <v>Boskovice</v>
      </c>
      <c r="F79" s="12" t="str">
        <f>VLOOKUP(H79,Startovka!A:F,6,FALSE)</f>
        <v>Auto RZ Boskovice</v>
      </c>
      <c r="G79" s="8" t="str">
        <f>VLOOKUP(H79,Startovka!A:F,4,FALSE)</f>
        <v>Ž</v>
      </c>
      <c r="H79" s="8">
        <v>73</v>
      </c>
      <c r="I79" s="29" t="str">
        <f t="shared" si="1"/>
        <v>24:51</v>
      </c>
      <c r="J79" s="32" t="s">
        <v>280</v>
      </c>
      <c r="K79" s="32" t="s">
        <v>276</v>
      </c>
      <c r="L79" s="15" t="str">
        <f>VLOOKUP(H79,Startovka!A:G,7,FALSE)</f>
        <v>ok</v>
      </c>
    </row>
    <row r="80" spans="1:12" ht="15">
      <c r="A80" s="8" t="str">
        <f>CONCATENATE(VLOOKUP(H80,Startovka!A:F,4,FALSE),"  ",COUNTIF(G$2:G80,G80))</f>
        <v>Ž  9</v>
      </c>
      <c r="B80" s="8">
        <v>79</v>
      </c>
      <c r="C80" s="7" t="str">
        <f>VLOOKUP(H80,Startovka!A:F,2,FALSE)</f>
        <v>Pluháčková Eva</v>
      </c>
      <c r="D80" s="8">
        <f>VLOOKUP(H80,Startovka!A:F,3,FALSE)</f>
        <v>1987</v>
      </c>
      <c r="E80" s="12" t="str">
        <f>VLOOKUP(H80,Startovka!A:F,5,FALSE)</f>
        <v>AC Senetářov</v>
      </c>
      <c r="F80" s="12">
        <f>VLOOKUP(H80,Startovka!A:F,6,FALSE)</f>
        <v>0</v>
      </c>
      <c r="G80" s="8" t="str">
        <f>VLOOKUP(H80,Startovka!A:F,4,FALSE)</f>
        <v>Ž</v>
      </c>
      <c r="H80" s="8">
        <v>123</v>
      </c>
      <c r="I80" s="29" t="str">
        <f t="shared" si="1"/>
        <v>24:52</v>
      </c>
      <c r="J80" s="32" t="s">
        <v>280</v>
      </c>
      <c r="K80" s="32" t="s">
        <v>261</v>
      </c>
      <c r="L80" s="15" t="str">
        <f>VLOOKUP(H80,Startovka!A:G,7,FALSE)</f>
        <v>ok</v>
      </c>
    </row>
    <row r="81" spans="1:12" ht="15">
      <c r="A81" s="8" t="str">
        <f>CONCATENATE(VLOOKUP(H81,Startovka!A:F,4,FALSE),"  ",COUNTIF(G$2:G81,G81))</f>
        <v>MV1  19</v>
      </c>
      <c r="B81" s="8">
        <v>80</v>
      </c>
      <c r="C81" s="7" t="str">
        <f>VLOOKUP(H81,Startovka!A:F,2,FALSE)</f>
        <v>Zamánek Roman</v>
      </c>
      <c r="D81" s="8">
        <f>VLOOKUP(H81,Startovka!A:F,3,FALSE)</f>
        <v>1971</v>
      </c>
      <c r="E81" s="12" t="str">
        <f>VLOOKUP(H81,Startovka!A:F,5,FALSE)</f>
        <v>Mladkov</v>
      </c>
      <c r="F81" s="12">
        <f>VLOOKUP(H81,Startovka!A:F,6,FALSE)</f>
        <v>0</v>
      </c>
      <c r="G81" s="8" t="str">
        <f>VLOOKUP(H81,Startovka!A:F,4,FALSE)</f>
        <v>MV1</v>
      </c>
      <c r="H81" s="8">
        <v>151</v>
      </c>
      <c r="I81" s="29" t="str">
        <f t="shared" si="1"/>
        <v>24:57</v>
      </c>
      <c r="J81" s="32" t="s">
        <v>280</v>
      </c>
      <c r="K81" s="32" t="s">
        <v>263</v>
      </c>
      <c r="L81" s="15" t="str">
        <f>VLOOKUP(H81,Startovka!A:G,7,FALSE)</f>
        <v>ok</v>
      </c>
    </row>
    <row r="82" spans="1:12" ht="15">
      <c r="A82" s="8" t="str">
        <f>CONCATENATE(VLOOKUP(H82,Startovka!A:F,4,FALSE),"  ",COUNTIF(G$2:G82,G82))</f>
        <v>MV3  2</v>
      </c>
      <c r="B82" s="8">
        <v>81</v>
      </c>
      <c r="C82" s="7" t="str">
        <f>VLOOKUP(H82,Startovka!A:F,2,FALSE)</f>
        <v>Kunrt Miroslav</v>
      </c>
      <c r="D82" s="8">
        <f>VLOOKUP(H82,Startovka!A:F,3,FALSE)</f>
        <v>1949</v>
      </c>
      <c r="E82" s="12" t="str">
        <f>VLOOKUP(H82,Startovka!A:F,5,FALSE)</f>
        <v>Prostějov</v>
      </c>
      <c r="F82" s="12">
        <f>VLOOKUP(H82,Startovka!A:F,6,FALSE)</f>
        <v>0</v>
      </c>
      <c r="G82" s="8" t="str">
        <f>VLOOKUP(H82,Startovka!A:F,4,FALSE)</f>
        <v>MV3</v>
      </c>
      <c r="H82" s="8">
        <v>135</v>
      </c>
      <c r="I82" s="29" t="str">
        <f t="shared" si="1"/>
        <v>25:01</v>
      </c>
      <c r="J82" s="32" t="s">
        <v>249</v>
      </c>
      <c r="K82" s="32" t="s">
        <v>290</v>
      </c>
      <c r="L82" s="15" t="str">
        <f>VLOOKUP(H82,Startovka!A:G,7,FALSE)</f>
        <v>X</v>
      </c>
    </row>
    <row r="83" spans="1:12" ht="15">
      <c r="A83" s="8" t="str">
        <f>CONCATENATE(VLOOKUP(H83,Startovka!A:F,4,FALSE),"  ",COUNTIF(G$2:G83,G83))</f>
        <v>Ž  10</v>
      </c>
      <c r="B83" s="8">
        <v>82</v>
      </c>
      <c r="C83" s="7" t="str">
        <f>VLOOKUP(H83,Startovka!A:F,2,FALSE)</f>
        <v>Horňová Adriana</v>
      </c>
      <c r="D83" s="8">
        <f>VLOOKUP(H83,Startovka!A:F,3,FALSE)</f>
        <v>2000</v>
      </c>
      <c r="E83" s="12">
        <f>VLOOKUP(H83,Startovka!A:F,5,FALSE)</f>
        <v>0</v>
      </c>
      <c r="F83" s="12" t="str">
        <f>VLOOKUP(H83,Startovka!A:F,6,FALSE)</f>
        <v>ACT Lerak</v>
      </c>
      <c r="G83" s="8" t="str">
        <f>VLOOKUP(H83,Startovka!A:F,4,FALSE)</f>
        <v>Ž</v>
      </c>
      <c r="H83" s="8">
        <v>176</v>
      </c>
      <c r="I83" s="29" t="str">
        <f t="shared" si="1"/>
        <v>25:09</v>
      </c>
      <c r="J83" s="32" t="s">
        <v>249</v>
      </c>
      <c r="K83" s="32" t="s">
        <v>291</v>
      </c>
      <c r="L83" s="15" t="str">
        <f>VLOOKUP(H83,Startovka!A:G,7,FALSE)</f>
        <v>X</v>
      </c>
    </row>
    <row r="84" spans="1:12" ht="15">
      <c r="A84" s="8" t="str">
        <f>CONCATENATE(VLOOKUP(H84,Startovka!A:F,4,FALSE),"  ",COUNTIF(G$2:G84,G84))</f>
        <v>J  9</v>
      </c>
      <c r="B84" s="8">
        <v>83</v>
      </c>
      <c r="C84" s="7" t="str">
        <f>VLOOKUP(H84,Startovka!A:F,2,FALSE)</f>
        <v>Videman Jan</v>
      </c>
      <c r="D84" s="8">
        <f>VLOOKUP(H84,Startovka!A:F,3,FALSE)</f>
        <v>1999</v>
      </c>
      <c r="E84" s="12" t="str">
        <f>VLOOKUP(H84,Startovka!A:F,5,FALSE)</f>
        <v>Kunštát</v>
      </c>
      <c r="F84" s="12">
        <f>VLOOKUP(H84,Startovka!A:F,6,FALSE)</f>
        <v>0</v>
      </c>
      <c r="G84" s="8" t="str">
        <f>VLOOKUP(H84,Startovka!A:F,4,FALSE)</f>
        <v>J</v>
      </c>
      <c r="H84" s="8">
        <v>156</v>
      </c>
      <c r="I84" s="29" t="str">
        <f t="shared" si="1"/>
        <v>25:25</v>
      </c>
      <c r="J84" s="32" t="s">
        <v>249</v>
      </c>
      <c r="K84" s="32" t="s">
        <v>249</v>
      </c>
      <c r="L84" s="15" t="str">
        <f>VLOOKUP(H84,Startovka!A:G,7,FALSE)</f>
        <v>X</v>
      </c>
    </row>
    <row r="85" spans="1:12" ht="15">
      <c r="A85" s="8" t="str">
        <f>CONCATENATE(VLOOKUP(H85,Startovka!A:F,4,FALSE),"  ",COUNTIF(G$2:G85,G85))</f>
        <v>M  32</v>
      </c>
      <c r="B85" s="8">
        <v>84</v>
      </c>
      <c r="C85" s="7" t="str">
        <f>VLOOKUP(H85,Startovka!A:F,2,FALSE)</f>
        <v>Czokoly Jan</v>
      </c>
      <c r="D85" s="8">
        <f>VLOOKUP(H85,Startovka!A:F,3,FALSE)</f>
        <v>1978</v>
      </c>
      <c r="E85" s="12" t="str">
        <f>VLOOKUP(H85,Startovka!A:F,5,FALSE)</f>
        <v>Žďár</v>
      </c>
      <c r="F85" s="12">
        <f>VLOOKUP(H85,Startovka!A:F,6,FALSE)</f>
        <v>0</v>
      </c>
      <c r="G85" s="8" t="str">
        <f>VLOOKUP(H85,Startovka!A:F,4,FALSE)</f>
        <v>M</v>
      </c>
      <c r="H85" s="8">
        <v>168</v>
      </c>
      <c r="I85" s="29" t="str">
        <f t="shared" si="1"/>
        <v>25:27</v>
      </c>
      <c r="J85" s="32" t="s">
        <v>249</v>
      </c>
      <c r="K85" s="32" t="s">
        <v>252</v>
      </c>
      <c r="L85" s="15" t="str">
        <f>VLOOKUP(H85,Startovka!A:G,7,FALSE)</f>
        <v>ok</v>
      </c>
    </row>
    <row r="86" spans="1:12" ht="15">
      <c r="A86" s="8" t="str">
        <f>CONCATENATE(VLOOKUP(H86,Startovka!A:F,4,FALSE),"  ",COUNTIF(G$2:G86,G86))</f>
        <v>Ž  11</v>
      </c>
      <c r="B86" s="8">
        <v>85</v>
      </c>
      <c r="C86" s="7" t="str">
        <f>VLOOKUP(H86,Startovka!A:F,2,FALSE)</f>
        <v>Filipiová Andrea</v>
      </c>
      <c r="D86" s="8">
        <f>VLOOKUP(H86,Startovka!A:F,3,FALSE)</f>
        <v>1981</v>
      </c>
      <c r="E86" s="12">
        <f>VLOOKUP(H86,Startovka!A:F,5,FALSE)</f>
        <v>0</v>
      </c>
      <c r="F86" s="12" t="str">
        <f>VLOOKUP(H86,Startovka!A:F,6,FALSE)</f>
        <v>Auto RZ Boskovice</v>
      </c>
      <c r="G86" s="8" t="str">
        <f>VLOOKUP(H86,Startovka!A:F,4,FALSE)</f>
        <v>Ž</v>
      </c>
      <c r="H86" s="8">
        <v>173</v>
      </c>
      <c r="I86" s="29" t="str">
        <f t="shared" si="1"/>
        <v>25:30</v>
      </c>
      <c r="J86" s="32" t="s">
        <v>249</v>
      </c>
      <c r="K86" s="32" t="s">
        <v>292</v>
      </c>
      <c r="L86" s="15" t="str">
        <f>VLOOKUP(H86,Startovka!A:G,7,FALSE)</f>
        <v>ok</v>
      </c>
    </row>
    <row r="87" spans="1:12" ht="15">
      <c r="A87" s="8" t="str">
        <f>CONCATENATE(VLOOKUP(H87,Startovka!A:F,4,FALSE),"  ",COUNTIF(G$2:G87,G87))</f>
        <v>MV2  9</v>
      </c>
      <c r="B87" s="8">
        <v>86</v>
      </c>
      <c r="C87" s="7" t="str">
        <f>VLOOKUP(H87,Startovka!A:F,2,FALSE)</f>
        <v>Kunc Josef</v>
      </c>
      <c r="D87" s="8">
        <f>VLOOKUP(H87,Startovka!A:F,3,FALSE)</f>
        <v>1960</v>
      </c>
      <c r="E87" s="12" t="str">
        <f>VLOOKUP(H87,Startovka!A:F,5,FALSE)</f>
        <v>Vyškov</v>
      </c>
      <c r="F87" s="12" t="str">
        <f>VLOOKUP(H87,Startovka!A:F,6,FALSE)</f>
        <v>LRS Vyškov</v>
      </c>
      <c r="G87" s="8" t="str">
        <f>VLOOKUP(H87,Startovka!A:F,4,FALSE)</f>
        <v>MV2</v>
      </c>
      <c r="H87" s="8">
        <v>78</v>
      </c>
      <c r="I87" s="29" t="str">
        <f t="shared" si="1"/>
        <v>25:36</v>
      </c>
      <c r="J87" s="32" t="s">
        <v>249</v>
      </c>
      <c r="K87" s="32" t="s">
        <v>293</v>
      </c>
      <c r="L87" s="15" t="str">
        <f>VLOOKUP(H87,Startovka!A:G,7,FALSE)</f>
        <v>X</v>
      </c>
    </row>
    <row r="88" spans="1:12" ht="15">
      <c r="A88" s="8" t="str">
        <f>CONCATENATE(VLOOKUP(H88,Startovka!A:F,4,FALSE),"  ",COUNTIF(G$2:G88,G88))</f>
        <v>MV3  3</v>
      </c>
      <c r="B88" s="8">
        <v>87</v>
      </c>
      <c r="C88" s="7" t="str">
        <f>VLOOKUP(H88,Startovka!A:F,2,FALSE)</f>
        <v>Bayer Miloslav</v>
      </c>
      <c r="D88" s="8">
        <f>VLOOKUP(H88,Startovka!A:F,3,FALSE)</f>
        <v>1947</v>
      </c>
      <c r="E88" s="12" t="str">
        <f>VLOOKUP(H88,Startovka!A:F,5,FALSE)</f>
        <v>Boskovice</v>
      </c>
      <c r="F88" s="12" t="str">
        <f>VLOOKUP(H88,Startovka!A:F,6,FALSE)</f>
        <v>ASK Blansko</v>
      </c>
      <c r="G88" s="8" t="str">
        <f>VLOOKUP(H88,Startovka!A:F,4,FALSE)</f>
        <v>MV3</v>
      </c>
      <c r="H88" s="8">
        <v>96</v>
      </c>
      <c r="I88" s="29" t="str">
        <f t="shared" si="1"/>
        <v>25:52</v>
      </c>
      <c r="J88" s="32" t="s">
        <v>249</v>
      </c>
      <c r="K88" s="32" t="s">
        <v>261</v>
      </c>
      <c r="L88" s="15" t="str">
        <f>VLOOKUP(H88,Startovka!A:G,7,FALSE)</f>
        <v>ok</v>
      </c>
    </row>
    <row r="89" spans="1:12" ht="15">
      <c r="A89" s="8" t="str">
        <f>CONCATENATE(VLOOKUP(H89,Startovka!A:F,4,FALSE),"  ",COUNTIF(G$2:G89,G89))</f>
        <v>Ž  12</v>
      </c>
      <c r="B89" s="8">
        <v>88</v>
      </c>
      <c r="C89" s="7" t="str">
        <f>VLOOKUP(H89,Startovka!A:F,2,FALSE)</f>
        <v>Bartáková Helena</v>
      </c>
      <c r="D89" s="8">
        <f>VLOOKUP(H89,Startovka!A:F,3,FALSE)</f>
        <v>1986</v>
      </c>
      <c r="E89" s="12" t="str">
        <f>VLOOKUP(H89,Startovka!A:F,5,FALSE)</f>
        <v>Vítovice</v>
      </c>
      <c r="F89" s="12" t="str">
        <f>VLOOKUP(H89,Startovka!A:F,6,FALSE)</f>
        <v>Vítovice</v>
      </c>
      <c r="G89" s="8" t="str">
        <f>VLOOKUP(H89,Startovka!A:F,4,FALSE)</f>
        <v>Ž</v>
      </c>
      <c r="H89" s="8">
        <v>68</v>
      </c>
      <c r="I89" s="29" t="str">
        <f t="shared" si="1"/>
        <v>25:53</v>
      </c>
      <c r="J89" s="32" t="s">
        <v>249</v>
      </c>
      <c r="K89" s="32" t="s">
        <v>269</v>
      </c>
      <c r="L89" s="15" t="str">
        <f>VLOOKUP(H89,Startovka!A:G,7,FALSE)</f>
        <v>X</v>
      </c>
    </row>
    <row r="90" spans="1:12" ht="15">
      <c r="A90" s="8" t="str">
        <f>CONCATENATE(VLOOKUP(H90,Startovka!A:F,4,FALSE),"  ",COUNTIF(G$2:G90,G90))</f>
        <v>ŽV  5</v>
      </c>
      <c r="B90" s="8">
        <v>89</v>
      </c>
      <c r="C90" s="7" t="str">
        <f>VLOOKUP(H90,Startovka!A:F,2,FALSE)</f>
        <v>Grünová Ivana</v>
      </c>
      <c r="D90" s="8">
        <f>VLOOKUP(H90,Startovka!A:F,3,FALSE)</f>
        <v>1971</v>
      </c>
      <c r="E90" s="12" t="str">
        <f>VLOOKUP(H90,Startovka!A:F,5,FALSE)</f>
        <v>Okrouhlá</v>
      </c>
      <c r="F90" s="12" t="str">
        <f>VLOOKUP(H90,Startovka!A:F,6,FALSE)</f>
        <v>AC Okrouhlá</v>
      </c>
      <c r="G90" s="8" t="str">
        <f>VLOOKUP(H90,Startovka!A:F,4,FALSE)</f>
        <v>ŽV</v>
      </c>
      <c r="H90" s="8">
        <v>100</v>
      </c>
      <c r="I90" s="29" t="str">
        <f t="shared" si="1"/>
        <v>26:00</v>
      </c>
      <c r="J90" s="32" t="s">
        <v>288</v>
      </c>
      <c r="K90" s="32" t="s">
        <v>255</v>
      </c>
      <c r="L90" s="15" t="str">
        <f>VLOOKUP(H90,Startovka!A:G,7,FALSE)</f>
        <v>ok</v>
      </c>
    </row>
    <row r="91" spans="1:12" ht="15">
      <c r="A91" s="8" t="str">
        <f>CONCATENATE(VLOOKUP(H91,Startovka!A:F,4,FALSE),"  ",COUNTIF(G$2:G91,G91))</f>
        <v>ŽV  6</v>
      </c>
      <c r="B91" s="8">
        <v>90</v>
      </c>
      <c r="C91" s="7" t="str">
        <f>VLOOKUP(H91,Startovka!A:F,2,FALSE)</f>
        <v>Ondroušková Ivana</v>
      </c>
      <c r="D91" s="8">
        <f>VLOOKUP(H91,Startovka!A:F,3,FALSE)</f>
        <v>1970</v>
      </c>
      <c r="E91" s="12" t="str">
        <f>VLOOKUP(H91,Startovka!A:F,5,FALSE)</f>
        <v>Blansko</v>
      </c>
      <c r="F91" s="12">
        <f>VLOOKUP(H91,Startovka!A:F,6,FALSE)</f>
        <v>0</v>
      </c>
      <c r="G91" s="8" t="str">
        <f>VLOOKUP(H91,Startovka!A:F,4,FALSE)</f>
        <v>ŽV</v>
      </c>
      <c r="H91" s="8">
        <v>170</v>
      </c>
      <c r="I91" s="29" t="str">
        <f t="shared" si="1"/>
        <v>26:06</v>
      </c>
      <c r="J91" s="32" t="s">
        <v>288</v>
      </c>
      <c r="K91" s="32" t="s">
        <v>272</v>
      </c>
      <c r="L91" s="15" t="str">
        <f>VLOOKUP(H91,Startovka!A:G,7,FALSE)</f>
        <v>ok</v>
      </c>
    </row>
    <row r="92" spans="1:12" ht="15">
      <c r="A92" s="8" t="str">
        <f>CONCATENATE(VLOOKUP(H92,Startovka!A:F,4,FALSE),"  ",COUNTIF(G$2:G92,G92))</f>
        <v>ŽV  7</v>
      </c>
      <c r="B92" s="8">
        <v>91</v>
      </c>
      <c r="C92" s="7" t="str">
        <f>VLOOKUP(H92,Startovka!A:F,2,FALSE)</f>
        <v>Dvořáková Eva</v>
      </c>
      <c r="D92" s="8">
        <f>VLOOKUP(H92,Startovka!A:F,3,FALSE)</f>
        <v>1955</v>
      </c>
      <c r="E92" s="12" t="str">
        <f>VLOOKUP(H92,Startovka!A:F,5,FALSE)</f>
        <v>Prostějov</v>
      </c>
      <c r="F92" s="12" t="str">
        <f>VLOOKUP(H92,Startovka!A:F,6,FALSE)</f>
        <v>Biatlon Prostějov</v>
      </c>
      <c r="G92" s="8" t="str">
        <f>VLOOKUP(H92,Startovka!A:F,4,FALSE)</f>
        <v>ŽV</v>
      </c>
      <c r="H92" s="8">
        <v>117</v>
      </c>
      <c r="I92" s="29" t="str">
        <f t="shared" si="1"/>
        <v>26:18</v>
      </c>
      <c r="J92" s="32" t="s">
        <v>288</v>
      </c>
      <c r="K92" s="32" t="s">
        <v>75</v>
      </c>
      <c r="L92" s="15" t="str">
        <f>VLOOKUP(H92,Startovka!A:G,7,FALSE)</f>
        <v>X</v>
      </c>
    </row>
    <row r="93" spans="1:12" ht="15">
      <c r="A93" s="8" t="str">
        <f>CONCATENATE(VLOOKUP(H93,Startovka!A:F,4,FALSE),"  ",COUNTIF(G$2:G93,G93))</f>
        <v>Ž  13</v>
      </c>
      <c r="B93" s="8">
        <v>92</v>
      </c>
      <c r="C93" s="7" t="str">
        <f>VLOOKUP(H93,Startovka!A:F,2,FALSE)</f>
        <v>Klimešová Inka</v>
      </c>
      <c r="D93" s="8">
        <f>VLOOKUP(H93,Startovka!A:F,3,FALSE)</f>
        <v>1979</v>
      </c>
      <c r="E93" s="12">
        <f>VLOOKUP(H93,Startovka!A:F,5,FALSE)</f>
        <v>0</v>
      </c>
      <c r="F93" s="12" t="str">
        <f>VLOOKUP(H93,Startovka!A:F,6,FALSE)</f>
        <v>Osten Blansko</v>
      </c>
      <c r="G93" s="8" t="str">
        <f>VLOOKUP(H93,Startovka!A:F,4,FALSE)</f>
        <v>Ž</v>
      </c>
      <c r="H93" s="8">
        <v>146</v>
      </c>
      <c r="I93" s="29" t="str">
        <f t="shared" si="1"/>
        <v>26:38</v>
      </c>
      <c r="J93" s="32" t="s">
        <v>288</v>
      </c>
      <c r="K93" s="32" t="s">
        <v>294</v>
      </c>
      <c r="L93" s="15" t="str">
        <f>VLOOKUP(H93,Startovka!A:G,7,FALSE)</f>
        <v>X</v>
      </c>
    </row>
    <row r="94" spans="1:12" ht="15">
      <c r="A94" s="8" t="str">
        <f>CONCATENATE(VLOOKUP(H94,Startovka!A:F,4,FALSE),"  ",COUNTIF(G$2:G94,G94))</f>
        <v>MV1  20</v>
      </c>
      <c r="B94" s="8">
        <v>93</v>
      </c>
      <c r="C94" s="7" t="str">
        <f>VLOOKUP(H94,Startovka!A:F,2,FALSE)</f>
        <v>Konečný Petr </v>
      </c>
      <c r="D94" s="8">
        <f>VLOOKUP(H94,Startovka!A:F,3,FALSE)</f>
        <v>1970</v>
      </c>
      <c r="E94" s="12">
        <f>VLOOKUP(H94,Startovka!A:F,5,FALSE)</f>
        <v>0</v>
      </c>
      <c r="F94" s="12" t="str">
        <f>VLOOKUP(H94,Startovka!A:F,6,FALSE)</f>
        <v>AC Okrouhlá</v>
      </c>
      <c r="G94" s="8" t="str">
        <f>VLOOKUP(H94,Startovka!A:F,4,FALSE)</f>
        <v>MV1</v>
      </c>
      <c r="H94" s="8">
        <v>162</v>
      </c>
      <c r="I94" s="29" t="str">
        <f t="shared" si="1"/>
        <v>27:01</v>
      </c>
      <c r="J94" s="32" t="s">
        <v>252</v>
      </c>
      <c r="K94" s="32" t="s">
        <v>290</v>
      </c>
      <c r="L94" s="15" t="str">
        <f>VLOOKUP(H94,Startovka!A:G,7,FALSE)</f>
        <v>ok</v>
      </c>
    </row>
    <row r="95" spans="1:12" ht="15">
      <c r="A95" s="8" t="str">
        <f>CONCATENATE(VLOOKUP(H95,Startovka!A:F,4,FALSE),"  ",COUNTIF(G$2:G95,G95))</f>
        <v>M  33</v>
      </c>
      <c r="B95" s="8">
        <v>94</v>
      </c>
      <c r="C95" s="7" t="str">
        <f>VLOOKUP(H95,Startovka!A:F,2,FALSE)</f>
        <v>Ždánský Zbyněk</v>
      </c>
      <c r="D95" s="8">
        <f>VLOOKUP(H95,Startovka!A:F,3,FALSE)</f>
        <v>1977</v>
      </c>
      <c r="E95" s="12">
        <f>VLOOKUP(H95,Startovka!A:F,5,FALSE)</f>
        <v>0</v>
      </c>
      <c r="F95" s="12" t="str">
        <f>VLOOKUP(H95,Startovka!A:F,6,FALSE)</f>
        <v>AUTO RZ Boskovice</v>
      </c>
      <c r="G95" s="8" t="str">
        <f>VLOOKUP(H95,Startovka!A:F,4,FALSE)</f>
        <v>M</v>
      </c>
      <c r="H95" s="15">
        <v>172</v>
      </c>
      <c r="I95" s="29" t="str">
        <f t="shared" si="1"/>
        <v>27:02</v>
      </c>
      <c r="J95" s="32" t="s">
        <v>252</v>
      </c>
      <c r="K95" s="32" t="s">
        <v>286</v>
      </c>
      <c r="L95" s="15" t="str">
        <f>VLOOKUP(H95,Startovka!A:G,7,FALSE)</f>
        <v>ok</v>
      </c>
    </row>
    <row r="96" spans="1:12" ht="15">
      <c r="A96" s="8" t="str">
        <f>CONCATENATE(VLOOKUP(H96,Startovka!A:F,4,FALSE),"  ",COUNTIF(G$2:G96,G96))</f>
        <v>Ž  14</v>
      </c>
      <c r="B96" s="8">
        <v>95</v>
      </c>
      <c r="C96" s="7" t="str">
        <f>VLOOKUP(H96,Startovka!A:F,2,FALSE)</f>
        <v>Suchá Lenka</v>
      </c>
      <c r="D96" s="8">
        <f>VLOOKUP(H96,Startovka!A:F,3,FALSE)</f>
        <v>1974</v>
      </c>
      <c r="E96" s="12" t="str">
        <f>VLOOKUP(H96,Startovka!A:F,5,FALSE)</f>
        <v>Blansko</v>
      </c>
      <c r="F96" s="12" t="str">
        <f>VLOOKUP(H96,Startovka!A:F,6,FALSE)</f>
        <v>BK Team</v>
      </c>
      <c r="G96" s="8" t="str">
        <f>VLOOKUP(H96,Startovka!A:F,4,FALSE)</f>
        <v>Ž</v>
      </c>
      <c r="H96" s="15">
        <v>62</v>
      </c>
      <c r="I96" s="29" t="str">
        <f t="shared" si="1"/>
        <v>27:13</v>
      </c>
      <c r="J96" s="32" t="s">
        <v>252</v>
      </c>
      <c r="K96" s="32" t="s">
        <v>287</v>
      </c>
      <c r="L96" s="15" t="str">
        <f>VLOOKUP(H96,Startovka!A:G,7,FALSE)</f>
        <v>ok</v>
      </c>
    </row>
    <row r="97" spans="1:12" ht="15">
      <c r="A97" s="8" t="str">
        <f>CONCATENATE(VLOOKUP(H97,Startovka!A:F,4,FALSE),"  ",COUNTIF(G$2:G97,G97))</f>
        <v>M  34</v>
      </c>
      <c r="B97" s="8">
        <v>96</v>
      </c>
      <c r="C97" s="7" t="str">
        <f>VLOOKUP(H97,Startovka!A:F,2,FALSE)</f>
        <v>Novotný Bohumil</v>
      </c>
      <c r="D97" s="8">
        <f>VLOOKUP(H97,Startovka!A:F,3,FALSE)</f>
        <v>1980</v>
      </c>
      <c r="E97" s="12" t="str">
        <f>VLOOKUP(H97,Startovka!A:F,5,FALSE)</f>
        <v>Křoví</v>
      </c>
      <c r="F97" s="12" t="str">
        <f>VLOOKUP(H97,Startovka!A:F,6,FALSE)</f>
        <v>TJ Sokol Křoví</v>
      </c>
      <c r="G97" s="8" t="str">
        <f>VLOOKUP(H97,Startovka!A:F,4,FALSE)</f>
        <v>M</v>
      </c>
      <c r="H97" s="15">
        <v>86</v>
      </c>
      <c r="I97" s="29" t="str">
        <f t="shared" si="1"/>
        <v>27:18</v>
      </c>
      <c r="J97" s="32" t="s">
        <v>252</v>
      </c>
      <c r="K97" s="32" t="s">
        <v>75</v>
      </c>
      <c r="L97" s="15" t="str">
        <f>VLOOKUP(H97,Startovka!A:G,7,FALSE)</f>
        <v>X</v>
      </c>
    </row>
    <row r="98" spans="1:12" ht="15">
      <c r="A98" s="8" t="str">
        <f>CONCATENATE(VLOOKUP(H98,Startovka!A:F,4,FALSE),"  ",COUNTIF(G$2:G98,G98))</f>
        <v>ŽV  8</v>
      </c>
      <c r="B98" s="8">
        <v>97</v>
      </c>
      <c r="C98" s="7" t="str">
        <f>VLOOKUP(H98,Startovka!A:F,2,FALSE)</f>
        <v>Krejčiříková Kateřina</v>
      </c>
      <c r="D98" s="8">
        <f>VLOOKUP(H98,Startovka!A:F,3,FALSE)</f>
        <v>1972</v>
      </c>
      <c r="E98" s="12" t="str">
        <f>VLOOKUP(H98,Startovka!A:F,5,FALSE)</f>
        <v>Svatá Kateřina</v>
      </c>
      <c r="F98" s="12" t="str">
        <f>VLOOKUP(H98,Startovka!A:F,6,FALSE)</f>
        <v>Svatá Kateřina</v>
      </c>
      <c r="G98" s="8" t="str">
        <f>VLOOKUP(H98,Startovka!A:F,4,FALSE)</f>
        <v>ŽV</v>
      </c>
      <c r="H98" s="15">
        <v>69</v>
      </c>
      <c r="I98" s="29" t="str">
        <f t="shared" si="1"/>
        <v>27:23</v>
      </c>
      <c r="J98" s="32" t="s">
        <v>252</v>
      </c>
      <c r="K98" s="32" t="s">
        <v>257</v>
      </c>
      <c r="L98" s="15" t="str">
        <f>VLOOKUP(H98,Startovka!A:G,7,FALSE)</f>
        <v>ok</v>
      </c>
    </row>
    <row r="99" spans="1:12" ht="15">
      <c r="A99" s="8" t="str">
        <f>CONCATENATE(VLOOKUP(H99,Startovka!A:F,4,FALSE),"  ",COUNTIF(G$2:G99,G99))</f>
        <v>ŽV  9</v>
      </c>
      <c r="B99" s="8">
        <v>98</v>
      </c>
      <c r="C99" s="7" t="str">
        <f>VLOOKUP(H99,Startovka!A:F,2,FALSE)</f>
        <v>Sedláková Petra</v>
      </c>
      <c r="D99" s="8">
        <f>VLOOKUP(H99,Startovka!A:F,3,FALSE)</f>
        <v>1973</v>
      </c>
      <c r="E99" s="12" t="str">
        <f>VLOOKUP(H99,Startovka!A:F,5,FALSE)</f>
        <v>Želešice</v>
      </c>
      <c r="F99" s="12">
        <f>VLOOKUP(H99,Startovka!A:F,6,FALSE)</f>
        <v>0</v>
      </c>
      <c r="G99" s="8" t="str">
        <f>VLOOKUP(H99,Startovka!A:F,4,FALSE)</f>
        <v>ŽV</v>
      </c>
      <c r="H99" s="15">
        <v>128</v>
      </c>
      <c r="I99" s="29" t="str">
        <f t="shared" si="1"/>
        <v>27:24</v>
      </c>
      <c r="J99" s="32" t="s">
        <v>252</v>
      </c>
      <c r="K99" s="32" t="s">
        <v>280</v>
      </c>
      <c r="L99" s="15" t="str">
        <f>VLOOKUP(H99,Startovka!A:G,7,FALSE)</f>
        <v>X</v>
      </c>
    </row>
    <row r="100" spans="1:12" ht="15">
      <c r="A100" s="8" t="str">
        <f>CONCATENATE(VLOOKUP(H100,Startovka!A:F,4,FALSE),"  ",COUNTIF(G$2:G100,G100))</f>
        <v>MV1  21</v>
      </c>
      <c r="B100" s="8">
        <v>99</v>
      </c>
      <c r="C100" s="7" t="str">
        <f>VLOOKUP(H100,Startovka!A:F,2,FALSE)</f>
        <v>Suchý Libor</v>
      </c>
      <c r="D100" s="8">
        <f>VLOOKUP(H100,Startovka!A:F,3,FALSE)</f>
        <v>1973</v>
      </c>
      <c r="E100" s="12" t="str">
        <f>VLOOKUP(H100,Startovka!A:F,5,FALSE)</f>
        <v>Blansko</v>
      </c>
      <c r="F100" s="12" t="str">
        <f>VLOOKUP(H100,Startovka!A:F,6,FALSE)</f>
        <v>BK Team</v>
      </c>
      <c r="G100" s="8" t="str">
        <f>VLOOKUP(H100,Startovka!A:F,4,FALSE)</f>
        <v>MV1</v>
      </c>
      <c r="H100" s="15">
        <v>63</v>
      </c>
      <c r="I100" s="29" t="str">
        <f t="shared" si="1"/>
        <v>27:47</v>
      </c>
      <c r="J100" s="32" t="s">
        <v>252</v>
      </c>
      <c r="K100" s="32" t="s">
        <v>251</v>
      </c>
      <c r="L100" s="15" t="str">
        <f>VLOOKUP(H100,Startovka!A:G,7,FALSE)</f>
        <v>ok</v>
      </c>
    </row>
    <row r="101" spans="1:12" ht="15">
      <c r="A101" s="8" t="str">
        <f>CONCATENATE(VLOOKUP(H101,Startovka!A:F,4,FALSE),"  ",COUNTIF(G$2:G101,G101))</f>
        <v>M  35</v>
      </c>
      <c r="B101" s="8">
        <v>100</v>
      </c>
      <c r="C101" s="7" t="str">
        <f>VLOOKUP(H101,Startovka!A:F,2,FALSE)</f>
        <v>Markel Roman</v>
      </c>
      <c r="D101" s="8">
        <f>VLOOKUP(H101,Startovka!A:F,3,FALSE)</f>
        <v>1975</v>
      </c>
      <c r="E101" s="12" t="str">
        <f>VLOOKUP(H101,Startovka!A:F,5,FALSE)</f>
        <v>Boskovice</v>
      </c>
      <c r="F101" s="12" t="str">
        <f>VLOOKUP(H101,Startovka!A:F,6,FALSE)</f>
        <v>MAROKA Boskovice</v>
      </c>
      <c r="G101" s="8" t="str">
        <f>VLOOKUP(H101,Startovka!A:F,4,FALSE)</f>
        <v>M</v>
      </c>
      <c r="H101" s="15">
        <v>66</v>
      </c>
      <c r="I101" s="29" t="str">
        <f t="shared" si="1"/>
        <v>27:48</v>
      </c>
      <c r="J101" s="32" t="s">
        <v>252</v>
      </c>
      <c r="K101" s="32" t="s">
        <v>260</v>
      </c>
      <c r="L101" s="15" t="str">
        <f>VLOOKUP(H101,Startovka!A:G,7,FALSE)</f>
        <v>ok</v>
      </c>
    </row>
    <row r="102" spans="1:12" ht="15">
      <c r="A102" s="8" t="str">
        <f>CONCATENATE(VLOOKUP(H102,Startovka!A:F,4,FALSE),"  ",COUNTIF(G$2:G102,G102))</f>
        <v>J  10</v>
      </c>
      <c r="B102" s="8">
        <v>101</v>
      </c>
      <c r="C102" s="7" t="str">
        <f>VLOOKUP(H102,Startovka!A:F,2,FALSE)</f>
        <v>Konečný Jan</v>
      </c>
      <c r="D102" s="8">
        <f>VLOOKUP(H102,Startovka!A:F,3,FALSE)</f>
        <v>1997</v>
      </c>
      <c r="E102" s="12" t="str">
        <f>VLOOKUP(H102,Startovka!A:F,5,FALSE)</f>
        <v>AC Okrouhlá</v>
      </c>
      <c r="F102" s="12" t="str">
        <f>VLOOKUP(H102,Startovka!A:F,6,FALSE)</f>
        <v>AC Okrouhlá</v>
      </c>
      <c r="G102" s="8" t="str">
        <f>VLOOKUP(H102,Startovka!A:F,4,FALSE)</f>
        <v>J</v>
      </c>
      <c r="H102" s="15">
        <v>125</v>
      </c>
      <c r="I102" s="29" t="str">
        <f t="shared" si="1"/>
        <v>27:51</v>
      </c>
      <c r="J102" s="32" t="s">
        <v>252</v>
      </c>
      <c r="K102" s="32" t="s">
        <v>276</v>
      </c>
      <c r="L102" s="15" t="str">
        <f>VLOOKUP(H102,Startovka!A:G,7,FALSE)</f>
        <v>ok</v>
      </c>
    </row>
    <row r="103" spans="1:12" ht="15">
      <c r="A103" s="8" t="str">
        <f>CONCATENATE(VLOOKUP(H103,Startovka!A:F,4,FALSE),"  ",COUNTIF(G$2:G103,G103))</f>
        <v>MV1  22</v>
      </c>
      <c r="B103" s="8">
        <v>102</v>
      </c>
      <c r="C103" s="7" t="str">
        <f>VLOOKUP(H103,Startovka!A:F,2,FALSE)</f>
        <v>Jaskulka Martin</v>
      </c>
      <c r="D103" s="8">
        <f>VLOOKUP(H103,Startovka!A:F,3,FALSE)</f>
        <v>1968</v>
      </c>
      <c r="E103" s="12" t="str">
        <f>VLOOKUP(H103,Startovka!A:F,5,FALSE)</f>
        <v>Kuřim</v>
      </c>
      <c r="F103" s="12">
        <f>VLOOKUP(H103,Startovka!A:F,6,FALSE)</f>
        <v>0</v>
      </c>
      <c r="G103" s="8" t="str">
        <f>VLOOKUP(H103,Startovka!A:F,4,FALSE)</f>
        <v>MV1</v>
      </c>
      <c r="H103" s="15">
        <v>178</v>
      </c>
      <c r="I103" s="29" t="str">
        <f t="shared" si="1"/>
        <v>28:25</v>
      </c>
      <c r="J103" s="32" t="s">
        <v>245</v>
      </c>
      <c r="K103" s="32" t="s">
        <v>249</v>
      </c>
      <c r="L103" s="15" t="str">
        <f>VLOOKUP(H103,Startovka!A:G,7,FALSE)</f>
        <v>X</v>
      </c>
    </row>
    <row r="104" spans="1:12" ht="15">
      <c r="A104" s="8" t="str">
        <f>CONCATENATE(VLOOKUP(H104,Startovka!A:F,4,FALSE),"  ",COUNTIF(G$2:G104,G104))</f>
        <v>Ž  15</v>
      </c>
      <c r="B104" s="8">
        <v>103</v>
      </c>
      <c r="C104" s="7" t="str">
        <f>VLOOKUP(H104,Startovka!A:F,2,FALSE)</f>
        <v>Hubáčková Denisa</v>
      </c>
      <c r="D104" s="8">
        <f>VLOOKUP(H104,Startovka!A:F,3,FALSE)</f>
        <v>1996</v>
      </c>
      <c r="E104" s="12" t="str">
        <f>VLOOKUP(H104,Startovka!A:F,5,FALSE)</f>
        <v>AHA Vyškov</v>
      </c>
      <c r="F104" s="12" t="str">
        <f>VLOOKUP(H104,Startovka!A:F,6,FALSE)</f>
        <v>AHA Vyškov</v>
      </c>
      <c r="G104" s="8" t="str">
        <f>VLOOKUP(H104,Startovka!A:F,4,FALSE)</f>
        <v>Ž</v>
      </c>
      <c r="H104" s="15">
        <v>148</v>
      </c>
      <c r="I104" s="29" t="str">
        <f t="shared" si="1"/>
        <v>29:03</v>
      </c>
      <c r="J104" s="32" t="s">
        <v>281</v>
      </c>
      <c r="K104" s="32" t="s">
        <v>295</v>
      </c>
      <c r="L104" s="15" t="str">
        <f>VLOOKUP(H104,Startovka!A:G,7,FALSE)</f>
        <v>X</v>
      </c>
    </row>
    <row r="105" spans="1:12" ht="15">
      <c r="A105" s="8" t="str">
        <f>CONCATENATE(VLOOKUP(H105,Startovka!A:F,4,FALSE),"  ",COUNTIF(G$2:G105,G105))</f>
        <v>MV3  4</v>
      </c>
      <c r="B105" s="8">
        <v>104</v>
      </c>
      <c r="C105" s="7" t="str">
        <f>VLOOKUP(H105,Startovka!A:F,2,FALSE)</f>
        <v>Sedláček Pavel</v>
      </c>
      <c r="D105" s="8">
        <f>VLOOKUP(H105,Startovka!A:F,3,FALSE)</f>
        <v>1953</v>
      </c>
      <c r="E105" s="12" t="str">
        <f>VLOOKUP(H105,Startovka!A:F,5,FALSE)</f>
        <v>Olomučany</v>
      </c>
      <c r="F105" s="12">
        <f>VLOOKUP(H105,Startovka!A:F,6,FALSE)</f>
        <v>0</v>
      </c>
      <c r="G105" s="8" t="str">
        <f>VLOOKUP(H105,Startovka!A:F,4,FALSE)</f>
        <v>MV3</v>
      </c>
      <c r="H105" s="15">
        <v>141</v>
      </c>
      <c r="I105" s="29" t="str">
        <f t="shared" si="1"/>
        <v>29:11</v>
      </c>
      <c r="J105" s="32" t="s">
        <v>281</v>
      </c>
      <c r="K105" s="32" t="s">
        <v>273</v>
      </c>
      <c r="L105" s="15" t="str">
        <f>VLOOKUP(H105,Startovka!A:G,7,FALSE)</f>
        <v>ok</v>
      </c>
    </row>
    <row r="106" spans="1:12" ht="15">
      <c r="A106" s="8" t="str">
        <f>CONCATENATE(VLOOKUP(H106,Startovka!A:F,4,FALSE),"  ",COUNTIF(G$2:G106,G106))</f>
        <v>ŽV  10</v>
      </c>
      <c r="B106" s="8">
        <v>105</v>
      </c>
      <c r="C106" s="7" t="str">
        <f>VLOOKUP(H106,Startovka!A:F,2,FALSE)</f>
        <v>Slabáková Lenka</v>
      </c>
      <c r="D106" s="8">
        <f>VLOOKUP(H106,Startovka!A:F,3,FALSE)</f>
        <v>1966</v>
      </c>
      <c r="E106" s="12">
        <f>VLOOKUP(H106,Startovka!A:F,5,FALSE)</f>
        <v>0</v>
      </c>
      <c r="F106" s="12" t="str">
        <f>VLOOKUP(H106,Startovka!A:F,6,FALSE)</f>
        <v>AK Olymp Brno</v>
      </c>
      <c r="G106" s="8" t="str">
        <f>VLOOKUP(H106,Startovka!A:F,4,FALSE)</f>
        <v>ŽV</v>
      </c>
      <c r="H106" s="15">
        <v>144</v>
      </c>
      <c r="I106" s="29" t="str">
        <f t="shared" si="1"/>
        <v>29:13</v>
      </c>
      <c r="J106" s="32" t="s">
        <v>281</v>
      </c>
      <c r="K106" s="32" t="s">
        <v>287</v>
      </c>
      <c r="L106" s="15" t="str">
        <f>VLOOKUP(H106,Startovka!A:G,7,FALSE)</f>
        <v>X</v>
      </c>
    </row>
    <row r="107" spans="1:12" ht="15">
      <c r="A107" s="8" t="str">
        <f>CONCATENATE(VLOOKUP(H107,Startovka!A:F,4,FALSE),"  ",COUNTIF(G$2:G107,G107))</f>
        <v>MV3  5</v>
      </c>
      <c r="B107" s="8">
        <v>106</v>
      </c>
      <c r="C107" s="7" t="str">
        <f>VLOOKUP(H107,Startovka!A:F,2,FALSE)</f>
        <v>Němec Jaroslav</v>
      </c>
      <c r="D107" s="8">
        <f>VLOOKUP(H107,Startovka!A:F,3,FALSE)</f>
        <v>1952</v>
      </c>
      <c r="E107" s="12" t="str">
        <f>VLOOKUP(H107,Startovka!A:F,5,FALSE)</f>
        <v>Blansko</v>
      </c>
      <c r="F107" s="12" t="str">
        <f>VLOOKUP(H107,Startovka!A:F,6,FALSE)</f>
        <v>Blansko</v>
      </c>
      <c r="G107" s="8" t="str">
        <f>VLOOKUP(H107,Startovka!A:F,4,FALSE)</f>
        <v>MV3</v>
      </c>
      <c r="H107" s="15">
        <v>103</v>
      </c>
      <c r="I107" s="29" t="str">
        <f t="shared" si="1"/>
        <v>30:04</v>
      </c>
      <c r="J107" s="32" t="s">
        <v>292</v>
      </c>
      <c r="K107" s="32" t="s">
        <v>296</v>
      </c>
      <c r="L107" s="15" t="str">
        <f>VLOOKUP(H107,Startovka!A:G,7,FALSE)</f>
        <v>ok</v>
      </c>
    </row>
    <row r="108" spans="1:12" ht="15">
      <c r="A108" s="8" t="str">
        <f>CONCATENATE(VLOOKUP(H108,Startovka!A:F,4,FALSE),"  ",COUNTIF(G$2:G108,G108))</f>
        <v>MV3  6</v>
      </c>
      <c r="B108" s="8">
        <v>107</v>
      </c>
      <c r="C108" s="7" t="str">
        <f>VLOOKUP(H108,Startovka!A:F,2,FALSE)</f>
        <v>Růžička Bohuslav</v>
      </c>
      <c r="D108" s="8">
        <f>VLOOKUP(H108,Startovka!A:F,3,FALSE)</f>
        <v>1946</v>
      </c>
      <c r="E108" s="12">
        <f>VLOOKUP(H108,Startovka!A:F,5,FALSE)</f>
        <v>0</v>
      </c>
      <c r="F108" s="12" t="str">
        <f>VLOOKUP(H108,Startovka!A:F,6,FALSE)</f>
        <v>SC Ráječko</v>
      </c>
      <c r="G108" s="8" t="str">
        <f>VLOOKUP(H108,Startovka!A:F,4,FALSE)</f>
        <v>MV3</v>
      </c>
      <c r="H108" s="15">
        <v>155</v>
      </c>
      <c r="I108" s="29" t="str">
        <f t="shared" si="1"/>
        <v>30:21</v>
      </c>
      <c r="J108" s="32" t="s">
        <v>292</v>
      </c>
      <c r="K108" s="32" t="s">
        <v>271</v>
      </c>
      <c r="L108" s="15" t="str">
        <f>VLOOKUP(H108,Startovka!A:G,7,FALSE)</f>
        <v>ok</v>
      </c>
    </row>
    <row r="109" spans="1:12" ht="15">
      <c r="A109" s="8" t="str">
        <f>CONCATENATE(VLOOKUP(H109,Startovka!A:F,4,FALSE),"  ",COUNTIF(G$2:G109,G109))</f>
        <v>ŽV  11</v>
      </c>
      <c r="B109" s="8">
        <v>108</v>
      </c>
      <c r="C109" s="7" t="str">
        <f>VLOOKUP(H109,Startovka!A:F,2,FALSE)</f>
        <v>Liberová Barbora</v>
      </c>
      <c r="D109" s="8">
        <f>VLOOKUP(H109,Startovka!A:F,3,FALSE)</f>
        <v>1972</v>
      </c>
      <c r="E109" s="12" t="str">
        <f>VLOOKUP(H109,Startovka!A:F,5,FALSE)</f>
        <v>Boskovice</v>
      </c>
      <c r="F109" s="12">
        <f>VLOOKUP(H109,Startovka!A:F,6,FALSE)</f>
        <v>0</v>
      </c>
      <c r="G109" s="8" t="str">
        <f>VLOOKUP(H109,Startovka!A:F,4,FALSE)</f>
        <v>ŽV</v>
      </c>
      <c r="H109" s="15">
        <v>154</v>
      </c>
      <c r="I109" s="29" t="str">
        <f t="shared" si="1"/>
        <v>30:55</v>
      </c>
      <c r="J109" s="32" t="s">
        <v>292</v>
      </c>
      <c r="K109" s="32" t="s">
        <v>297</v>
      </c>
      <c r="L109" s="15" t="str">
        <f>VLOOKUP(H109,Startovka!A:G,7,FALSE)</f>
        <v>ok</v>
      </c>
    </row>
    <row r="110" spans="1:12" ht="15">
      <c r="A110" s="8" t="str">
        <f>CONCATENATE(VLOOKUP(H110,Startovka!A:F,4,FALSE),"  ",COUNTIF(G$2:G110,G110))</f>
        <v>ŽV  12</v>
      </c>
      <c r="B110" s="8">
        <v>109</v>
      </c>
      <c r="C110" s="7" t="str">
        <f>VLOOKUP(H110,Startovka!A:F,2,FALSE)</f>
        <v>Odehnalová Dagmar</v>
      </c>
      <c r="D110" s="8">
        <f>VLOOKUP(H110,Startovka!A:F,3,FALSE)</f>
        <v>1970</v>
      </c>
      <c r="E110" s="12" t="str">
        <f>VLOOKUP(H110,Startovka!A:F,5,FALSE)</f>
        <v>Skalice</v>
      </c>
      <c r="F110" s="12">
        <f>VLOOKUP(H110,Startovka!A:F,6,FALSE)</f>
        <v>0</v>
      </c>
      <c r="G110" s="8" t="str">
        <f>VLOOKUP(H110,Startovka!A:F,4,FALSE)</f>
        <v>ŽV</v>
      </c>
      <c r="H110" s="15">
        <v>153</v>
      </c>
      <c r="I110" s="29" t="str">
        <f t="shared" si="1"/>
        <v>34:05</v>
      </c>
      <c r="J110" s="32" t="s">
        <v>259</v>
      </c>
      <c r="K110" s="32" t="s">
        <v>76</v>
      </c>
      <c r="L110" s="15" t="str">
        <f>VLOOKUP(H110,Startovka!A:G,7,FALSE)</f>
        <v>ok</v>
      </c>
    </row>
    <row r="111" spans="1:12" ht="15">
      <c r="A111" s="8" t="str">
        <f>CONCATENATE(VLOOKUP(H111,Startovka!A:F,4,FALSE),"  ",COUNTIF(G$2:G111,G111))</f>
        <v>ŽV  13</v>
      </c>
      <c r="B111" s="8">
        <v>110</v>
      </c>
      <c r="C111" s="7" t="str">
        <f>VLOOKUP(H111,Startovka!A:F,2,FALSE)</f>
        <v>Pospíchalová Lenka</v>
      </c>
      <c r="D111" s="8">
        <f>VLOOKUP(H111,Startovka!A:F,3,FALSE)</f>
        <v>1957</v>
      </c>
      <c r="E111" s="12" t="str">
        <f>VLOOKUP(H111,Startovka!A:F,5,FALSE)</f>
        <v>Brno</v>
      </c>
      <c r="F111" s="12">
        <f>VLOOKUP(H111,Startovka!A:F,6,FALSE)</f>
        <v>0</v>
      </c>
      <c r="G111" s="8" t="str">
        <f>VLOOKUP(H111,Startovka!A:F,4,FALSE)</f>
        <v>ŽV</v>
      </c>
      <c r="H111" s="15">
        <v>165</v>
      </c>
      <c r="I111" s="29" t="str">
        <f t="shared" si="1"/>
        <v>34:37</v>
      </c>
      <c r="J111" s="32" t="s">
        <v>259</v>
      </c>
      <c r="K111" s="32" t="s">
        <v>253</v>
      </c>
      <c r="L111" s="15" t="str">
        <f>VLOOKUP(H111,Startovka!A:G,7,FALSE)</f>
        <v>X</v>
      </c>
    </row>
    <row r="112" spans="1:12" ht="15">
      <c r="A112" s="8" t="str">
        <f>CONCATENATE(VLOOKUP(H112,Startovka!A:F,4,FALSE),"  ",COUNTIF(G$2:G112,G112))</f>
        <v>M  36</v>
      </c>
      <c r="B112" s="8">
        <v>111</v>
      </c>
      <c r="C112" s="7" t="str">
        <f>VLOOKUP(H112,Startovka!A:F,2,FALSE)</f>
        <v>Kvasnica Miroslav</v>
      </c>
      <c r="D112" s="8">
        <f>VLOOKUP(H112,Startovka!A:F,3,FALSE)</f>
        <v>1989</v>
      </c>
      <c r="E112" s="12" t="str">
        <f>VLOOKUP(H112,Startovka!A:F,5,FALSE)</f>
        <v>Křoví</v>
      </c>
      <c r="F112" s="12" t="str">
        <f>VLOOKUP(H112,Startovka!A:F,6,FALSE)</f>
        <v>TJ Sokol Křoví</v>
      </c>
      <c r="G112" s="8" t="str">
        <f>VLOOKUP(H112,Startovka!A:F,4,FALSE)</f>
        <v>M</v>
      </c>
      <c r="H112" s="15">
        <v>85</v>
      </c>
      <c r="I112" s="29" t="str">
        <f t="shared" si="1"/>
        <v>36:00</v>
      </c>
      <c r="J112" s="32" t="s">
        <v>293</v>
      </c>
      <c r="K112" s="32" t="s">
        <v>255</v>
      </c>
      <c r="L112" s="15" t="str">
        <f>VLOOKUP(H112,Startovka!A:G,7,FALSE)</f>
        <v>X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7"/>
  <sheetViews>
    <sheetView showZeros="0" zoomScalePageLayoutView="0" workbookViewId="0" topLeftCell="A1">
      <pane ySplit="1" topLeftCell="A2" activePane="bottomLeft" state="frozen"/>
      <selection pane="topLeft" activeCell="A1" sqref="A1"/>
      <selection pane="bottomLeft" activeCell="D8" sqref="D8"/>
    </sheetView>
  </sheetViews>
  <sheetFormatPr defaultColWidth="9.00390625" defaultRowHeight="12.75"/>
  <cols>
    <col min="1" max="1" width="3.375" style="56" customWidth="1"/>
    <col min="2" max="2" width="2.125" style="56" bestFit="1" customWidth="1"/>
    <col min="3" max="3" width="19.375" style="59" bestFit="1" customWidth="1"/>
    <col min="4" max="4" width="6.50390625" style="57" bestFit="1" customWidth="1"/>
    <col min="5" max="5" width="7.625" style="57" bestFit="1" customWidth="1"/>
    <col min="6" max="6" width="19.00390625" style="56" bestFit="1" customWidth="1"/>
    <col min="7" max="7" width="27.125" style="56" bestFit="1" customWidth="1"/>
    <col min="8" max="8" width="6.00390625" style="58" bestFit="1" customWidth="1"/>
    <col min="9" max="9" width="11.50390625" style="57" bestFit="1" customWidth="1"/>
    <col min="10" max="16384" width="8.875" style="56" customWidth="1"/>
  </cols>
  <sheetData>
    <row r="1" spans="3:8" s="53" customFormat="1" ht="13.5">
      <c r="C1" s="54"/>
      <c r="D1" s="53" t="s">
        <v>21</v>
      </c>
      <c r="E1" s="53" t="s">
        <v>14</v>
      </c>
      <c r="F1" s="53" t="s">
        <v>78</v>
      </c>
      <c r="G1" s="53" t="s">
        <v>2</v>
      </c>
      <c r="H1" s="55" t="s">
        <v>22</v>
      </c>
    </row>
    <row r="2" spans="3:4" ht="13.5">
      <c r="C2" s="53" t="s">
        <v>27</v>
      </c>
      <c r="D2" s="53">
        <f>COUNTIF(závod!G:G,C2)</f>
        <v>10</v>
      </c>
    </row>
    <row r="3" spans="2:8" ht="13.5">
      <c r="B3" s="56">
        <v>1</v>
      </c>
      <c r="C3" s="59" t="str">
        <f>VLOOKUP(CONCATENATE($C$2,"  ",$B3),závod!$A:$I,3,FALSE)</f>
        <v>Míč Robert</v>
      </c>
      <c r="E3" s="57">
        <f>VLOOKUP(CONCATENATE($C$2,"  ",$B3),závod!$A:$I,4,FALSE)</f>
        <v>1992</v>
      </c>
      <c r="F3" s="56">
        <f>VLOOKUP(CONCATENATE($C$2,"  ",$B3),závod!$A:$I,5,FALSE)</f>
        <v>0</v>
      </c>
      <c r="G3" s="56" t="str">
        <f>VLOOKUP(CONCATENATE($C$2,"  ",$B3),závod!$A:$I,6,FALSE)</f>
        <v>VSK Univerzita Brno</v>
      </c>
      <c r="H3" s="60" t="str">
        <f>VLOOKUP(CONCATENATE($C$2,"  ",$B3),závod!$A:$I,9,FALSE)</f>
        <v>16:58</v>
      </c>
    </row>
    <row r="4" spans="2:8" ht="13.5">
      <c r="B4" s="56">
        <v>2</v>
      </c>
      <c r="C4" s="59" t="str">
        <f>VLOOKUP(CONCATENATE($C$2,"  ",$B4),závod!$A:$I,3,FALSE)</f>
        <v>Grün Vojtěch</v>
      </c>
      <c r="E4" s="57">
        <f>VLOOKUP(CONCATENATE($C$2,"  ",$B4),závod!$A:$I,4,FALSE)</f>
        <v>1992</v>
      </c>
      <c r="F4" s="56" t="str">
        <f>VLOOKUP(CONCATENATE($C$2,"  ",$B4),závod!$A:$I,5,FALSE)</f>
        <v>Okrouhlá</v>
      </c>
      <c r="G4" s="56" t="str">
        <f>VLOOKUP(CONCATENATE($C$2,"  ",$B4),závod!$A:$I,6,FALSE)</f>
        <v>VSK UNI Brno - AC Okrouhlá</v>
      </c>
      <c r="H4" s="60" t="str">
        <f>VLOOKUP(CONCATENATE($C$2,"  ",$B4),závod!$A:$I,9,FALSE)</f>
        <v>18:05</v>
      </c>
    </row>
    <row r="5" spans="2:8" ht="13.5">
      <c r="B5" s="56">
        <v>3</v>
      </c>
      <c r="C5" s="59" t="str">
        <f>VLOOKUP(CONCATENATE($C$2,"  ",$B5),závod!$A:$I,3,FALSE)</f>
        <v>Novotný Ondřej</v>
      </c>
      <c r="E5" s="57">
        <f>VLOOKUP(CONCATENATE($C$2,"  ",$B5),závod!$A:$I,4,FALSE)</f>
        <v>1992</v>
      </c>
      <c r="F5" s="56" t="str">
        <f>VLOOKUP(CONCATENATE($C$2,"  ",$B5),závod!$A:$I,5,FALSE)</f>
        <v>Brno</v>
      </c>
      <c r="G5" s="56" t="str">
        <f>VLOOKUP(CONCATENATE($C$2,"  ",$B5),závod!$A:$I,6,FALSE)</f>
        <v>VSK UNI Brno </v>
      </c>
      <c r="H5" s="60" t="str">
        <f>VLOOKUP(CONCATENATE($C$2,"  ",$B5),závod!$A:$I,9,FALSE)</f>
        <v>18:16</v>
      </c>
    </row>
    <row r="8" spans="3:4" ht="13.5">
      <c r="C8" s="53" t="s">
        <v>5</v>
      </c>
      <c r="D8" s="53">
        <f>COUNTIF(závod!G:G,C8)</f>
        <v>36</v>
      </c>
    </row>
    <row r="9" spans="2:8" ht="13.5">
      <c r="B9" s="56">
        <v>1</v>
      </c>
      <c r="C9" s="59" t="str">
        <f>VLOOKUP(CONCATENATE($C$8,"  ",$B9),závod!$A:$I,3,FALSE)</f>
        <v>Kohut Jan</v>
      </c>
      <c r="E9" s="57">
        <f>VLOOKUP(CONCATENATE($C$8,"  ",$B9),závod!$A:$I,4,FALSE)</f>
        <v>1985</v>
      </c>
      <c r="F9" s="56" t="str">
        <f>VLOOKUP(CONCATENATE($C$8,"  ",$B9),závod!$A:$I,5,FALSE)</f>
        <v>Blansko</v>
      </c>
      <c r="G9" s="56" t="str">
        <f>VLOOKUP(CONCATENATE($C$8,"  ",$B9),závod!$A:$I,6,FALSE)</f>
        <v>MIZUNO</v>
      </c>
      <c r="H9" s="60" t="str">
        <f>VLOOKUP(CONCATENATE($C$8,"  ",$B9),závod!$A:$I,9,FALSE)</f>
        <v>16:28</v>
      </c>
    </row>
    <row r="10" spans="2:8" ht="13.5">
      <c r="B10" s="56">
        <v>2</v>
      </c>
      <c r="C10" s="59" t="str">
        <f>VLOOKUP(CONCATENATE($C$8,"  ",$B10),závod!$A:$I,3,FALSE)</f>
        <v>Steiner Tomáš</v>
      </c>
      <c r="E10" s="57">
        <f>VLOOKUP(CONCATENATE($C$8,"  ",$B10),závod!$A:$I,4,FALSE)</f>
        <v>1986</v>
      </c>
      <c r="F10" s="56">
        <f>VLOOKUP(CONCATENATE($C$8,"  ",$B10),závod!$A:$I,5,FALSE)</f>
        <v>0</v>
      </c>
      <c r="G10" s="56" t="str">
        <f>VLOOKUP(CONCATENATE($C$8,"  ",$B10),závod!$A:$I,6,FALSE)</f>
        <v>AK Drnovice u V.</v>
      </c>
      <c r="H10" s="60" t="str">
        <f>VLOOKUP(CONCATENATE($C$8,"  ",$B10),závod!$A:$I,9,FALSE)</f>
        <v>17:25</v>
      </c>
    </row>
    <row r="11" spans="2:8" ht="13.5">
      <c r="B11" s="56">
        <v>3</v>
      </c>
      <c r="C11" s="59" t="str">
        <f>VLOOKUP(CONCATENATE($C$8,"  ",$B11),závod!$A:$I,3,FALSE)</f>
        <v>Večeřa Tomáš</v>
      </c>
      <c r="E11" s="57">
        <f>VLOOKUP(CONCATENATE($C$8,"  ",$B11),závod!$A:$I,4,FALSE)</f>
        <v>1989</v>
      </c>
      <c r="F11" s="56" t="str">
        <f>VLOOKUP(CONCATENATE($C$8,"  ",$B11),závod!$A:$I,5,FALSE)</f>
        <v>Brno</v>
      </c>
      <c r="G11" s="56" t="str">
        <f>VLOOKUP(CONCATENATE($C$8,"  ",$B11),závod!$A:$I,6,FALSE)</f>
        <v>BCK Relax Olešnice</v>
      </c>
      <c r="H11" s="60" t="str">
        <f>VLOOKUP(CONCATENATE($C$8,"  ",$B11),závod!$A:$I,9,FALSE)</f>
        <v>17:43</v>
      </c>
    </row>
    <row r="14" spans="3:4" ht="13.5">
      <c r="C14" s="53" t="s">
        <v>6</v>
      </c>
      <c r="D14" s="53">
        <f>COUNTIF(závod!G:G,C14)</f>
        <v>22</v>
      </c>
    </row>
    <row r="15" spans="2:8" ht="13.5">
      <c r="B15" s="56">
        <v>1</v>
      </c>
      <c r="C15" s="59" t="str">
        <f>VLOOKUP(CONCATENATE($C$14,"  ",$B15),závod!$A:$I,3,FALSE)</f>
        <v>Orálek Daniel</v>
      </c>
      <c r="E15" s="57">
        <f>VLOOKUP(CONCATENATE($C$14,"  ",$B15),závod!$A:$I,4,FALSE)</f>
        <v>1970</v>
      </c>
      <c r="F15" s="56">
        <f>VLOOKUP(CONCATENATE($C$14,"  ",$B15),závod!$A:$I,5,FALSE)</f>
        <v>0</v>
      </c>
      <c r="G15" s="56" t="str">
        <f>VLOOKUP(CONCATENATE($C$14,"  ",$B15),závod!$A:$I,6,FALSE)</f>
        <v>AC Moravská Slavia Brno</v>
      </c>
      <c r="H15" s="60" t="str">
        <f>VLOOKUP(CONCATENATE($C$14,"  ",$B15),závod!$A:$I,9,FALSE)</f>
        <v>17:15</v>
      </c>
    </row>
    <row r="16" spans="2:8" ht="13.5">
      <c r="B16" s="56">
        <v>2</v>
      </c>
      <c r="C16" s="59" t="str">
        <f>VLOOKUP(CONCATENATE($C$14,"  ",$B16),závod!$A:$I,3,FALSE)</f>
        <v>Grün Gustav</v>
      </c>
      <c r="E16" s="57">
        <f>VLOOKUP(CONCATENATE($C$14,"  ",$B16),závod!$A:$I,4,FALSE)</f>
        <v>1968</v>
      </c>
      <c r="F16" s="56" t="str">
        <f>VLOOKUP(CONCATENATE($C$14,"  ",$B16),závod!$A:$I,5,FALSE)</f>
        <v>Okrouhlá</v>
      </c>
      <c r="G16" s="56" t="str">
        <f>VLOOKUP(CONCATENATE($C$14,"  ",$B16),závod!$A:$I,6,FALSE)</f>
        <v>AC Okrouhlá</v>
      </c>
      <c r="H16" s="60" t="str">
        <f>VLOOKUP(CONCATENATE($C$14,"  ",$B16),závod!$A:$I,9,FALSE)</f>
        <v>19:07</v>
      </c>
    </row>
    <row r="17" spans="2:8" ht="13.5">
      <c r="B17" s="56">
        <v>3</v>
      </c>
      <c r="C17" s="59" t="str">
        <f>VLOOKUP(CONCATENATE($C$14,"  ",$B17),závod!$A:$I,3,FALSE)</f>
        <v>Dvořáček Jiří</v>
      </c>
      <c r="E17" s="57">
        <f>VLOOKUP(CONCATENATE($C$14,"  ",$B17),závod!$A:$I,4,FALSE)</f>
        <v>1968</v>
      </c>
      <c r="F17" s="56" t="str">
        <f>VLOOKUP(CONCATENATE($C$14,"  ",$B17),závod!$A:$I,5,FALSE)</f>
        <v>Petrovice</v>
      </c>
      <c r="G17" s="56" t="str">
        <f>VLOOKUP(CONCATENATE($C$14,"  ",$B17),závod!$A:$I,6,FALSE)</f>
        <v>Petrovice</v>
      </c>
      <c r="H17" s="60" t="str">
        <f>VLOOKUP(CONCATENATE($C$14,"  ",$B17),závod!$A:$I,9,FALSE)</f>
        <v>19:23</v>
      </c>
    </row>
    <row r="20" spans="3:4" ht="13.5">
      <c r="C20" s="53" t="s">
        <v>7</v>
      </c>
      <c r="D20" s="53">
        <f>COUNTIF(závod!G:G,C20)</f>
        <v>9</v>
      </c>
    </row>
    <row r="21" spans="2:8" ht="13.5">
      <c r="B21" s="56">
        <v>1</v>
      </c>
      <c r="C21" s="59" t="str">
        <f>VLOOKUP(CONCATENATE($C$20,"  ",$B21),závod!$A:$I,3,FALSE)</f>
        <v>Horák Pavel</v>
      </c>
      <c r="E21" s="57">
        <f>VLOOKUP(CONCATENATE($C$20,"  ",$B21),závod!$A:$I,4,FALSE)</f>
        <v>1961</v>
      </c>
      <c r="F21" s="56" t="str">
        <f>VLOOKUP(CONCATENATE($C$20,"  ",$B21),závod!$A:$I,5,FALSE)</f>
        <v>Vyškov</v>
      </c>
      <c r="G21" s="56" t="str">
        <f>VLOOKUP(CONCATENATE($C$20,"  ",$B21),závod!$A:$I,6,FALSE)</f>
        <v>Vyškov</v>
      </c>
      <c r="H21" s="60" t="str">
        <f>VLOOKUP(CONCATENATE($C$20,"  ",$B21),závod!$A:$I,9,FALSE)</f>
        <v>19:34</v>
      </c>
    </row>
    <row r="22" spans="2:8" ht="13.5">
      <c r="B22" s="56">
        <v>2</v>
      </c>
      <c r="C22" s="59" t="str">
        <f>VLOOKUP(CONCATENATE($C$20,"  ",$B22),závod!$A:$I,3,FALSE)</f>
        <v>Prudek Vítězslav</v>
      </c>
      <c r="E22" s="57">
        <f>VLOOKUP(CONCATENATE($C$20,"  ",$B22),závod!$A:$I,4,FALSE)</f>
        <v>1961</v>
      </c>
      <c r="F22" s="56">
        <f>VLOOKUP(CONCATENATE($C$20,"  ",$B22),závod!$A:$I,5,FALSE)</f>
        <v>0</v>
      </c>
      <c r="G22" s="56" t="str">
        <f>VLOOKUP(CONCATENATE($C$20,"  ",$B22),závod!$A:$I,6,FALSE)</f>
        <v>Moravec Sokol Benešov</v>
      </c>
      <c r="H22" s="60" t="str">
        <f>VLOOKUP(CONCATENATE($C$20,"  ",$B22),závod!$A:$I,9,FALSE)</f>
        <v>20:53</v>
      </c>
    </row>
    <row r="23" spans="2:8" ht="13.5">
      <c r="B23" s="56">
        <v>3</v>
      </c>
      <c r="C23" s="59" t="str">
        <f>VLOOKUP(CONCATENATE($C$20,"  ",$B23),závod!$A:$I,3,FALSE)</f>
        <v>Spáčil Leopold</v>
      </c>
      <c r="E23" s="57">
        <f>VLOOKUP(CONCATENATE($C$20,"  ",$B23),závod!$A:$I,4,FALSE)</f>
        <v>1959</v>
      </c>
      <c r="F23" s="56">
        <f>VLOOKUP(CONCATENATE($C$20,"  ",$B23),závod!$A:$I,5,FALSE)</f>
        <v>0</v>
      </c>
      <c r="G23" s="56" t="str">
        <f>VLOOKUP(CONCATENATE($C$20,"  ",$B23),závod!$A:$I,6,FALSE)</f>
        <v>Moravec Benešov</v>
      </c>
      <c r="H23" s="60" t="str">
        <f>VLOOKUP(CONCATENATE($C$20,"  ",$B23),závod!$A:$I,9,FALSE)</f>
        <v>20:56</v>
      </c>
    </row>
    <row r="26" spans="3:4" ht="13.5">
      <c r="C26" s="53" t="s">
        <v>9</v>
      </c>
      <c r="D26" s="53">
        <f>COUNTIF(závod!G:G,C26)</f>
        <v>6</v>
      </c>
    </row>
    <row r="27" spans="2:8" ht="13.5">
      <c r="B27" s="56">
        <v>1</v>
      </c>
      <c r="C27" s="59" t="str">
        <f>VLOOKUP(CONCATENATE($C$26,"  ",$B27),závod!$A:$I,3,FALSE)</f>
        <v>Stráník Aleš</v>
      </c>
      <c r="E27" s="57">
        <f>VLOOKUP(CONCATENATE($C$26,"  ",$B27),závod!$A:$I,4,FALSE)</f>
        <v>1950</v>
      </c>
      <c r="F27" s="56" t="str">
        <f>VLOOKUP(CONCATENATE($C$26,"  ",$B27),závod!$A:$I,5,FALSE)</f>
        <v>Blansko</v>
      </c>
      <c r="G27" s="56" t="str">
        <f>VLOOKUP(CONCATENATE($C$26,"  ",$B27),závod!$A:$I,6,FALSE)</f>
        <v>Blansko</v>
      </c>
      <c r="H27" s="60" t="str">
        <f>VLOOKUP(CONCATENATE($C$26,"  ",$B27),závod!$A:$I,9,FALSE)</f>
        <v>22:54</v>
      </c>
    </row>
    <row r="28" spans="2:8" ht="13.5">
      <c r="B28" s="56">
        <v>2</v>
      </c>
      <c r="C28" s="59" t="str">
        <f>VLOOKUP(CONCATENATE($C$26,"  ",$B28),závod!$A:$I,3,FALSE)</f>
        <v>Kunrt Miroslav</v>
      </c>
      <c r="E28" s="57">
        <f>VLOOKUP(CONCATENATE($C$26,"  ",$B28),závod!$A:$I,4,FALSE)</f>
        <v>1949</v>
      </c>
      <c r="F28" s="56" t="str">
        <f>VLOOKUP(CONCATENATE($C$26,"  ",$B28),závod!$A:$I,5,FALSE)</f>
        <v>Prostějov</v>
      </c>
      <c r="G28" s="56">
        <f>VLOOKUP(CONCATENATE($C$26,"  ",$B28),závod!$A:$I,6,FALSE)</f>
        <v>0</v>
      </c>
      <c r="H28" s="60" t="str">
        <f>VLOOKUP(CONCATENATE($C$26,"  ",$B28),závod!$A:$I,9,FALSE)</f>
        <v>25:01</v>
      </c>
    </row>
    <row r="29" spans="2:8" ht="13.5">
      <c r="B29" s="56">
        <v>3</v>
      </c>
      <c r="C29" s="59" t="str">
        <f>VLOOKUP(CONCATENATE($C$26,"  ",$B29),závod!$A:$I,3,FALSE)</f>
        <v>Bayer Miloslav</v>
      </c>
      <c r="E29" s="57">
        <f>VLOOKUP(CONCATENATE($C$26,"  ",$B29),závod!$A:$I,4,FALSE)</f>
        <v>1947</v>
      </c>
      <c r="F29" s="56" t="str">
        <f>VLOOKUP(CONCATENATE($C$26,"  ",$B29),závod!$A:$I,5,FALSE)</f>
        <v>Boskovice</v>
      </c>
      <c r="G29" s="56" t="str">
        <f>VLOOKUP(CONCATENATE($C$26,"  ",$B29),závod!$A:$I,6,FALSE)</f>
        <v>ASK Blansko</v>
      </c>
      <c r="H29" s="60" t="str">
        <f>VLOOKUP(CONCATENATE($C$26,"  ",$B29),závod!$A:$I,9,FALSE)</f>
        <v>25:52</v>
      </c>
    </row>
    <row r="31" spans="3:4" ht="13.5">
      <c r="C31" s="53" t="s">
        <v>10</v>
      </c>
      <c r="D31" s="53">
        <f>COUNTIF(závod!G:G,C31)</f>
        <v>15</v>
      </c>
    </row>
    <row r="32" spans="2:8" ht="13.5">
      <c r="B32" s="56">
        <v>1</v>
      </c>
      <c r="C32" s="59" t="str">
        <f>VLOOKUP(CONCATENATE($C$31,"  ",$B32),závod!$A:$I,3,FALSE)</f>
        <v>Barešová Milada</v>
      </c>
      <c r="E32" s="57">
        <f>VLOOKUP(CONCATENATE($C$31,"  ",$B32),závod!$A:$I,4,FALSE)</f>
        <v>1975</v>
      </c>
      <c r="F32" s="56">
        <f>VLOOKUP(CONCATENATE($C$31,"  ",$B32),závod!$A:$I,5,FALSE)</f>
        <v>0</v>
      </c>
      <c r="G32" s="56" t="str">
        <f>VLOOKUP(CONCATENATE($C$31,"  ",$B32),závod!$A:$I,6,FALSE)</f>
        <v>Bambas Skalice</v>
      </c>
      <c r="H32" s="60" t="str">
        <f>VLOOKUP(CONCATENATE($C$31,"  ",$B32),závod!$A:$I,9,FALSE)</f>
        <v>20:48</v>
      </c>
    </row>
    <row r="33" spans="2:8" ht="13.5">
      <c r="B33" s="56">
        <v>2</v>
      </c>
      <c r="C33" s="59" t="str">
        <f>VLOOKUP(CONCATENATE($C$31,"  ",$B33),závod!$A:$I,3,FALSE)</f>
        <v>Ďurdiaková Tereza</v>
      </c>
      <c r="E33" s="57">
        <f>VLOOKUP(CONCATENATE($C$31,"  ",$B33),závod!$A:$I,4,FALSE)</f>
        <v>1991</v>
      </c>
      <c r="F33" s="56">
        <f>VLOOKUP(CONCATENATE($C$31,"  ",$B33),závod!$A:$I,5,FALSE)</f>
        <v>0</v>
      </c>
      <c r="G33" s="56" t="str">
        <f>VLOOKUP(CONCATENATE($C$31,"  ",$B33),závod!$A:$I,6,FALSE)</f>
        <v>AK Olymp Brno</v>
      </c>
      <c r="H33" s="60" t="str">
        <f>VLOOKUP(CONCATENATE($C$31,"  ",$B33),závod!$A:$I,9,FALSE)</f>
        <v>21:11</v>
      </c>
    </row>
    <row r="34" spans="2:8" ht="13.5">
      <c r="B34" s="56">
        <v>3</v>
      </c>
      <c r="C34" s="59" t="str">
        <f>VLOOKUP(CONCATENATE($C$31,"  ",$B34),závod!$A:$I,3,FALSE)</f>
        <v>Komárková Zdenka</v>
      </c>
      <c r="E34" s="57">
        <f>VLOOKUP(CONCATENATE($C$31,"  ",$B34),závod!$A:$I,4,FALSE)</f>
        <v>1974</v>
      </c>
      <c r="F34" s="56" t="str">
        <f>VLOOKUP(CONCATENATE($C$31,"  ",$B34),závod!$A:$I,5,FALSE)</f>
        <v>Olešnice na Moravě</v>
      </c>
      <c r="G34" s="56" t="str">
        <f>VLOOKUP(CONCATENATE($C$31,"  ",$B34),závod!$A:$I,6,FALSE)</f>
        <v>Olešnice </v>
      </c>
      <c r="H34" s="60" t="str">
        <f>VLOOKUP(CONCATENATE($C$31,"  ",$B34),závod!$A:$I,9,FALSE)</f>
        <v>21:58</v>
      </c>
    </row>
    <row r="37" spans="3:4" ht="13.5">
      <c r="C37" s="53" t="s">
        <v>29</v>
      </c>
      <c r="D37" s="53">
        <f>COUNTIF(závod!G:G,C37)</f>
        <v>13</v>
      </c>
    </row>
    <row r="38" spans="2:8" ht="13.5">
      <c r="B38" s="56">
        <v>1</v>
      </c>
      <c r="C38" s="59" t="str">
        <f>VLOOKUP(CONCATENATE($C$37,"  ",$B38),závod!$A:$I,3,FALSE)</f>
        <v>Jančaříková Lenka</v>
      </c>
      <c r="E38" s="57">
        <f>VLOOKUP(CONCATENATE($C$37,"  ",$B38),závod!$A:$I,4,FALSE)</f>
        <v>1970</v>
      </c>
      <c r="F38" s="56">
        <f>VLOOKUP(CONCATENATE($C$37,"  ",$B38),závod!$A:$I,5,FALSE)</f>
        <v>0</v>
      </c>
      <c r="G38" s="56" t="str">
        <f>VLOOKUP(CONCATENATE($C$37,"  ",$B38),závod!$A:$I,6,FALSE)</f>
        <v>AAC Brno</v>
      </c>
      <c r="H38" s="60" t="str">
        <f>VLOOKUP(CONCATENATE($C$37,"  ",$B38),závod!$A:$I,9,FALSE)</f>
        <v>21:17</v>
      </c>
    </row>
    <row r="39" spans="2:8" ht="13.5">
      <c r="B39" s="56">
        <v>2</v>
      </c>
      <c r="C39" s="59" t="str">
        <f>VLOOKUP(CONCATENATE($C$37,"  ",$B39),závod!$A:$I,3,FALSE)</f>
        <v>Hanáková Miroslava</v>
      </c>
      <c r="E39" s="57">
        <f>VLOOKUP(CONCATENATE($C$37,"  ",$B39),závod!$A:$I,4,FALSE)</f>
        <v>1966</v>
      </c>
      <c r="F39" s="56" t="str">
        <f>VLOOKUP(CONCATENATE($C$37,"  ",$B39),závod!$A:$I,5,FALSE)</f>
        <v>Bučovice</v>
      </c>
      <c r="G39" s="56" t="str">
        <f>VLOOKUP(CONCATENATE($C$37,"  ",$B39),závod!$A:$I,6,FALSE)</f>
        <v>TJ Sokol </v>
      </c>
      <c r="H39" s="60" t="str">
        <f>VLOOKUP(CONCATENATE($C$37,"  ",$B39),závod!$A:$I,9,FALSE)</f>
        <v>22:29</v>
      </c>
    </row>
    <row r="40" spans="2:8" ht="13.5">
      <c r="B40" s="56">
        <v>3</v>
      </c>
      <c r="C40" s="59" t="str">
        <f>VLOOKUP(CONCATENATE($C$37,"  ",$B40),závod!$A:$I,3,FALSE)</f>
        <v>Hynštová Marie</v>
      </c>
      <c r="E40" s="57">
        <f>VLOOKUP(CONCATENATE($C$37,"  ",$B40),závod!$A:$I,4,FALSE)</f>
        <v>1957</v>
      </c>
      <c r="F40" s="56">
        <f>VLOOKUP(CONCATENATE($C$37,"  ",$B40),závod!$A:$I,5,FALSE)</f>
        <v>0</v>
      </c>
      <c r="G40" s="56" t="str">
        <f>VLOOKUP(CONCATENATE($C$37,"  ",$B40),závod!$A:$I,6,FALSE)</f>
        <v>AK Drnovice u V.</v>
      </c>
      <c r="H40" s="60" t="str">
        <f>VLOOKUP(CONCATENATE($C$37,"  ",$B40),závod!$A:$I,9,FALSE)</f>
        <v>23:40</v>
      </c>
    </row>
    <row r="44" spans="3:4" ht="13.5">
      <c r="C44" s="53" t="s">
        <v>12</v>
      </c>
      <c r="D44" s="53">
        <f>COUNTIF(závod!H:H,"&gt;0")</f>
        <v>111</v>
      </c>
    </row>
    <row r="45" spans="2:8" ht="13.5">
      <c r="B45" s="56">
        <v>1</v>
      </c>
      <c r="C45" s="59" t="str">
        <f>závod!C2</f>
        <v>Kohut Jan</v>
      </c>
      <c r="E45" s="57">
        <f>závod!D2</f>
        <v>1985</v>
      </c>
      <c r="F45" s="56" t="str">
        <f>závod!E2</f>
        <v>Blansko</v>
      </c>
      <c r="G45" s="56" t="str">
        <f>závod!F2</f>
        <v>MIZUNO</v>
      </c>
      <c r="H45" s="58" t="str">
        <f>závod!I2</f>
        <v>16:28</v>
      </c>
    </row>
    <row r="46" spans="2:8" ht="13.5">
      <c r="B46" s="56">
        <v>2</v>
      </c>
      <c r="C46" s="59" t="str">
        <f>závod!C3</f>
        <v>Míč Robert</v>
      </c>
      <c r="E46" s="57">
        <f>závod!D3</f>
        <v>1992</v>
      </c>
      <c r="F46" s="56">
        <f>závod!E3</f>
        <v>0</v>
      </c>
      <c r="G46" s="56" t="str">
        <f>závod!F3</f>
        <v>VSK Univerzita Brno</v>
      </c>
      <c r="H46" s="58" t="str">
        <f>závod!I3</f>
        <v>16:58</v>
      </c>
    </row>
    <row r="47" spans="2:8" ht="13.5">
      <c r="B47" s="56">
        <v>3</v>
      </c>
      <c r="C47" s="59" t="str">
        <f>závod!C4</f>
        <v>Orálek Daniel</v>
      </c>
      <c r="E47" s="57">
        <f>závod!D4</f>
        <v>1970</v>
      </c>
      <c r="F47" s="56">
        <f>závod!E4</f>
        <v>0</v>
      </c>
      <c r="G47" s="56" t="str">
        <f>závod!F4</f>
        <v>AC Moravská Slavia Brno</v>
      </c>
      <c r="H47" s="58" t="str">
        <f>závod!I4</f>
        <v>17:15</v>
      </c>
    </row>
  </sheetData>
  <sheetProtection/>
  <printOptions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5"/>
  <sheetViews>
    <sheetView showZeros="0" zoomScalePageLayoutView="0" workbookViewId="0" topLeftCell="A1">
      <pane ySplit="3" topLeftCell="A4" activePane="bottomLeft" state="frozen"/>
      <selection pane="topLeft" activeCell="A1" sqref="A1"/>
      <selection pane="bottomLeft" activeCell="A1" sqref="A1:H1"/>
    </sheetView>
  </sheetViews>
  <sheetFormatPr defaultColWidth="9.00390625" defaultRowHeight="12.75"/>
  <cols>
    <col min="1" max="1" width="4.00390625" style="52" bestFit="1" customWidth="1"/>
    <col min="2" max="2" width="18.125" style="51" bestFit="1" customWidth="1"/>
    <col min="3" max="3" width="5.50390625" style="61" bestFit="1" customWidth="1"/>
    <col min="4" max="4" width="10.125" style="52" bestFit="1" customWidth="1"/>
    <col min="5" max="5" width="7.00390625" style="51" bestFit="1" customWidth="1"/>
    <col min="6" max="6" width="9.00390625" style="51" bestFit="1" customWidth="1"/>
    <col min="7" max="7" width="16.125" style="71" bestFit="1" customWidth="1"/>
    <col min="8" max="8" width="25.875" style="72" bestFit="1" customWidth="1"/>
    <col min="9" max="16384" width="8.875" style="51" customWidth="1"/>
  </cols>
  <sheetData>
    <row r="1" spans="1:8" ht="15">
      <c r="A1" s="87" t="s">
        <v>299</v>
      </c>
      <c r="B1" s="87"/>
      <c r="C1" s="87"/>
      <c r="D1" s="87"/>
      <c r="E1" s="87"/>
      <c r="F1" s="87"/>
      <c r="G1" s="87"/>
      <c r="H1" s="87"/>
    </row>
    <row r="2" ht="13.5" thickBot="1"/>
    <row r="3" spans="1:8" s="64" customFormat="1" ht="27" thickBot="1">
      <c r="A3" s="84"/>
      <c r="B3" s="85" t="s">
        <v>0</v>
      </c>
      <c r="C3" s="85" t="s">
        <v>22</v>
      </c>
      <c r="D3" s="85" t="s">
        <v>298</v>
      </c>
      <c r="E3" s="85" t="s">
        <v>14</v>
      </c>
      <c r="F3" s="84" t="s">
        <v>13</v>
      </c>
      <c r="G3" s="84" t="s">
        <v>78</v>
      </c>
      <c r="H3" s="85" t="s">
        <v>2</v>
      </c>
    </row>
    <row r="4" spans="1:8" ht="12.75">
      <c r="A4" s="79">
        <f>závod!B2</f>
        <v>1</v>
      </c>
      <c r="B4" s="80" t="str">
        <f>závod!C2</f>
        <v>Kohut Jan</v>
      </c>
      <c r="C4" s="81" t="str">
        <f>závod!I2</f>
        <v>16:28</v>
      </c>
      <c r="D4" s="82" t="str">
        <f>závod!A2</f>
        <v>M  1</v>
      </c>
      <c r="E4" s="79">
        <f>závod!D2</f>
        <v>1985</v>
      </c>
      <c r="F4" s="79">
        <f>závod!H2</f>
        <v>110</v>
      </c>
      <c r="G4" s="83" t="str">
        <f>závod!E2</f>
        <v>Blansko</v>
      </c>
      <c r="H4" s="83" t="str">
        <f>závod!F2</f>
        <v>MIZUNO</v>
      </c>
    </row>
    <row r="5" spans="1:8" ht="12.75">
      <c r="A5" s="74">
        <f>závod!B3</f>
        <v>2</v>
      </c>
      <c r="B5" s="75" t="str">
        <f>závod!C3</f>
        <v>Míč Robert</v>
      </c>
      <c r="C5" s="76" t="str">
        <f>závod!I3</f>
        <v>16:58</v>
      </c>
      <c r="D5" s="77" t="str">
        <f>závod!A3</f>
        <v>J  1</v>
      </c>
      <c r="E5" s="74">
        <f>závod!D3</f>
        <v>1992</v>
      </c>
      <c r="F5" s="74">
        <f>závod!H3</f>
        <v>163</v>
      </c>
      <c r="G5" s="78">
        <f>závod!E3</f>
        <v>0</v>
      </c>
      <c r="H5" s="78" t="str">
        <f>závod!F3</f>
        <v>VSK Univerzita Brno</v>
      </c>
    </row>
    <row r="6" spans="1:8" ht="12.75">
      <c r="A6" s="74">
        <f>závod!B4</f>
        <v>3</v>
      </c>
      <c r="B6" s="75" t="str">
        <f>závod!C4</f>
        <v>Orálek Daniel</v>
      </c>
      <c r="C6" s="76" t="str">
        <f>závod!I4</f>
        <v>17:15</v>
      </c>
      <c r="D6" s="77" t="str">
        <f>závod!A4</f>
        <v>MV1  1</v>
      </c>
      <c r="E6" s="74">
        <f>závod!D4</f>
        <v>1970</v>
      </c>
      <c r="F6" s="74">
        <f>závod!H4</f>
        <v>140</v>
      </c>
      <c r="G6" s="78">
        <f>závod!E4</f>
        <v>0</v>
      </c>
      <c r="H6" s="78" t="str">
        <f>závod!F4</f>
        <v>AC Moravská Slavia Brno</v>
      </c>
    </row>
    <row r="7" spans="1:8" ht="12.75">
      <c r="A7" s="74">
        <f>závod!B5</f>
        <v>4</v>
      </c>
      <c r="B7" s="75" t="str">
        <f>závod!C5</f>
        <v>Steiner Tomáš</v>
      </c>
      <c r="C7" s="76" t="str">
        <f>závod!I5</f>
        <v>17:25</v>
      </c>
      <c r="D7" s="77" t="str">
        <f>závod!A5</f>
        <v>M  2</v>
      </c>
      <c r="E7" s="74">
        <f>závod!D5</f>
        <v>1986</v>
      </c>
      <c r="F7" s="74">
        <f>závod!H5</f>
        <v>133</v>
      </c>
      <c r="G7" s="78">
        <f>závod!E5</f>
        <v>0</v>
      </c>
      <c r="H7" s="78" t="str">
        <f>závod!F5</f>
        <v>AK Drnovice u V.</v>
      </c>
    </row>
    <row r="8" spans="1:8" ht="12.75">
      <c r="A8" s="74">
        <f>závod!B6</f>
        <v>5</v>
      </c>
      <c r="B8" s="75" t="str">
        <f>závod!C6</f>
        <v>Večeřa Tomáš</v>
      </c>
      <c r="C8" s="76" t="str">
        <f>závod!I6</f>
        <v>17:43</v>
      </c>
      <c r="D8" s="77" t="str">
        <f>závod!A6</f>
        <v>M  3</v>
      </c>
      <c r="E8" s="74">
        <f>závod!D6</f>
        <v>1989</v>
      </c>
      <c r="F8" s="74">
        <f>závod!H6</f>
        <v>81</v>
      </c>
      <c r="G8" s="78" t="str">
        <f>závod!E6</f>
        <v>Brno</v>
      </c>
      <c r="H8" s="78" t="str">
        <f>závod!F6</f>
        <v>BCK Relax Olešnice</v>
      </c>
    </row>
    <row r="9" spans="1:8" ht="12.75">
      <c r="A9" s="74">
        <f>závod!B7</f>
        <v>6</v>
      </c>
      <c r="B9" s="75" t="str">
        <f>závod!C7</f>
        <v>Němeček Jiří</v>
      </c>
      <c r="C9" s="76" t="str">
        <f>závod!I7</f>
        <v>17:47</v>
      </c>
      <c r="D9" s="77" t="str">
        <f>závod!A7</f>
        <v>M  4</v>
      </c>
      <c r="E9" s="74">
        <f>závod!D7</f>
        <v>1982</v>
      </c>
      <c r="F9" s="74">
        <f>závod!H7</f>
        <v>149</v>
      </c>
      <c r="G9" s="78">
        <f>závod!E7</f>
        <v>0</v>
      </c>
      <c r="H9" s="78" t="str">
        <f>závod!F7</f>
        <v>AHA Vyškov</v>
      </c>
    </row>
    <row r="10" spans="1:8" ht="12.75">
      <c r="A10" s="74">
        <f>závod!B8</f>
        <v>7</v>
      </c>
      <c r="B10" s="75" t="str">
        <f>závod!C8</f>
        <v>Grün Vojtěch</v>
      </c>
      <c r="C10" s="76" t="str">
        <f>závod!I8</f>
        <v>18:05</v>
      </c>
      <c r="D10" s="77" t="str">
        <f>závod!A8</f>
        <v>J  2</v>
      </c>
      <c r="E10" s="74">
        <f>závod!D8</f>
        <v>1992</v>
      </c>
      <c r="F10" s="74">
        <f>závod!H8</f>
        <v>65</v>
      </c>
      <c r="G10" s="78" t="str">
        <f>závod!E8</f>
        <v>Okrouhlá</v>
      </c>
      <c r="H10" s="78" t="str">
        <f>závod!F8</f>
        <v>VSK UNI Brno - AC Okrouhlá</v>
      </c>
    </row>
    <row r="11" spans="1:8" ht="12.75">
      <c r="A11" s="74">
        <f>závod!B9</f>
        <v>8</v>
      </c>
      <c r="B11" s="75" t="str">
        <f>závod!C9</f>
        <v>Novotný Ondřej</v>
      </c>
      <c r="C11" s="76" t="str">
        <f>závod!I9</f>
        <v>18:16</v>
      </c>
      <c r="D11" s="77" t="str">
        <f>závod!A9</f>
        <v>J  3</v>
      </c>
      <c r="E11" s="74">
        <f>závod!D9</f>
        <v>1992</v>
      </c>
      <c r="F11" s="74">
        <f>závod!H9</f>
        <v>60</v>
      </c>
      <c r="G11" s="78" t="str">
        <f>závod!E9</f>
        <v>Brno</v>
      </c>
      <c r="H11" s="78" t="str">
        <f>závod!F9</f>
        <v>VSK UNI Brno </v>
      </c>
    </row>
    <row r="12" spans="1:8" ht="12.75">
      <c r="A12" s="74">
        <f>závod!B10</f>
        <v>9</v>
      </c>
      <c r="B12" s="75" t="str">
        <f>závod!C10</f>
        <v>Konečný Petr</v>
      </c>
      <c r="C12" s="76" t="str">
        <f>závod!I10</f>
        <v>18:27</v>
      </c>
      <c r="D12" s="77" t="str">
        <f>závod!A10</f>
        <v>J  4</v>
      </c>
      <c r="E12" s="74">
        <f>závod!D10</f>
        <v>1995</v>
      </c>
      <c r="F12" s="74">
        <f>závod!H10</f>
        <v>113</v>
      </c>
      <c r="G12" s="78" t="str">
        <f>závod!E10</f>
        <v>Okrouhlá</v>
      </c>
      <c r="H12" s="78" t="str">
        <f>závod!F10</f>
        <v>AC Okrouhlá</v>
      </c>
    </row>
    <row r="13" spans="1:8" ht="12.75">
      <c r="A13" s="74">
        <f>závod!B11</f>
        <v>10</v>
      </c>
      <c r="B13" s="75" t="str">
        <f>závod!C11</f>
        <v>Dvořák Pavel</v>
      </c>
      <c r="C13" s="76" t="str">
        <f>závod!I11</f>
        <v>18:37</v>
      </c>
      <c r="D13" s="77" t="str">
        <f>závod!A11</f>
        <v>M  5</v>
      </c>
      <c r="E13" s="74">
        <f>závod!D11</f>
        <v>1982</v>
      </c>
      <c r="F13" s="74">
        <f>závod!H11</f>
        <v>116</v>
      </c>
      <c r="G13" s="78" t="str">
        <f>závod!E11</f>
        <v>Prostějov</v>
      </c>
      <c r="H13" s="78" t="str">
        <f>závod!F11</f>
        <v>Biatlon Prostějov</v>
      </c>
    </row>
    <row r="14" spans="1:8" ht="12.75">
      <c r="A14" s="74">
        <f>závod!B12</f>
        <v>11</v>
      </c>
      <c r="B14" s="75" t="str">
        <f>závod!C12</f>
        <v>Kotouček Matěj</v>
      </c>
      <c r="C14" s="76" t="str">
        <f>závod!I12</f>
        <v>19:00</v>
      </c>
      <c r="D14" s="77" t="str">
        <f>závod!A12</f>
        <v>J  5</v>
      </c>
      <c r="E14" s="74">
        <f>závod!D12</f>
        <v>1997</v>
      </c>
      <c r="F14" s="74">
        <f>závod!H12</f>
        <v>94</v>
      </c>
      <c r="G14" s="78" t="str">
        <f>závod!E12</f>
        <v>Bořitov</v>
      </c>
      <c r="H14" s="78" t="str">
        <f>závod!F12</f>
        <v>TJ Favorit Brno</v>
      </c>
    </row>
    <row r="15" spans="1:8" ht="12.75">
      <c r="A15" s="74">
        <f>závod!B13</f>
        <v>12</v>
      </c>
      <c r="B15" s="75" t="str">
        <f>závod!C13</f>
        <v>Grün Gustav</v>
      </c>
      <c r="C15" s="76" t="str">
        <f>závod!I13</f>
        <v>19:07</v>
      </c>
      <c r="D15" s="77" t="str">
        <f>závod!A13</f>
        <v>MV1  2</v>
      </c>
      <c r="E15" s="74">
        <f>závod!D13</f>
        <v>1968</v>
      </c>
      <c r="F15" s="74">
        <f>závod!H13</f>
        <v>64</v>
      </c>
      <c r="G15" s="78" t="str">
        <f>závod!E13</f>
        <v>Okrouhlá</v>
      </c>
      <c r="H15" s="78" t="str">
        <f>závod!F13</f>
        <v>AC Okrouhlá</v>
      </c>
    </row>
    <row r="16" spans="1:8" ht="12.75">
      <c r="A16" s="74">
        <f>závod!B14</f>
        <v>13</v>
      </c>
      <c r="B16" s="75" t="str">
        <f>závod!C14</f>
        <v>Dvořáček Jiří</v>
      </c>
      <c r="C16" s="76" t="str">
        <f>závod!I14</f>
        <v>19:23</v>
      </c>
      <c r="D16" s="77" t="str">
        <f>závod!A14</f>
        <v>MV1  3</v>
      </c>
      <c r="E16" s="74">
        <f>závod!D14</f>
        <v>1968</v>
      </c>
      <c r="F16" s="74">
        <f>závod!H14</f>
        <v>76</v>
      </c>
      <c r="G16" s="78" t="str">
        <f>závod!E14</f>
        <v>Petrovice</v>
      </c>
      <c r="H16" s="78" t="str">
        <f>závod!F14</f>
        <v>Petrovice</v>
      </c>
    </row>
    <row r="17" spans="1:8" ht="12.75">
      <c r="A17" s="74">
        <f>závod!B15</f>
        <v>14</v>
      </c>
      <c r="B17" s="75" t="str">
        <f>závod!C15</f>
        <v>Henek Vladan</v>
      </c>
      <c r="C17" s="76" t="str">
        <f>závod!I15</f>
        <v>19:31</v>
      </c>
      <c r="D17" s="77" t="str">
        <f>závod!A15</f>
        <v>M  6</v>
      </c>
      <c r="E17" s="74">
        <f>závod!D15</f>
        <v>1980</v>
      </c>
      <c r="F17" s="74">
        <f>závod!H15</f>
        <v>101</v>
      </c>
      <c r="G17" s="78" t="str">
        <f>závod!E15</f>
        <v>Bílovice nad Svitavou</v>
      </c>
      <c r="H17" s="78" t="str">
        <f>závod!F15</f>
        <v>RBK BLANSKO</v>
      </c>
    </row>
    <row r="18" spans="1:8" ht="12.75">
      <c r="A18" s="74">
        <f>závod!B16</f>
        <v>15</v>
      </c>
      <c r="B18" s="75" t="str">
        <f>závod!C16</f>
        <v>Horák Pavel</v>
      </c>
      <c r="C18" s="76" t="str">
        <f>závod!I16</f>
        <v>19:34</v>
      </c>
      <c r="D18" s="77" t="str">
        <f>závod!A16</f>
        <v>MV2  1</v>
      </c>
      <c r="E18" s="74">
        <f>závod!D16</f>
        <v>1961</v>
      </c>
      <c r="F18" s="74">
        <f>závod!H16</f>
        <v>92</v>
      </c>
      <c r="G18" s="78" t="str">
        <f>závod!E16</f>
        <v>Vyškov</v>
      </c>
      <c r="H18" s="78" t="str">
        <f>závod!F16</f>
        <v>Vyškov</v>
      </c>
    </row>
    <row r="19" spans="1:8" ht="12.75">
      <c r="A19" s="74">
        <f>závod!B17</f>
        <v>16</v>
      </c>
      <c r="B19" s="75" t="str">
        <f>závod!C17</f>
        <v>Pospíchal Vladimír</v>
      </c>
      <c r="C19" s="76" t="str">
        <f>závod!I17</f>
        <v>19:48</v>
      </c>
      <c r="D19" s="77" t="str">
        <f>závod!A17</f>
        <v>M  7</v>
      </c>
      <c r="E19" s="74">
        <f>závod!D17</f>
        <v>1985</v>
      </c>
      <c r="F19" s="74">
        <f>závod!H17</f>
        <v>164</v>
      </c>
      <c r="G19" s="78" t="str">
        <f>závod!E17</f>
        <v>Brno</v>
      </c>
      <c r="H19" s="78">
        <f>závod!F17</f>
        <v>0</v>
      </c>
    </row>
    <row r="20" spans="1:8" ht="12.75">
      <c r="A20" s="74">
        <f>závod!B18</f>
        <v>17</v>
      </c>
      <c r="B20" s="75" t="str">
        <f>závod!C18</f>
        <v>Němec Richard</v>
      </c>
      <c r="C20" s="76" t="str">
        <f>závod!I18</f>
        <v>19:52</v>
      </c>
      <c r="D20" s="77" t="str">
        <f>závod!A18</f>
        <v>MV1  4</v>
      </c>
      <c r="E20" s="74">
        <f>závod!D18</f>
        <v>1969</v>
      </c>
      <c r="F20" s="74">
        <f>závod!H18</f>
        <v>71</v>
      </c>
      <c r="G20" s="78" t="str">
        <f>závod!E18</f>
        <v>Blansko</v>
      </c>
      <c r="H20" s="78" t="str">
        <f>závod!F18</f>
        <v>Blansko</v>
      </c>
    </row>
    <row r="21" spans="1:8" ht="12.75">
      <c r="A21" s="74">
        <f>závod!B19</f>
        <v>18</v>
      </c>
      <c r="B21" s="75" t="str">
        <f>závod!C19</f>
        <v>Strnad Richard</v>
      </c>
      <c r="C21" s="76" t="str">
        <f>závod!I19</f>
        <v>19:54</v>
      </c>
      <c r="D21" s="77" t="str">
        <f>závod!A19</f>
        <v>M  8</v>
      </c>
      <c r="E21" s="74">
        <f>závod!D19</f>
        <v>1974</v>
      </c>
      <c r="F21" s="74">
        <f>závod!H19</f>
        <v>124</v>
      </c>
      <c r="G21" s="78">
        <f>závod!E19</f>
        <v>0</v>
      </c>
      <c r="H21" s="78" t="str">
        <f>závod!F19</f>
        <v>AK Drnovice</v>
      </c>
    </row>
    <row r="22" spans="1:8" ht="12.75">
      <c r="A22" s="74">
        <f>závod!B20</f>
        <v>19</v>
      </c>
      <c r="B22" s="75" t="str">
        <f>závod!C20</f>
        <v>Videman Tomáš</v>
      </c>
      <c r="C22" s="76" t="str">
        <f>závod!I20</f>
        <v>19:57</v>
      </c>
      <c r="D22" s="77" t="str">
        <f>závod!A20</f>
        <v>MV1  5</v>
      </c>
      <c r="E22" s="74">
        <f>závod!D20</f>
        <v>1970</v>
      </c>
      <c r="F22" s="74">
        <f>závod!H20</f>
        <v>158</v>
      </c>
      <c r="G22" s="78" t="str">
        <f>závod!E20</f>
        <v>Kunštát</v>
      </c>
      <c r="H22" s="78">
        <f>závod!F20</f>
        <v>0</v>
      </c>
    </row>
    <row r="23" spans="1:8" ht="12.75">
      <c r="A23" s="74">
        <f>závod!B21</f>
        <v>20</v>
      </c>
      <c r="B23" s="75" t="str">
        <f>závod!C21</f>
        <v>Šitka Josef</v>
      </c>
      <c r="C23" s="76" t="str">
        <f>závod!I21</f>
        <v>19:58</v>
      </c>
      <c r="D23" s="77" t="str">
        <f>závod!A21</f>
        <v>M  9</v>
      </c>
      <c r="E23" s="74">
        <f>závod!D21</f>
        <v>1986</v>
      </c>
      <c r="F23" s="74">
        <f>závod!H21</f>
        <v>119</v>
      </c>
      <c r="G23" s="78" t="str">
        <f>závod!E21</f>
        <v>Drnovice (Vyškov)</v>
      </c>
      <c r="H23" s="78" t="str">
        <f>závod!F21</f>
        <v>MK SEITL Ostrava</v>
      </c>
    </row>
    <row r="24" spans="1:8" ht="12.75">
      <c r="A24" s="74">
        <f>závod!B22</f>
        <v>21</v>
      </c>
      <c r="B24" s="75" t="str">
        <f>závod!C22</f>
        <v>Videman Tomáš</v>
      </c>
      <c r="C24" s="76" t="str">
        <f>závod!I22</f>
        <v>20:07</v>
      </c>
      <c r="D24" s="77" t="str">
        <f>závod!A22</f>
        <v>J  6</v>
      </c>
      <c r="E24" s="74">
        <f>závod!D22</f>
        <v>1997</v>
      </c>
      <c r="F24" s="74">
        <f>závod!H22</f>
        <v>157</v>
      </c>
      <c r="G24" s="78" t="str">
        <f>závod!E22</f>
        <v>Kunštát</v>
      </c>
      <c r="H24" s="78">
        <f>závod!F22</f>
        <v>0</v>
      </c>
    </row>
    <row r="25" spans="1:8" ht="12.75">
      <c r="A25" s="74">
        <f>závod!B23</f>
        <v>22</v>
      </c>
      <c r="B25" s="75" t="str">
        <f>závod!C23</f>
        <v>Plechatý Ondřej</v>
      </c>
      <c r="C25" s="76" t="str">
        <f>závod!I23</f>
        <v>20:08</v>
      </c>
      <c r="D25" s="77" t="str">
        <f>závod!A23</f>
        <v>M  10</v>
      </c>
      <c r="E25" s="74">
        <f>závod!D23</f>
        <v>1984</v>
      </c>
      <c r="F25" s="74">
        <f>závod!H23</f>
        <v>83</v>
      </c>
      <c r="G25" s="78" t="str">
        <f>závod!E23</f>
        <v>Velká Bíteš</v>
      </c>
      <c r="H25" s="78" t="str">
        <f>závod!F23</f>
        <v>Zátopkův běžecký klub Velká Bíteš</v>
      </c>
    </row>
    <row r="26" spans="1:8" ht="12.75">
      <c r="A26" s="74">
        <f>závod!B24</f>
        <v>23</v>
      </c>
      <c r="B26" s="75" t="str">
        <f>závod!C24</f>
        <v>Macura Jan</v>
      </c>
      <c r="C26" s="76" t="str">
        <f>závod!I24</f>
        <v>20:27</v>
      </c>
      <c r="D26" s="77" t="str">
        <f>závod!A24</f>
        <v>MV1  6</v>
      </c>
      <c r="E26" s="74">
        <f>závod!D24</f>
        <v>1972</v>
      </c>
      <c r="F26" s="74">
        <f>závod!H24</f>
        <v>171</v>
      </c>
      <c r="G26" s="78">
        <f>závod!E24</f>
        <v>0</v>
      </c>
      <c r="H26" s="78" t="str">
        <f>závod!F24</f>
        <v>Horizont Kola Novák Blansko</v>
      </c>
    </row>
    <row r="27" spans="1:8" ht="12.75">
      <c r="A27" s="74">
        <f>závod!B25</f>
        <v>24</v>
      </c>
      <c r="B27" s="75" t="str">
        <f>závod!C25</f>
        <v>Koudelka Lukáš</v>
      </c>
      <c r="C27" s="76" t="str">
        <f>závod!I25</f>
        <v>20:33</v>
      </c>
      <c r="D27" s="77" t="str">
        <f>závod!A25</f>
        <v>M  11</v>
      </c>
      <c r="E27" s="74">
        <f>závod!D25</f>
        <v>1983</v>
      </c>
      <c r="F27" s="74">
        <f>závod!H25</f>
        <v>67</v>
      </c>
      <c r="G27" s="78" t="str">
        <f>závod!E25</f>
        <v>Olšany</v>
      </c>
      <c r="H27" s="78" t="str">
        <f>závod!F25</f>
        <v>SK Olšany</v>
      </c>
    </row>
    <row r="28" spans="1:8" ht="12.75">
      <c r="A28" s="74">
        <f>závod!B26</f>
        <v>25</v>
      </c>
      <c r="B28" s="75" t="str">
        <f>závod!C26</f>
        <v>Krénar Michal</v>
      </c>
      <c r="C28" s="76" t="str">
        <f>závod!I26</f>
        <v>20:34</v>
      </c>
      <c r="D28" s="77" t="str">
        <f>závod!A26</f>
        <v>M  12</v>
      </c>
      <c r="E28" s="74">
        <f>závod!D26</f>
        <v>1979</v>
      </c>
      <c r="F28" s="74">
        <f>závod!H26</f>
        <v>98</v>
      </c>
      <c r="G28" s="78" t="str">
        <f>závod!E26</f>
        <v>Boskovice</v>
      </c>
      <c r="H28" s="78" t="str">
        <f>závod!F26</f>
        <v>AUTO RZ BOSKOVICE</v>
      </c>
    </row>
    <row r="29" spans="1:8" ht="12.75">
      <c r="A29" s="74">
        <f>závod!B27</f>
        <v>26</v>
      </c>
      <c r="B29" s="75" t="str">
        <f>závod!C27</f>
        <v>Přikryl Petr</v>
      </c>
      <c r="C29" s="76" t="str">
        <f>závod!I27</f>
        <v>20:39</v>
      </c>
      <c r="D29" s="77" t="str">
        <f>závod!A27</f>
        <v>MV1  7</v>
      </c>
      <c r="E29" s="74">
        <f>závod!D27</f>
        <v>1967</v>
      </c>
      <c r="F29" s="74">
        <f>závod!H27</f>
        <v>107</v>
      </c>
      <c r="G29" s="78" t="str">
        <f>závod!E27</f>
        <v>Brno</v>
      </c>
      <c r="H29" s="78" t="str">
        <f>závod!F27</f>
        <v>KOB Moira Brno</v>
      </c>
    </row>
    <row r="30" spans="1:8" ht="12.75">
      <c r="A30" s="74">
        <f>závod!B28</f>
        <v>27</v>
      </c>
      <c r="B30" s="75" t="str">
        <f>závod!C28</f>
        <v>Halas Petr</v>
      </c>
      <c r="C30" s="76" t="str">
        <f>závod!I28</f>
        <v>20:43</v>
      </c>
      <c r="D30" s="77" t="str">
        <f>závod!A28</f>
        <v>MV1  8</v>
      </c>
      <c r="E30" s="74">
        <f>závod!D28</f>
        <v>1973</v>
      </c>
      <c r="F30" s="74">
        <f>závod!H28</f>
        <v>129</v>
      </c>
      <c r="G30" s="78">
        <f>závod!E28</f>
        <v>0</v>
      </c>
      <c r="H30" s="78" t="str">
        <f>závod!F28</f>
        <v>AK Drnovice u V.</v>
      </c>
    </row>
    <row r="31" spans="1:8" ht="12.75">
      <c r="A31" s="74">
        <f>závod!B29</f>
        <v>28</v>
      </c>
      <c r="B31" s="75" t="str">
        <f>závod!C29</f>
        <v>Barešová Milada</v>
      </c>
      <c r="C31" s="76" t="str">
        <f>závod!I29</f>
        <v>20:48</v>
      </c>
      <c r="D31" s="77" t="str">
        <f>závod!A29</f>
        <v>Ž  1</v>
      </c>
      <c r="E31" s="74">
        <f>závod!D29</f>
        <v>1975</v>
      </c>
      <c r="F31" s="74">
        <f>závod!H29</f>
        <v>180</v>
      </c>
      <c r="G31" s="78">
        <f>závod!E29</f>
        <v>0</v>
      </c>
      <c r="H31" s="78" t="str">
        <f>závod!F29</f>
        <v>Bambas Skalice</v>
      </c>
    </row>
    <row r="32" spans="1:8" ht="12.75">
      <c r="A32" s="74">
        <f>závod!B30</f>
        <v>29</v>
      </c>
      <c r="B32" s="75" t="str">
        <f>závod!C30</f>
        <v>Smutný Vladimír</v>
      </c>
      <c r="C32" s="76" t="str">
        <f>závod!I30</f>
        <v>20:50</v>
      </c>
      <c r="D32" s="77" t="str">
        <f>závod!A30</f>
        <v>M  13</v>
      </c>
      <c r="E32" s="74">
        <f>závod!D30</f>
        <v>1976</v>
      </c>
      <c r="F32" s="74">
        <f>závod!H30</f>
        <v>130</v>
      </c>
      <c r="G32" s="78">
        <f>závod!E30</f>
        <v>0</v>
      </c>
      <c r="H32" s="78" t="str">
        <f>závod!F30</f>
        <v>Moravec Team</v>
      </c>
    </row>
    <row r="33" spans="1:8" ht="12.75">
      <c r="A33" s="74">
        <f>závod!B31</f>
        <v>30</v>
      </c>
      <c r="B33" s="75" t="str">
        <f>závod!C31</f>
        <v>Prudek Vítězslav</v>
      </c>
      <c r="C33" s="76" t="str">
        <f>závod!I31</f>
        <v>20:53</v>
      </c>
      <c r="D33" s="77" t="str">
        <f>závod!A31</f>
        <v>MV2  2</v>
      </c>
      <c r="E33" s="74">
        <f>závod!D31</f>
        <v>1961</v>
      </c>
      <c r="F33" s="74">
        <f>závod!H31</f>
        <v>126</v>
      </c>
      <c r="G33" s="78">
        <f>závod!E31</f>
        <v>0</v>
      </c>
      <c r="H33" s="78" t="str">
        <f>závod!F31</f>
        <v>Moravec Sokol Benešov</v>
      </c>
    </row>
    <row r="34" spans="1:8" ht="12.75">
      <c r="A34" s="74">
        <f>závod!B32</f>
        <v>31</v>
      </c>
      <c r="B34" s="75" t="str">
        <f>závod!C32</f>
        <v>Spáčil Leopold</v>
      </c>
      <c r="C34" s="76" t="str">
        <f>závod!I32</f>
        <v>20:56</v>
      </c>
      <c r="D34" s="77" t="str">
        <f>závod!A32</f>
        <v>MV2  3</v>
      </c>
      <c r="E34" s="74">
        <f>závod!D32</f>
        <v>1959</v>
      </c>
      <c r="F34" s="74">
        <f>závod!H32</f>
        <v>167</v>
      </c>
      <c r="G34" s="78">
        <f>závod!E32</f>
        <v>0</v>
      </c>
      <c r="H34" s="78" t="str">
        <f>závod!F32</f>
        <v>Moravec Benešov</v>
      </c>
    </row>
    <row r="35" spans="1:8" ht="12.75">
      <c r="A35" s="74">
        <f>závod!B33</f>
        <v>32</v>
      </c>
      <c r="B35" s="75" t="str">
        <f>závod!C33</f>
        <v>Hájek Ivo</v>
      </c>
      <c r="C35" s="76" t="str">
        <f>závod!I33</f>
        <v>21:06</v>
      </c>
      <c r="D35" s="77" t="str">
        <f>závod!A33</f>
        <v>MV2  4</v>
      </c>
      <c r="E35" s="74">
        <f>závod!D33</f>
        <v>1961</v>
      </c>
      <c r="F35" s="74">
        <f>závod!H33</f>
        <v>166</v>
      </c>
      <c r="G35" s="78">
        <f>závod!E33</f>
        <v>0</v>
      </c>
      <c r="H35" s="78" t="str">
        <f>závod!F33</f>
        <v>Sokol Doubravice</v>
      </c>
    </row>
    <row r="36" spans="1:8" ht="12.75">
      <c r="A36" s="74">
        <f>závod!B34</f>
        <v>33</v>
      </c>
      <c r="B36" s="75" t="str">
        <f>závod!C34</f>
        <v>Ďurdiaková Tereza</v>
      </c>
      <c r="C36" s="76" t="str">
        <f>závod!I34</f>
        <v>21:11</v>
      </c>
      <c r="D36" s="77" t="str">
        <f>závod!A34</f>
        <v>Ž  2</v>
      </c>
      <c r="E36" s="74">
        <f>závod!D34</f>
        <v>1991</v>
      </c>
      <c r="F36" s="74">
        <f>závod!H34</f>
        <v>145</v>
      </c>
      <c r="G36" s="78">
        <f>závod!E34</f>
        <v>0</v>
      </c>
      <c r="H36" s="78" t="str">
        <f>závod!F34</f>
        <v>AK Olymp Brno</v>
      </c>
    </row>
    <row r="37" spans="1:8" ht="12.75">
      <c r="A37" s="74">
        <f>závod!B35</f>
        <v>34</v>
      </c>
      <c r="B37" s="75" t="str">
        <f>závod!C35</f>
        <v>Jančaříková Lenka</v>
      </c>
      <c r="C37" s="76" t="str">
        <f>závod!I35</f>
        <v>21:17</v>
      </c>
      <c r="D37" s="77" t="str">
        <f>závod!A35</f>
        <v>ŽV  1</v>
      </c>
      <c r="E37" s="74">
        <f>závod!D35</f>
        <v>1970</v>
      </c>
      <c r="F37" s="74">
        <f>závod!H35</f>
        <v>131</v>
      </c>
      <c r="G37" s="78">
        <f>závod!E35</f>
        <v>0</v>
      </c>
      <c r="H37" s="78" t="str">
        <f>závod!F35</f>
        <v>AAC Brno</v>
      </c>
    </row>
    <row r="38" spans="1:8" ht="12.75">
      <c r="A38" s="74">
        <f>závod!B36</f>
        <v>35</v>
      </c>
      <c r="B38" s="75" t="str">
        <f>závod!C36</f>
        <v>Macholan Martin</v>
      </c>
      <c r="C38" s="76" t="str">
        <f>závod!I36</f>
        <v>21:25</v>
      </c>
      <c r="D38" s="77" t="str">
        <f>závod!A36</f>
        <v>M  14</v>
      </c>
      <c r="E38" s="74">
        <f>závod!D36</f>
        <v>1988</v>
      </c>
      <c r="F38" s="74">
        <f>závod!H36</f>
        <v>136</v>
      </c>
      <c r="G38" s="78" t="str">
        <f>závod!E36</f>
        <v>Velká Bíteš</v>
      </c>
      <c r="H38" s="78">
        <f>závod!F36</f>
        <v>0</v>
      </c>
    </row>
    <row r="39" spans="1:8" ht="12.75">
      <c r="A39" s="74">
        <f>závod!B37</f>
        <v>36</v>
      </c>
      <c r="B39" s="75" t="str">
        <f>závod!C37</f>
        <v>Jančařík Petr</v>
      </c>
      <c r="C39" s="76" t="str">
        <f>závod!I37</f>
        <v>21:27</v>
      </c>
      <c r="D39" s="77" t="str">
        <f>závod!A37</f>
        <v>MV1  9</v>
      </c>
      <c r="E39" s="74">
        <f>závod!D37</f>
        <v>1968</v>
      </c>
      <c r="F39" s="74">
        <f>závod!H37</f>
        <v>132</v>
      </c>
      <c r="G39" s="78">
        <f>závod!E37</f>
        <v>0</v>
      </c>
      <c r="H39" s="78" t="str">
        <f>závod!F37</f>
        <v>AAC Brno</v>
      </c>
    </row>
    <row r="40" spans="1:8" ht="12.75">
      <c r="A40" s="74">
        <f>závod!B38</f>
        <v>37</v>
      </c>
      <c r="B40" s="75" t="str">
        <f>závod!C38</f>
        <v>Fiedler Jan</v>
      </c>
      <c r="C40" s="76" t="str">
        <f>závod!I38</f>
        <v>21:32</v>
      </c>
      <c r="D40" s="77" t="str">
        <f>závod!A38</f>
        <v>MV2  5</v>
      </c>
      <c r="E40" s="74">
        <f>závod!D38</f>
        <v>1956</v>
      </c>
      <c r="F40" s="74">
        <f>závod!H38</f>
        <v>142</v>
      </c>
      <c r="G40" s="78">
        <f>závod!E38</f>
        <v>0</v>
      </c>
      <c r="H40" s="78" t="str">
        <f>závod!F38</f>
        <v>AC Moravská Slavia Brno</v>
      </c>
    </row>
    <row r="41" spans="1:8" ht="12.75">
      <c r="A41" s="74">
        <f>závod!B39</f>
        <v>38</v>
      </c>
      <c r="B41" s="75" t="str">
        <f>závod!C39</f>
        <v>Sedlák Radim</v>
      </c>
      <c r="C41" s="76" t="str">
        <f>závod!I39</f>
        <v>21:33</v>
      </c>
      <c r="D41" s="77" t="str">
        <f>závod!A39</f>
        <v>M  15</v>
      </c>
      <c r="E41" s="74">
        <f>závod!D39</f>
        <v>1974</v>
      </c>
      <c r="F41" s="74">
        <f>závod!H39</f>
        <v>127</v>
      </c>
      <c r="G41" s="78" t="str">
        <f>závod!E39</f>
        <v>Želešice</v>
      </c>
      <c r="H41" s="78">
        <f>závod!F39</f>
        <v>0</v>
      </c>
    </row>
    <row r="42" spans="1:8" ht="12.75">
      <c r="A42" s="74">
        <f>závod!B40</f>
        <v>39</v>
      </c>
      <c r="B42" s="75" t="str">
        <f>závod!C40</f>
        <v>Zoubek Karel</v>
      </c>
      <c r="C42" s="76" t="str">
        <f>závod!I40</f>
        <v>21:44</v>
      </c>
      <c r="D42" s="77" t="str">
        <f>závod!A40</f>
        <v>MV2  6</v>
      </c>
      <c r="E42" s="74">
        <f>závod!D40</f>
        <v>1960</v>
      </c>
      <c r="F42" s="74">
        <f>závod!H40</f>
        <v>93</v>
      </c>
      <c r="G42" s="78" t="str">
        <f>závod!E40</f>
        <v>Vanovice</v>
      </c>
      <c r="H42" s="78" t="str">
        <f>závod!F40</f>
        <v>Vanovice</v>
      </c>
    </row>
    <row r="43" spans="1:8" ht="12.75">
      <c r="A43" s="74">
        <f>závod!B41</f>
        <v>40</v>
      </c>
      <c r="B43" s="75" t="str">
        <f>závod!C41</f>
        <v>Beneš Radek</v>
      </c>
      <c r="C43" s="76" t="str">
        <f>závod!I41</f>
        <v>21:51</v>
      </c>
      <c r="D43" s="77" t="str">
        <f>závod!A41</f>
        <v>M  16</v>
      </c>
      <c r="E43" s="74">
        <f>závod!D41</f>
        <v>1978</v>
      </c>
      <c r="F43" s="74">
        <f>závod!H41</f>
        <v>87</v>
      </c>
      <c r="G43" s="78" t="str">
        <f>závod!E41</f>
        <v>Blansko</v>
      </c>
      <c r="H43" s="78" t="str">
        <f>závod!F41</f>
        <v>Holštejn</v>
      </c>
    </row>
    <row r="44" spans="1:8" ht="12.75">
      <c r="A44" s="74">
        <f>závod!B42</f>
        <v>41</v>
      </c>
      <c r="B44" s="75" t="str">
        <f>závod!C42</f>
        <v>Doležal Miloš</v>
      </c>
      <c r="C44" s="76" t="str">
        <f>závod!I42</f>
        <v>21:57</v>
      </c>
      <c r="D44" s="77" t="str">
        <f>závod!A42</f>
        <v>M  17</v>
      </c>
      <c r="E44" s="74">
        <f>závod!D42</f>
        <v>1976</v>
      </c>
      <c r="F44" s="74">
        <f>závod!H42</f>
        <v>118</v>
      </c>
      <c r="G44" s="78" t="str">
        <f>závod!E42</f>
        <v>Mokrá-Horákov</v>
      </c>
      <c r="H44" s="78" t="str">
        <f>závod!F42</f>
        <v>Mokrá-Horákov</v>
      </c>
    </row>
    <row r="45" spans="1:8" ht="12.75">
      <c r="A45" s="74">
        <f>závod!B43</f>
        <v>42</v>
      </c>
      <c r="B45" s="75" t="str">
        <f>závod!C43</f>
        <v>Komárková Zdenka</v>
      </c>
      <c r="C45" s="76" t="str">
        <f>závod!I43</f>
        <v>21:58</v>
      </c>
      <c r="D45" s="77" t="str">
        <f>závod!A43</f>
        <v>Ž  3</v>
      </c>
      <c r="E45" s="74">
        <f>závod!D43</f>
        <v>1974</v>
      </c>
      <c r="F45" s="74">
        <f>závod!H43</f>
        <v>97</v>
      </c>
      <c r="G45" s="78" t="str">
        <f>závod!E43</f>
        <v>Olešnice na Moravě</v>
      </c>
      <c r="H45" s="78" t="str">
        <f>závod!F43</f>
        <v>Olešnice </v>
      </c>
    </row>
    <row r="46" spans="1:8" ht="12.75">
      <c r="A46" s="74">
        <f>závod!B44</f>
        <v>43</v>
      </c>
      <c r="B46" s="75" t="str">
        <f>závod!C44</f>
        <v>Dvořák David</v>
      </c>
      <c r="C46" s="76" t="str">
        <f>závod!I44</f>
        <v>22:08</v>
      </c>
      <c r="D46" s="77" t="str">
        <f>závod!A44</f>
        <v>J  7</v>
      </c>
      <c r="E46" s="74">
        <f>závod!D44</f>
        <v>1996</v>
      </c>
      <c r="F46" s="74">
        <f>závod!H44</f>
        <v>150</v>
      </c>
      <c r="G46" s="78" t="str">
        <f>závod!E44</f>
        <v>Mladkov</v>
      </c>
      <c r="H46" s="78">
        <f>závod!F44</f>
        <v>0</v>
      </c>
    </row>
    <row r="47" spans="1:8" ht="12.75">
      <c r="A47" s="74">
        <f>závod!B45</f>
        <v>44</v>
      </c>
      <c r="B47" s="75" t="str">
        <f>závod!C45</f>
        <v>Odehnal Tomáš</v>
      </c>
      <c r="C47" s="76" t="str">
        <f>závod!I45</f>
        <v>22:10</v>
      </c>
      <c r="D47" s="77" t="str">
        <f>závod!A45</f>
        <v>MV1  10</v>
      </c>
      <c r="E47" s="74">
        <f>závod!D45</f>
        <v>1968</v>
      </c>
      <c r="F47" s="74">
        <f>závod!H45</f>
        <v>152</v>
      </c>
      <c r="G47" s="78" t="str">
        <f>závod!E45</f>
        <v>Skalice</v>
      </c>
      <c r="H47" s="78">
        <f>závod!F45</f>
        <v>0</v>
      </c>
    </row>
    <row r="48" spans="1:8" ht="12.75">
      <c r="A48" s="74">
        <f>závod!B46</f>
        <v>45</v>
      </c>
      <c r="B48" s="75" t="str">
        <f>závod!C46</f>
        <v>Krejčová Magda</v>
      </c>
      <c r="C48" s="76" t="str">
        <f>závod!I46</f>
        <v>22:14</v>
      </c>
      <c r="D48" s="77" t="str">
        <f>závod!A46</f>
        <v>Ž  4</v>
      </c>
      <c r="E48" s="74">
        <f>závod!D46</f>
        <v>1980</v>
      </c>
      <c r="F48" s="74">
        <f>závod!H46</f>
        <v>91</v>
      </c>
      <c r="G48" s="78" t="str">
        <f>závod!E46</f>
        <v>Brno</v>
      </c>
      <c r="H48" s="78" t="str">
        <f>závod!F46</f>
        <v>Brno</v>
      </c>
    </row>
    <row r="49" spans="1:8" ht="12.75">
      <c r="A49" s="74">
        <f>závod!B47</f>
        <v>46</v>
      </c>
      <c r="B49" s="75" t="str">
        <f>závod!C47</f>
        <v>Pargač Martin</v>
      </c>
      <c r="C49" s="76" t="str">
        <f>závod!I47</f>
        <v>22:20</v>
      </c>
      <c r="D49" s="77" t="str">
        <f>závod!A47</f>
        <v>M  18</v>
      </c>
      <c r="E49" s="74">
        <f>závod!D47</f>
        <v>1985</v>
      </c>
      <c r="F49" s="74">
        <f>závod!H47</f>
        <v>112</v>
      </c>
      <c r="G49" s="78" t="str">
        <f>závod!E47</f>
        <v>Trenčín</v>
      </c>
      <c r="H49" s="78" t="str">
        <f>závod!F47</f>
        <v>indiv.</v>
      </c>
    </row>
    <row r="50" spans="1:8" ht="12.75">
      <c r="A50" s="74">
        <f>závod!B48</f>
        <v>47</v>
      </c>
      <c r="B50" s="75" t="str">
        <f>závod!C48</f>
        <v>Janek Petr</v>
      </c>
      <c r="C50" s="76" t="str">
        <f>závod!I48</f>
        <v>22:24</v>
      </c>
      <c r="D50" s="77" t="str">
        <f>závod!A48</f>
        <v>MV1  11</v>
      </c>
      <c r="E50" s="74">
        <f>závod!D48</f>
        <v>1969</v>
      </c>
      <c r="F50" s="74">
        <f>závod!H48</f>
        <v>90</v>
      </c>
      <c r="G50" s="78" t="str">
        <f>závod!E48</f>
        <v>Brno</v>
      </c>
      <c r="H50" s="78" t="str">
        <f>závod!F48</f>
        <v>Brno</v>
      </c>
    </row>
    <row r="51" spans="1:8" ht="12.75">
      <c r="A51" s="74">
        <f>závod!B49</f>
        <v>48</v>
      </c>
      <c r="B51" s="75" t="str">
        <f>závod!C49</f>
        <v>Hanáková Miroslava</v>
      </c>
      <c r="C51" s="76" t="str">
        <f>závod!I49</f>
        <v>22:29</v>
      </c>
      <c r="D51" s="77" t="str">
        <f>závod!A49</f>
        <v>ŽV  2</v>
      </c>
      <c r="E51" s="74">
        <f>závod!D49</f>
        <v>1966</v>
      </c>
      <c r="F51" s="74">
        <f>závod!H49</f>
        <v>89</v>
      </c>
      <c r="G51" s="78" t="str">
        <f>závod!E49</f>
        <v>Bučovice</v>
      </c>
      <c r="H51" s="78" t="str">
        <f>závod!F49</f>
        <v>TJ Sokol </v>
      </c>
    </row>
    <row r="52" spans="1:8" ht="12.75">
      <c r="A52" s="74">
        <f>závod!B50</f>
        <v>49</v>
      </c>
      <c r="B52" s="75" t="str">
        <f>závod!C50</f>
        <v>Tužilová Magdaléna</v>
      </c>
      <c r="C52" s="76" t="str">
        <f>závod!I50</f>
        <v>22:35</v>
      </c>
      <c r="D52" s="77" t="str">
        <f>závod!A50</f>
        <v>Ž  5</v>
      </c>
      <c r="E52" s="74">
        <f>závod!D50</f>
        <v>1994</v>
      </c>
      <c r="F52" s="74">
        <f>závod!H50</f>
        <v>111</v>
      </c>
      <c r="G52" s="78" t="str">
        <f>závod!E50</f>
        <v>Adamov</v>
      </c>
      <c r="H52" s="78" t="str">
        <f>závod!F50</f>
        <v>RBK</v>
      </c>
    </row>
    <row r="53" spans="1:8" ht="12.75">
      <c r="A53" s="74">
        <f>závod!B51</f>
        <v>50</v>
      </c>
      <c r="B53" s="75" t="str">
        <f>závod!C51</f>
        <v>Hromek Jiří</v>
      </c>
      <c r="C53" s="76" t="str">
        <f>závod!I51</f>
        <v>22:40</v>
      </c>
      <c r="D53" s="77" t="str">
        <f>závod!A51</f>
        <v>MV2  7</v>
      </c>
      <c r="E53" s="74">
        <f>závod!D51</f>
        <v>1960</v>
      </c>
      <c r="F53" s="74">
        <f>závod!H51</f>
        <v>161</v>
      </c>
      <c r="G53" s="78" t="str">
        <f>závod!E51</f>
        <v>Fényx Adamov</v>
      </c>
      <c r="H53" s="78" t="str">
        <f>závod!F51</f>
        <v>Fényx Adamov</v>
      </c>
    </row>
    <row r="54" spans="1:8" ht="12.75">
      <c r="A54" s="74">
        <f>závod!B52</f>
        <v>51</v>
      </c>
      <c r="B54" s="75" t="str">
        <f>závod!C52</f>
        <v>Kalaš Rudolf</v>
      </c>
      <c r="C54" s="76" t="str">
        <f>závod!I52</f>
        <v>22:43</v>
      </c>
      <c r="D54" s="77" t="str">
        <f>závod!A52</f>
        <v>MV1  12</v>
      </c>
      <c r="E54" s="74">
        <f>závod!D52</f>
        <v>1971</v>
      </c>
      <c r="F54" s="74">
        <f>závod!H52</f>
        <v>77</v>
      </c>
      <c r="G54" s="78" t="str">
        <f>závod!E52</f>
        <v>Boskovice</v>
      </c>
      <c r="H54" s="78" t="str">
        <f>závod!F52</f>
        <v>Poetická hudební společnost</v>
      </c>
    </row>
    <row r="55" spans="1:8" ht="12.75">
      <c r="A55" s="74">
        <f>závod!B53</f>
        <v>52</v>
      </c>
      <c r="B55" s="75" t="str">
        <f>závod!C53</f>
        <v>Kelbl Vladimír</v>
      </c>
      <c r="C55" s="76" t="str">
        <f>závod!I53</f>
        <v>22:44</v>
      </c>
      <c r="D55" s="77" t="str">
        <f>závod!A53</f>
        <v>J  8</v>
      </c>
      <c r="E55" s="74">
        <f>závod!D53</f>
        <v>1997</v>
      </c>
      <c r="F55" s="74">
        <f>závod!H53</f>
        <v>138</v>
      </c>
      <c r="G55" s="78">
        <f>závod!E53</f>
        <v>0</v>
      </c>
      <c r="H55" s="78" t="str">
        <f>závod!F53</f>
        <v>KOB Moira Brno</v>
      </c>
    </row>
    <row r="56" spans="1:8" ht="12.75">
      <c r="A56" s="74">
        <f>závod!B54</f>
        <v>53</v>
      </c>
      <c r="B56" s="75" t="str">
        <f>závod!C54</f>
        <v>Jágr Ondřej</v>
      </c>
      <c r="C56" s="76" t="str">
        <f>závod!I54</f>
        <v>22:49</v>
      </c>
      <c r="D56" s="77" t="str">
        <f>závod!A54</f>
        <v>M  19</v>
      </c>
      <c r="E56" s="74">
        <f>závod!D54</f>
        <v>1983</v>
      </c>
      <c r="F56" s="74">
        <f>závod!H54</f>
        <v>120</v>
      </c>
      <c r="G56" s="78" t="str">
        <f>závod!E54</f>
        <v>Brno</v>
      </c>
      <c r="H56" s="78" t="str">
        <f>závod!F54</f>
        <v>Amberg Brno</v>
      </c>
    </row>
    <row r="57" spans="1:8" ht="12.75">
      <c r="A57" s="74">
        <f>závod!B55</f>
        <v>54</v>
      </c>
      <c r="B57" s="75" t="str">
        <f>závod!C55</f>
        <v>Sotolář Stanislav</v>
      </c>
      <c r="C57" s="76" t="str">
        <f>závod!I55</f>
        <v>22:51</v>
      </c>
      <c r="D57" s="77" t="str">
        <f>závod!A55</f>
        <v>MV1  13</v>
      </c>
      <c r="E57" s="74">
        <f>závod!D55</f>
        <v>1970</v>
      </c>
      <c r="F57" s="74">
        <f>závod!H55</f>
        <v>82</v>
      </c>
      <c r="G57" s="78" t="str">
        <f>závod!E55</f>
        <v>Veselice</v>
      </c>
      <c r="H57" s="78" t="str">
        <f>závod!F55</f>
        <v>Veselice</v>
      </c>
    </row>
    <row r="58" spans="1:8" ht="12.75">
      <c r="A58" s="74">
        <f>závod!B56</f>
        <v>55</v>
      </c>
      <c r="B58" s="75" t="str">
        <f>závod!C56</f>
        <v>Stráník Aleš</v>
      </c>
      <c r="C58" s="76" t="str">
        <f>závod!I56</f>
        <v>22:54</v>
      </c>
      <c r="D58" s="77" t="str">
        <f>závod!A56</f>
        <v>MV3  1</v>
      </c>
      <c r="E58" s="74">
        <f>závod!D56</f>
        <v>1950</v>
      </c>
      <c r="F58" s="74">
        <f>závod!H56</f>
        <v>95</v>
      </c>
      <c r="G58" s="78" t="str">
        <f>závod!E56</f>
        <v>Blansko</v>
      </c>
      <c r="H58" s="78" t="str">
        <f>závod!F56</f>
        <v>Blansko</v>
      </c>
    </row>
    <row r="59" spans="1:8" ht="12.75">
      <c r="A59" s="74">
        <f>závod!B57</f>
        <v>56</v>
      </c>
      <c r="B59" s="75" t="str">
        <f>závod!C57</f>
        <v>Adamová Eva</v>
      </c>
      <c r="C59" s="76" t="str">
        <f>závod!I57</f>
        <v>23:06</v>
      </c>
      <c r="D59" s="77" t="str">
        <f>závod!A57</f>
        <v>Ž  6</v>
      </c>
      <c r="E59" s="74">
        <f>závod!D57</f>
        <v>1987</v>
      </c>
      <c r="F59" s="74">
        <f>závod!H57</f>
        <v>109</v>
      </c>
      <c r="G59" s="78" t="str">
        <f>závod!E57</f>
        <v>Bílovice nad Svitavou</v>
      </c>
      <c r="H59" s="78" t="str">
        <f>závod!F57</f>
        <v>Bílovice nad Svitavou</v>
      </c>
    </row>
    <row r="60" spans="1:8" ht="12.75">
      <c r="A60" s="74">
        <f>závod!B58</f>
        <v>57</v>
      </c>
      <c r="B60" s="75" t="str">
        <f>závod!C58</f>
        <v>Nedomová Lucie</v>
      </c>
      <c r="C60" s="76" t="str">
        <f>závod!I58</f>
        <v>23:15</v>
      </c>
      <c r="D60" s="77" t="str">
        <f>závod!A58</f>
        <v>Ž  7</v>
      </c>
      <c r="E60" s="74">
        <f>závod!D58</f>
        <v>1985</v>
      </c>
      <c r="F60" s="74">
        <f>závod!H58</f>
        <v>61</v>
      </c>
      <c r="G60" s="78" t="str">
        <f>závod!E58</f>
        <v>Lysice</v>
      </c>
      <c r="H60" s="78" t="str">
        <f>závod!F58</f>
        <v>Lysice</v>
      </c>
    </row>
    <row r="61" spans="1:8" ht="12.75">
      <c r="A61" s="74">
        <f>závod!B59</f>
        <v>58</v>
      </c>
      <c r="B61" s="75" t="str">
        <f>závod!C59</f>
        <v>Řehůřek Jan</v>
      </c>
      <c r="C61" s="76" t="str">
        <f>závod!I59</f>
        <v>23:18</v>
      </c>
      <c r="D61" s="77" t="str">
        <f>závod!A59</f>
        <v>M  20</v>
      </c>
      <c r="E61" s="74">
        <f>závod!D59</f>
        <v>1979</v>
      </c>
      <c r="F61" s="74">
        <f>závod!H59</f>
        <v>105</v>
      </c>
      <c r="G61" s="78" t="str">
        <f>závod!E59</f>
        <v>Blansko</v>
      </c>
      <c r="H61" s="78" t="str">
        <f>závod!F59</f>
        <v>Blansko</v>
      </c>
    </row>
    <row r="62" spans="1:8" ht="12.75">
      <c r="A62" s="74">
        <f>závod!B60</f>
        <v>59</v>
      </c>
      <c r="B62" s="75" t="str">
        <f>závod!C60</f>
        <v>Skoták Hynek</v>
      </c>
      <c r="C62" s="76" t="str">
        <f>závod!I60</f>
        <v>23:29</v>
      </c>
      <c r="D62" s="77" t="str">
        <f>závod!A60</f>
        <v>M  21</v>
      </c>
      <c r="E62" s="74">
        <f>závod!D60</f>
        <v>1977</v>
      </c>
      <c r="F62" s="74">
        <f>závod!H60</f>
        <v>174</v>
      </c>
      <c r="G62" s="78">
        <f>závod!E60</f>
        <v>0</v>
      </c>
      <c r="H62" s="78" t="str">
        <f>závod!F60</f>
        <v>Extremelife</v>
      </c>
    </row>
    <row r="63" spans="1:8" ht="12.75">
      <c r="A63" s="74">
        <f>závod!B61</f>
        <v>60</v>
      </c>
      <c r="B63" s="75" t="str">
        <f>závod!C61</f>
        <v>Nedvěd Martin</v>
      </c>
      <c r="C63" s="76" t="str">
        <f>závod!I61</f>
        <v>23:31</v>
      </c>
      <c r="D63" s="77" t="str">
        <f>závod!A61</f>
        <v>M  22</v>
      </c>
      <c r="E63" s="74">
        <f>závod!D61</f>
        <v>1983</v>
      </c>
      <c r="F63" s="74">
        <f>závod!H61</f>
        <v>72</v>
      </c>
      <c r="G63" s="78" t="str">
        <f>závod!E61</f>
        <v>Blansko</v>
      </c>
      <c r="H63" s="78" t="str">
        <f>závod!F61</f>
        <v>Blansko</v>
      </c>
    </row>
    <row r="64" spans="1:8" ht="12.75">
      <c r="A64" s="74">
        <f>závod!B62</f>
        <v>61</v>
      </c>
      <c r="B64" s="75" t="str">
        <f>závod!C62</f>
        <v>Procházka Jan</v>
      </c>
      <c r="C64" s="76" t="str">
        <f>závod!I62</f>
        <v>23:34</v>
      </c>
      <c r="D64" s="77" t="str">
        <f>závod!A62</f>
        <v>M  23</v>
      </c>
      <c r="E64" s="74">
        <f>závod!D62</f>
        <v>1979</v>
      </c>
      <c r="F64" s="74">
        <f>závod!H62</f>
        <v>88</v>
      </c>
      <c r="G64" s="78" t="str">
        <f>závod!E62</f>
        <v>Ráječko</v>
      </c>
      <c r="H64" s="78" t="str">
        <f>závod!F62</f>
        <v> </v>
      </c>
    </row>
    <row r="65" spans="1:8" ht="12.75">
      <c r="A65" s="74">
        <f>závod!B63</f>
        <v>62</v>
      </c>
      <c r="B65" s="75" t="str">
        <f>závod!C63</f>
        <v>Šťasta Libor</v>
      </c>
      <c r="C65" s="76" t="str">
        <f>závod!I63</f>
        <v>23:37</v>
      </c>
      <c r="D65" s="77" t="str">
        <f>závod!A63</f>
        <v>MV1  14</v>
      </c>
      <c r="E65" s="74">
        <f>závod!D63</f>
        <v>1966</v>
      </c>
      <c r="F65" s="74">
        <f>závod!H63</f>
        <v>177</v>
      </c>
      <c r="G65" s="78" t="str">
        <f>závod!E63</f>
        <v>Kuřim</v>
      </c>
      <c r="H65" s="78">
        <f>závod!F63</f>
        <v>0</v>
      </c>
    </row>
    <row r="66" spans="1:8" ht="12.75">
      <c r="A66" s="74">
        <f>závod!B64</f>
        <v>63</v>
      </c>
      <c r="B66" s="75" t="str">
        <f>závod!C64</f>
        <v>Hynštová Marie</v>
      </c>
      <c r="C66" s="76" t="str">
        <f>závod!I64</f>
        <v>23:40</v>
      </c>
      <c r="D66" s="77" t="str">
        <f>závod!A64</f>
        <v>ŽV  3</v>
      </c>
      <c r="E66" s="74">
        <f>závod!D64</f>
        <v>1957</v>
      </c>
      <c r="F66" s="74">
        <f>závod!H64</f>
        <v>134</v>
      </c>
      <c r="G66" s="78">
        <f>závod!E64</f>
        <v>0</v>
      </c>
      <c r="H66" s="78" t="str">
        <f>závod!F64</f>
        <v>AK Drnovice u V.</v>
      </c>
    </row>
    <row r="67" spans="1:8" ht="12.75">
      <c r="A67" s="74">
        <f>závod!B65</f>
        <v>64</v>
      </c>
      <c r="B67" s="75" t="str">
        <f>závod!C65</f>
        <v>Grünwald Martin</v>
      </c>
      <c r="C67" s="76" t="str">
        <f>závod!I65</f>
        <v>23:46</v>
      </c>
      <c r="D67" s="77" t="str">
        <f>závod!A65</f>
        <v>M  24</v>
      </c>
      <c r="E67" s="74">
        <f>závod!D65</f>
        <v>1979</v>
      </c>
      <c r="F67" s="74">
        <f>závod!H65</f>
        <v>108</v>
      </c>
      <c r="G67" s="78" t="str">
        <f>závod!E65</f>
        <v>Blansko</v>
      </c>
      <c r="H67" s="78" t="str">
        <f>závod!F65</f>
        <v>SBK Blansko</v>
      </c>
    </row>
    <row r="68" spans="1:8" ht="12.75">
      <c r="A68" s="74">
        <f>závod!B66</f>
        <v>65</v>
      </c>
      <c r="B68" s="75" t="str">
        <f>závod!C66</f>
        <v>Dítě Vít</v>
      </c>
      <c r="C68" s="76" t="str">
        <f>závod!I66</f>
        <v>23:47</v>
      </c>
      <c r="D68" s="77" t="str">
        <f>závod!A66</f>
        <v>M  25</v>
      </c>
      <c r="E68" s="74">
        <f>závod!D66</f>
        <v>1979</v>
      </c>
      <c r="F68" s="74">
        <f>závod!H66</f>
        <v>169</v>
      </c>
      <c r="G68" s="78" t="str">
        <f>závod!E66</f>
        <v>Žďár</v>
      </c>
      <c r="H68" s="78">
        <f>závod!F66</f>
        <v>0</v>
      </c>
    </row>
    <row r="69" spans="1:8" ht="12.75">
      <c r="A69" s="74">
        <f>závod!B67</f>
        <v>66</v>
      </c>
      <c r="B69" s="75" t="str">
        <f>závod!C67</f>
        <v>Münster Libor</v>
      </c>
      <c r="C69" s="76" t="str">
        <f>závod!I67</f>
        <v>23:49</v>
      </c>
      <c r="D69" s="77" t="str">
        <f>závod!A67</f>
        <v>MV1  15</v>
      </c>
      <c r="E69" s="74">
        <f>závod!D67</f>
        <v>1966</v>
      </c>
      <c r="F69" s="74">
        <f>závod!H67</f>
        <v>121</v>
      </c>
      <c r="G69" s="78" t="str">
        <f>závod!E67</f>
        <v>Blansko</v>
      </c>
      <c r="H69" s="78" t="str">
        <f>závod!F67</f>
        <v>www.libormunster.cz</v>
      </c>
    </row>
    <row r="70" spans="1:8" ht="12.75">
      <c r="A70" s="74">
        <f>závod!B68</f>
        <v>67</v>
      </c>
      <c r="B70" s="75" t="str">
        <f>závod!C68</f>
        <v>Kocman Tomáš</v>
      </c>
      <c r="C70" s="76" t="str">
        <f>závod!I68</f>
        <v>24:02</v>
      </c>
      <c r="D70" s="77" t="str">
        <f>závod!A68</f>
        <v>M  26</v>
      </c>
      <c r="E70" s="74">
        <f>závod!D68</f>
        <v>1981</v>
      </c>
      <c r="F70" s="74">
        <f>závod!H68</f>
        <v>79</v>
      </c>
      <c r="G70" s="78" t="str">
        <f>závod!E68</f>
        <v>Tovačov</v>
      </c>
      <c r="H70" s="78" t="str">
        <f>závod!F68</f>
        <v>Tovačov</v>
      </c>
    </row>
    <row r="71" spans="1:8" ht="12.75">
      <c r="A71" s="74">
        <f>závod!B69</f>
        <v>68</v>
      </c>
      <c r="B71" s="75" t="str">
        <f>závod!C69</f>
        <v>Šindelář Ondřej</v>
      </c>
      <c r="C71" s="76" t="str">
        <f>závod!I69</f>
        <v>24:10</v>
      </c>
      <c r="D71" s="77" t="str">
        <f>závod!A69</f>
        <v>M  27</v>
      </c>
      <c r="E71" s="74">
        <f>závod!D69</f>
        <v>1988</v>
      </c>
      <c r="F71" s="74">
        <f>závod!H69</f>
        <v>70</v>
      </c>
      <c r="G71" s="78" t="str">
        <f>závod!E69</f>
        <v>Ráječko</v>
      </c>
      <c r="H71" s="78" t="str">
        <f>závod!F69</f>
        <v>Sport Club Ráječko</v>
      </c>
    </row>
    <row r="72" spans="1:8" ht="12.75">
      <c r="A72" s="74">
        <f>závod!B70</f>
        <v>69</v>
      </c>
      <c r="B72" s="75" t="str">
        <f>závod!C70</f>
        <v>Bedan Petr</v>
      </c>
      <c r="C72" s="76" t="str">
        <f>závod!I70</f>
        <v>24:11</v>
      </c>
      <c r="D72" s="77" t="str">
        <f>závod!A70</f>
        <v>MV1  16</v>
      </c>
      <c r="E72" s="74">
        <f>závod!D70</f>
        <v>1973</v>
      </c>
      <c r="F72" s="74">
        <f>závod!H70</f>
        <v>179</v>
      </c>
      <c r="G72" s="78" t="str">
        <f>závod!E70</f>
        <v>Spešov</v>
      </c>
      <c r="H72" s="78">
        <f>závod!F70</f>
        <v>0</v>
      </c>
    </row>
    <row r="73" spans="1:8" ht="12.75">
      <c r="A73" s="74">
        <f>závod!B71</f>
        <v>70</v>
      </c>
      <c r="B73" s="75" t="str">
        <f>závod!C71</f>
        <v>Horňa Lubomír</v>
      </c>
      <c r="C73" s="76" t="str">
        <f>závod!I71</f>
        <v>24:13</v>
      </c>
      <c r="D73" s="77" t="str">
        <f>závod!A71</f>
        <v>MV1  17</v>
      </c>
      <c r="E73" s="74">
        <f>závod!D71</f>
        <v>1968</v>
      </c>
      <c r="F73" s="74">
        <f>závod!H71</f>
        <v>175</v>
      </c>
      <c r="G73" s="78" t="str">
        <f>závod!E71</f>
        <v>Lhota Rapotina</v>
      </c>
      <c r="H73" s="78">
        <f>závod!F71</f>
        <v>0</v>
      </c>
    </row>
    <row r="74" spans="1:8" ht="12.75">
      <c r="A74" s="74">
        <f>závod!B72</f>
        <v>71</v>
      </c>
      <c r="B74" s="75" t="str">
        <f>závod!C72</f>
        <v>Kolář Vít</v>
      </c>
      <c r="C74" s="76" t="str">
        <f>závod!I72</f>
        <v>24:15</v>
      </c>
      <c r="D74" s="77" t="str">
        <f>závod!A72</f>
        <v>M  28</v>
      </c>
      <c r="E74" s="74">
        <f>závod!D72</f>
        <v>1980</v>
      </c>
      <c r="F74" s="74">
        <f>závod!H72</f>
        <v>102</v>
      </c>
      <c r="G74" s="78" t="str">
        <f>závod!E72</f>
        <v>Blansko</v>
      </c>
      <c r="H74" s="78" t="str">
        <f>závod!F72</f>
        <v>BK Amateurs</v>
      </c>
    </row>
    <row r="75" spans="1:8" ht="12.75">
      <c r="A75" s="74">
        <f>závod!B73</f>
        <v>72</v>
      </c>
      <c r="B75" s="75" t="str">
        <f>závod!C73</f>
        <v>Paštěka František</v>
      </c>
      <c r="C75" s="76" t="str">
        <f>závod!I73</f>
        <v>24:17</v>
      </c>
      <c r="D75" s="77" t="str">
        <f>závod!A73</f>
        <v>M  29</v>
      </c>
      <c r="E75" s="74">
        <f>závod!D73</f>
        <v>1985</v>
      </c>
      <c r="F75" s="74">
        <f>závod!H73</f>
        <v>104</v>
      </c>
      <c r="G75" s="78" t="str">
        <f>závod!E73</f>
        <v>Lažánky</v>
      </c>
      <c r="H75" s="78" t="str">
        <f>závod!F73</f>
        <v>Lažánky</v>
      </c>
    </row>
    <row r="76" spans="1:8" ht="12.75">
      <c r="A76" s="74">
        <f>závod!B74</f>
        <v>73</v>
      </c>
      <c r="B76" s="75" t="str">
        <f>závod!C74</f>
        <v>Felix Břetislav</v>
      </c>
      <c r="C76" s="76" t="str">
        <f>závod!I74</f>
        <v>24:22</v>
      </c>
      <c r="D76" s="77" t="str">
        <f>závod!A74</f>
        <v>MV2  8</v>
      </c>
      <c r="E76" s="74">
        <f>závod!D74</f>
        <v>1961</v>
      </c>
      <c r="F76" s="74">
        <f>závod!H74</f>
        <v>143</v>
      </c>
      <c r="G76" s="78">
        <f>závod!E74</f>
        <v>0</v>
      </c>
      <c r="H76" s="78" t="str">
        <f>závod!F74</f>
        <v>CBASE Brno</v>
      </c>
    </row>
    <row r="77" spans="1:8" ht="12.75">
      <c r="A77" s="74">
        <f>závod!B75</f>
        <v>74</v>
      </c>
      <c r="B77" s="75" t="str">
        <f>závod!C75</f>
        <v>Buš Roman</v>
      </c>
      <c r="C77" s="76" t="str">
        <f>závod!I75</f>
        <v>24:26</v>
      </c>
      <c r="D77" s="77" t="str">
        <f>závod!A75</f>
        <v>MV1  18</v>
      </c>
      <c r="E77" s="74">
        <f>závod!D75</f>
        <v>1969</v>
      </c>
      <c r="F77" s="74">
        <f>závod!H75</f>
        <v>139</v>
      </c>
      <c r="G77" s="78" t="str">
        <f>závod!E75</f>
        <v>Rájec</v>
      </c>
      <c r="H77" s="78">
        <f>závod!F75</f>
        <v>0</v>
      </c>
    </row>
    <row r="78" spans="1:8" ht="12.75">
      <c r="A78" s="74">
        <f>závod!B76</f>
        <v>75</v>
      </c>
      <c r="B78" s="75" t="str">
        <f>závod!C76</f>
        <v>Čech Dalibor</v>
      </c>
      <c r="C78" s="76" t="str">
        <f>závod!I76</f>
        <v>24:27</v>
      </c>
      <c r="D78" s="77" t="str">
        <f>závod!A76</f>
        <v>M  30</v>
      </c>
      <c r="E78" s="74">
        <f>závod!D76</f>
        <v>1976</v>
      </c>
      <c r="F78" s="74">
        <f>závod!H76</f>
        <v>106</v>
      </c>
      <c r="G78" s="78" t="str">
        <f>závod!E76</f>
        <v>Boskovice</v>
      </c>
      <c r="H78" s="78" t="str">
        <f>závod!F76</f>
        <v>AUTO RZ BOSKOVICE</v>
      </c>
    </row>
    <row r="79" spans="1:8" ht="12.75">
      <c r="A79" s="74">
        <f>závod!B77</f>
        <v>76</v>
      </c>
      <c r="B79" s="75" t="str">
        <f>závod!C77</f>
        <v>Loník Miroslav</v>
      </c>
      <c r="C79" s="76" t="str">
        <f>závod!I77</f>
        <v>24:42</v>
      </c>
      <c r="D79" s="77" t="str">
        <f>závod!A77</f>
        <v>M  31</v>
      </c>
      <c r="E79" s="74">
        <f>závod!D77</f>
        <v>1987</v>
      </c>
      <c r="F79" s="74">
        <f>závod!H77</f>
        <v>147</v>
      </c>
      <c r="G79" s="78" t="str">
        <f>závod!E77</f>
        <v>Boskovice</v>
      </c>
      <c r="H79" s="78">
        <f>závod!F77</f>
        <v>0</v>
      </c>
    </row>
    <row r="80" spans="1:8" ht="12.75">
      <c r="A80" s="74">
        <f>závod!B78</f>
        <v>77</v>
      </c>
      <c r="B80" s="75" t="str">
        <f>závod!C78</f>
        <v>Pappová Simona</v>
      </c>
      <c r="C80" s="76" t="str">
        <f>závod!I78</f>
        <v>24:46</v>
      </c>
      <c r="D80" s="77" t="str">
        <f>závod!A78</f>
        <v>ŽV  4</v>
      </c>
      <c r="E80" s="74">
        <f>závod!D78</f>
        <v>1970</v>
      </c>
      <c r="F80" s="74">
        <f>závod!H78</f>
        <v>137</v>
      </c>
      <c r="G80" s="78">
        <f>závod!E78</f>
        <v>0</v>
      </c>
      <c r="H80" s="78" t="str">
        <f>závod!F78</f>
        <v>AHA Vyškov</v>
      </c>
    </row>
    <row r="81" spans="1:8" ht="12.75">
      <c r="A81" s="74">
        <f>závod!B79</f>
        <v>78</v>
      </c>
      <c r="B81" s="75" t="str">
        <f>závod!C79</f>
        <v>Krejsová Petra</v>
      </c>
      <c r="C81" s="76" t="str">
        <f>závod!I79</f>
        <v>24:51</v>
      </c>
      <c r="D81" s="77" t="str">
        <f>závod!A79</f>
        <v>Ž  8</v>
      </c>
      <c r="E81" s="74">
        <f>závod!D79</f>
        <v>1979</v>
      </c>
      <c r="F81" s="74">
        <f>závod!H79</f>
        <v>73</v>
      </c>
      <c r="G81" s="78" t="str">
        <f>závod!E79</f>
        <v>Boskovice</v>
      </c>
      <c r="H81" s="78" t="str">
        <f>závod!F79</f>
        <v>Auto RZ Boskovice</v>
      </c>
    </row>
    <row r="82" spans="1:8" ht="12.75">
      <c r="A82" s="74">
        <f>závod!B80</f>
        <v>79</v>
      </c>
      <c r="B82" s="75" t="str">
        <f>závod!C80</f>
        <v>Pluháčková Eva</v>
      </c>
      <c r="C82" s="76" t="str">
        <f>závod!I80</f>
        <v>24:52</v>
      </c>
      <c r="D82" s="77" t="str">
        <f>závod!A80</f>
        <v>Ž  9</v>
      </c>
      <c r="E82" s="74">
        <f>závod!D80</f>
        <v>1987</v>
      </c>
      <c r="F82" s="74">
        <f>závod!H80</f>
        <v>123</v>
      </c>
      <c r="G82" s="78" t="str">
        <f>závod!E80</f>
        <v>AC Senetářov</v>
      </c>
      <c r="H82" s="78">
        <f>závod!F80</f>
        <v>0</v>
      </c>
    </row>
    <row r="83" spans="1:8" ht="12.75">
      <c r="A83" s="74">
        <f>závod!B81</f>
        <v>80</v>
      </c>
      <c r="B83" s="75" t="str">
        <f>závod!C81</f>
        <v>Zamánek Roman</v>
      </c>
      <c r="C83" s="76" t="str">
        <f>závod!I81</f>
        <v>24:57</v>
      </c>
      <c r="D83" s="77" t="str">
        <f>závod!A81</f>
        <v>MV1  19</v>
      </c>
      <c r="E83" s="74">
        <f>závod!D81</f>
        <v>1971</v>
      </c>
      <c r="F83" s="74">
        <f>závod!H81</f>
        <v>151</v>
      </c>
      <c r="G83" s="78" t="str">
        <f>závod!E81</f>
        <v>Mladkov</v>
      </c>
      <c r="H83" s="78">
        <f>závod!F81</f>
        <v>0</v>
      </c>
    </row>
    <row r="84" spans="1:8" ht="12.75">
      <c r="A84" s="74">
        <f>závod!B82</f>
        <v>81</v>
      </c>
      <c r="B84" s="75" t="str">
        <f>závod!C82</f>
        <v>Kunrt Miroslav</v>
      </c>
      <c r="C84" s="76" t="str">
        <f>závod!I82</f>
        <v>25:01</v>
      </c>
      <c r="D84" s="77" t="str">
        <f>závod!A82</f>
        <v>MV3  2</v>
      </c>
      <c r="E84" s="74">
        <f>závod!D82</f>
        <v>1949</v>
      </c>
      <c r="F84" s="74">
        <f>závod!H82</f>
        <v>135</v>
      </c>
      <c r="G84" s="78" t="str">
        <f>závod!E82</f>
        <v>Prostějov</v>
      </c>
      <c r="H84" s="78">
        <f>závod!F82</f>
        <v>0</v>
      </c>
    </row>
    <row r="85" spans="1:8" ht="12.75">
      <c r="A85" s="74">
        <f>závod!B83</f>
        <v>82</v>
      </c>
      <c r="B85" s="75" t="str">
        <f>závod!C83</f>
        <v>Horňová Adriana</v>
      </c>
      <c r="C85" s="76" t="str">
        <f>závod!I83</f>
        <v>25:09</v>
      </c>
      <c r="D85" s="77" t="str">
        <f>závod!A83</f>
        <v>Ž  10</v>
      </c>
      <c r="E85" s="74">
        <f>závod!D83</f>
        <v>2000</v>
      </c>
      <c r="F85" s="74">
        <f>závod!H83</f>
        <v>176</v>
      </c>
      <c r="G85" s="78">
        <f>závod!E83</f>
        <v>0</v>
      </c>
      <c r="H85" s="78" t="str">
        <f>závod!F83</f>
        <v>ACT Lerak</v>
      </c>
    </row>
    <row r="86" spans="1:8" ht="12.75">
      <c r="A86" s="74">
        <f>závod!B84</f>
        <v>83</v>
      </c>
      <c r="B86" s="75" t="str">
        <f>závod!C84</f>
        <v>Videman Jan</v>
      </c>
      <c r="C86" s="76" t="str">
        <f>závod!I84</f>
        <v>25:25</v>
      </c>
      <c r="D86" s="77" t="str">
        <f>závod!A84</f>
        <v>J  9</v>
      </c>
      <c r="E86" s="74">
        <f>závod!D84</f>
        <v>1999</v>
      </c>
      <c r="F86" s="74">
        <f>závod!H84</f>
        <v>156</v>
      </c>
      <c r="G86" s="78" t="str">
        <f>závod!E84</f>
        <v>Kunštát</v>
      </c>
      <c r="H86" s="78">
        <f>závod!F84</f>
        <v>0</v>
      </c>
    </row>
    <row r="87" spans="1:8" ht="12.75">
      <c r="A87" s="74">
        <f>závod!B85</f>
        <v>84</v>
      </c>
      <c r="B87" s="75" t="str">
        <f>závod!C85</f>
        <v>Czokoly Jan</v>
      </c>
      <c r="C87" s="76" t="str">
        <f>závod!I85</f>
        <v>25:27</v>
      </c>
      <c r="D87" s="77" t="str">
        <f>závod!A85</f>
        <v>M  32</v>
      </c>
      <c r="E87" s="74">
        <f>závod!D85</f>
        <v>1978</v>
      </c>
      <c r="F87" s="74">
        <f>závod!H85</f>
        <v>168</v>
      </c>
      <c r="G87" s="78" t="str">
        <f>závod!E85</f>
        <v>Žďár</v>
      </c>
      <c r="H87" s="78">
        <f>závod!F85</f>
        <v>0</v>
      </c>
    </row>
    <row r="88" spans="1:8" ht="12.75">
      <c r="A88" s="74">
        <f>závod!B86</f>
        <v>85</v>
      </c>
      <c r="B88" s="75" t="str">
        <f>závod!C86</f>
        <v>Filipiová Andrea</v>
      </c>
      <c r="C88" s="76" t="str">
        <f>závod!I86</f>
        <v>25:30</v>
      </c>
      <c r="D88" s="77" t="str">
        <f>závod!A86</f>
        <v>Ž  11</v>
      </c>
      <c r="E88" s="74">
        <f>závod!D86</f>
        <v>1981</v>
      </c>
      <c r="F88" s="74">
        <f>závod!H86</f>
        <v>173</v>
      </c>
      <c r="G88" s="78">
        <f>závod!E86</f>
        <v>0</v>
      </c>
      <c r="H88" s="78" t="str">
        <f>závod!F86</f>
        <v>Auto RZ Boskovice</v>
      </c>
    </row>
    <row r="89" spans="1:8" ht="12.75">
      <c r="A89" s="74">
        <f>závod!B87</f>
        <v>86</v>
      </c>
      <c r="B89" s="75" t="str">
        <f>závod!C87</f>
        <v>Kunc Josef</v>
      </c>
      <c r="C89" s="76" t="str">
        <f>závod!I87</f>
        <v>25:36</v>
      </c>
      <c r="D89" s="77" t="str">
        <f>závod!A87</f>
        <v>MV2  9</v>
      </c>
      <c r="E89" s="74">
        <f>závod!D87</f>
        <v>1960</v>
      </c>
      <c r="F89" s="74">
        <f>závod!H87</f>
        <v>78</v>
      </c>
      <c r="G89" s="78" t="str">
        <f>závod!E87</f>
        <v>Vyškov</v>
      </c>
      <c r="H89" s="78" t="str">
        <f>závod!F87</f>
        <v>LRS Vyškov</v>
      </c>
    </row>
    <row r="90" spans="1:8" ht="12.75">
      <c r="A90" s="74">
        <f>závod!B88</f>
        <v>87</v>
      </c>
      <c r="B90" s="75" t="str">
        <f>závod!C88</f>
        <v>Bayer Miloslav</v>
      </c>
      <c r="C90" s="76" t="str">
        <f>závod!I88</f>
        <v>25:52</v>
      </c>
      <c r="D90" s="77" t="str">
        <f>závod!A88</f>
        <v>MV3  3</v>
      </c>
      <c r="E90" s="74">
        <f>závod!D88</f>
        <v>1947</v>
      </c>
      <c r="F90" s="74">
        <f>závod!H88</f>
        <v>96</v>
      </c>
      <c r="G90" s="78" t="str">
        <f>závod!E88</f>
        <v>Boskovice</v>
      </c>
      <c r="H90" s="78" t="str">
        <f>závod!F88</f>
        <v>ASK Blansko</v>
      </c>
    </row>
    <row r="91" spans="1:8" ht="12.75">
      <c r="A91" s="74">
        <f>závod!B89</f>
        <v>88</v>
      </c>
      <c r="B91" s="75" t="str">
        <f>závod!C89</f>
        <v>Bartáková Helena</v>
      </c>
      <c r="C91" s="76" t="str">
        <f>závod!I89</f>
        <v>25:53</v>
      </c>
      <c r="D91" s="77" t="str">
        <f>závod!A89</f>
        <v>Ž  12</v>
      </c>
      <c r="E91" s="74">
        <f>závod!D89</f>
        <v>1986</v>
      </c>
      <c r="F91" s="74">
        <f>závod!H89</f>
        <v>68</v>
      </c>
      <c r="G91" s="78" t="str">
        <f>závod!E89</f>
        <v>Vítovice</v>
      </c>
      <c r="H91" s="78" t="str">
        <f>závod!F89</f>
        <v>Vítovice</v>
      </c>
    </row>
    <row r="92" spans="1:8" ht="12.75">
      <c r="A92" s="74">
        <f>závod!B90</f>
        <v>89</v>
      </c>
      <c r="B92" s="75" t="str">
        <f>závod!C90</f>
        <v>Grünová Ivana</v>
      </c>
      <c r="C92" s="76" t="str">
        <f>závod!I90</f>
        <v>26:00</v>
      </c>
      <c r="D92" s="77" t="str">
        <f>závod!A90</f>
        <v>ŽV  5</v>
      </c>
      <c r="E92" s="74">
        <f>závod!D90</f>
        <v>1971</v>
      </c>
      <c r="F92" s="74">
        <f>závod!H90</f>
        <v>100</v>
      </c>
      <c r="G92" s="78" t="str">
        <f>závod!E90</f>
        <v>Okrouhlá</v>
      </c>
      <c r="H92" s="78" t="str">
        <f>závod!F90</f>
        <v>AC Okrouhlá</v>
      </c>
    </row>
    <row r="93" spans="1:8" ht="12.75">
      <c r="A93" s="74">
        <f>závod!B91</f>
        <v>90</v>
      </c>
      <c r="B93" s="75" t="str">
        <f>závod!C91</f>
        <v>Ondroušková Ivana</v>
      </c>
      <c r="C93" s="76" t="str">
        <f>závod!I91</f>
        <v>26:06</v>
      </c>
      <c r="D93" s="77" t="str">
        <f>závod!A91</f>
        <v>ŽV  6</v>
      </c>
      <c r="E93" s="74">
        <f>závod!D91</f>
        <v>1970</v>
      </c>
      <c r="F93" s="74">
        <f>závod!H91</f>
        <v>170</v>
      </c>
      <c r="G93" s="78" t="str">
        <f>závod!E91</f>
        <v>Blansko</v>
      </c>
      <c r="H93" s="78">
        <f>závod!F91</f>
        <v>0</v>
      </c>
    </row>
    <row r="94" spans="1:8" ht="12.75">
      <c r="A94" s="74">
        <f>závod!B92</f>
        <v>91</v>
      </c>
      <c r="B94" s="75" t="str">
        <f>závod!C92</f>
        <v>Dvořáková Eva</v>
      </c>
      <c r="C94" s="76" t="str">
        <f>závod!I92</f>
        <v>26:18</v>
      </c>
      <c r="D94" s="77" t="str">
        <f>závod!A92</f>
        <v>ŽV  7</v>
      </c>
      <c r="E94" s="74">
        <f>závod!D92</f>
        <v>1955</v>
      </c>
      <c r="F94" s="74">
        <f>závod!H92</f>
        <v>117</v>
      </c>
      <c r="G94" s="78" t="str">
        <f>závod!E92</f>
        <v>Prostějov</v>
      </c>
      <c r="H94" s="78" t="str">
        <f>závod!F92</f>
        <v>Biatlon Prostějov</v>
      </c>
    </row>
    <row r="95" spans="1:8" ht="12.75">
      <c r="A95" s="74">
        <f>závod!B93</f>
        <v>92</v>
      </c>
      <c r="B95" s="75" t="str">
        <f>závod!C93</f>
        <v>Klimešová Inka</v>
      </c>
      <c r="C95" s="76" t="str">
        <f>závod!I93</f>
        <v>26:38</v>
      </c>
      <c r="D95" s="77" t="str">
        <f>závod!A93</f>
        <v>Ž  13</v>
      </c>
      <c r="E95" s="74">
        <f>závod!D93</f>
        <v>1979</v>
      </c>
      <c r="F95" s="74">
        <f>závod!H93</f>
        <v>146</v>
      </c>
      <c r="G95" s="78">
        <f>závod!E93</f>
        <v>0</v>
      </c>
      <c r="H95" s="78" t="str">
        <f>závod!F93</f>
        <v>Osten Blansko</v>
      </c>
    </row>
    <row r="96" spans="1:8" ht="12.75">
      <c r="A96" s="74">
        <f>závod!B94</f>
        <v>93</v>
      </c>
      <c r="B96" s="75" t="str">
        <f>závod!C94</f>
        <v>Konečný Petr </v>
      </c>
      <c r="C96" s="76" t="str">
        <f>závod!I94</f>
        <v>27:01</v>
      </c>
      <c r="D96" s="77" t="str">
        <f>závod!A94</f>
        <v>MV1  20</v>
      </c>
      <c r="E96" s="74">
        <f>závod!D94</f>
        <v>1970</v>
      </c>
      <c r="F96" s="74">
        <f>závod!H94</f>
        <v>162</v>
      </c>
      <c r="G96" s="78">
        <f>závod!E94</f>
        <v>0</v>
      </c>
      <c r="H96" s="78" t="str">
        <f>závod!F94</f>
        <v>AC Okrouhlá</v>
      </c>
    </row>
    <row r="97" spans="1:8" ht="12.75">
      <c r="A97" s="74">
        <f>závod!B95</f>
        <v>94</v>
      </c>
      <c r="B97" s="75" t="str">
        <f>závod!C95</f>
        <v>Ždánský Zbyněk</v>
      </c>
      <c r="C97" s="76" t="str">
        <f>závod!I95</f>
        <v>27:02</v>
      </c>
      <c r="D97" s="77" t="str">
        <f>závod!A95</f>
        <v>M  33</v>
      </c>
      <c r="E97" s="74">
        <f>závod!D95</f>
        <v>1977</v>
      </c>
      <c r="F97" s="74">
        <f>závod!H95</f>
        <v>172</v>
      </c>
      <c r="G97" s="78">
        <f>závod!E95</f>
        <v>0</v>
      </c>
      <c r="H97" s="78" t="str">
        <f>závod!F95</f>
        <v>AUTO RZ Boskovice</v>
      </c>
    </row>
    <row r="98" spans="1:8" ht="12.75">
      <c r="A98" s="74">
        <f>závod!B96</f>
        <v>95</v>
      </c>
      <c r="B98" s="75" t="str">
        <f>závod!C96</f>
        <v>Suchá Lenka</v>
      </c>
      <c r="C98" s="76" t="str">
        <f>závod!I96</f>
        <v>27:13</v>
      </c>
      <c r="D98" s="77" t="str">
        <f>závod!A96</f>
        <v>Ž  14</v>
      </c>
      <c r="E98" s="74">
        <f>závod!D96</f>
        <v>1974</v>
      </c>
      <c r="F98" s="74">
        <f>závod!H96</f>
        <v>62</v>
      </c>
      <c r="G98" s="78" t="str">
        <f>závod!E96</f>
        <v>Blansko</v>
      </c>
      <c r="H98" s="78" t="str">
        <f>závod!F96</f>
        <v>BK Team</v>
      </c>
    </row>
    <row r="99" spans="1:8" ht="12.75">
      <c r="A99" s="74">
        <f>závod!B97</f>
        <v>96</v>
      </c>
      <c r="B99" s="75" t="str">
        <f>závod!C97</f>
        <v>Novotný Bohumil</v>
      </c>
      <c r="C99" s="76" t="str">
        <f>závod!I97</f>
        <v>27:18</v>
      </c>
      <c r="D99" s="77" t="str">
        <f>závod!A97</f>
        <v>M  34</v>
      </c>
      <c r="E99" s="74">
        <f>závod!D97</f>
        <v>1980</v>
      </c>
      <c r="F99" s="74">
        <f>závod!H97</f>
        <v>86</v>
      </c>
      <c r="G99" s="78" t="str">
        <f>závod!E97</f>
        <v>Křoví</v>
      </c>
      <c r="H99" s="78" t="str">
        <f>závod!F97</f>
        <v>TJ Sokol Křoví</v>
      </c>
    </row>
    <row r="100" spans="1:8" ht="12.75">
      <c r="A100" s="74">
        <f>závod!B98</f>
        <v>97</v>
      </c>
      <c r="B100" s="75" t="str">
        <f>závod!C98</f>
        <v>Krejčiříková Kateřina</v>
      </c>
      <c r="C100" s="76" t="str">
        <f>závod!I98</f>
        <v>27:23</v>
      </c>
      <c r="D100" s="77" t="str">
        <f>závod!A98</f>
        <v>ŽV  8</v>
      </c>
      <c r="E100" s="74">
        <f>závod!D98</f>
        <v>1972</v>
      </c>
      <c r="F100" s="74">
        <f>závod!H98</f>
        <v>69</v>
      </c>
      <c r="G100" s="78" t="str">
        <f>závod!E98</f>
        <v>Svatá Kateřina</v>
      </c>
      <c r="H100" s="78" t="str">
        <f>závod!F98</f>
        <v>Svatá Kateřina</v>
      </c>
    </row>
    <row r="101" spans="1:8" ht="12.75">
      <c r="A101" s="74">
        <f>závod!B99</f>
        <v>98</v>
      </c>
      <c r="B101" s="75" t="str">
        <f>závod!C99</f>
        <v>Sedláková Petra</v>
      </c>
      <c r="C101" s="76" t="str">
        <f>závod!I99</f>
        <v>27:24</v>
      </c>
      <c r="D101" s="77" t="str">
        <f>závod!A99</f>
        <v>ŽV  9</v>
      </c>
      <c r="E101" s="74">
        <f>závod!D99</f>
        <v>1973</v>
      </c>
      <c r="F101" s="74">
        <f>závod!H99</f>
        <v>128</v>
      </c>
      <c r="G101" s="78" t="str">
        <f>závod!E99</f>
        <v>Želešice</v>
      </c>
      <c r="H101" s="78">
        <f>závod!F99</f>
        <v>0</v>
      </c>
    </row>
    <row r="102" spans="1:8" ht="12.75">
      <c r="A102" s="74">
        <f>závod!B100</f>
        <v>99</v>
      </c>
      <c r="B102" s="75" t="str">
        <f>závod!C100</f>
        <v>Suchý Libor</v>
      </c>
      <c r="C102" s="76" t="str">
        <f>závod!I100</f>
        <v>27:47</v>
      </c>
      <c r="D102" s="77" t="str">
        <f>závod!A100</f>
        <v>MV1  21</v>
      </c>
      <c r="E102" s="74">
        <f>závod!D100</f>
        <v>1973</v>
      </c>
      <c r="F102" s="74">
        <f>závod!H100</f>
        <v>63</v>
      </c>
      <c r="G102" s="78" t="str">
        <f>závod!E100</f>
        <v>Blansko</v>
      </c>
      <c r="H102" s="78" t="str">
        <f>závod!F100</f>
        <v>BK Team</v>
      </c>
    </row>
    <row r="103" spans="1:8" ht="12.75">
      <c r="A103" s="74">
        <f>závod!B101</f>
        <v>100</v>
      </c>
      <c r="B103" s="75" t="str">
        <f>závod!C101</f>
        <v>Markel Roman</v>
      </c>
      <c r="C103" s="76" t="str">
        <f>závod!I101</f>
        <v>27:48</v>
      </c>
      <c r="D103" s="77" t="str">
        <f>závod!A101</f>
        <v>M  35</v>
      </c>
      <c r="E103" s="74">
        <f>závod!D101</f>
        <v>1975</v>
      </c>
      <c r="F103" s="74">
        <f>závod!H101</f>
        <v>66</v>
      </c>
      <c r="G103" s="78" t="str">
        <f>závod!E101</f>
        <v>Boskovice</v>
      </c>
      <c r="H103" s="78" t="str">
        <f>závod!F101</f>
        <v>MAROKA Boskovice</v>
      </c>
    </row>
    <row r="104" spans="1:8" ht="12.75">
      <c r="A104" s="74">
        <f>závod!B102</f>
        <v>101</v>
      </c>
      <c r="B104" s="75" t="str">
        <f>závod!C102</f>
        <v>Konečný Jan</v>
      </c>
      <c r="C104" s="76" t="str">
        <f>závod!I102</f>
        <v>27:51</v>
      </c>
      <c r="D104" s="77" t="str">
        <f>závod!A102</f>
        <v>J  10</v>
      </c>
      <c r="E104" s="74">
        <f>závod!D102</f>
        <v>1997</v>
      </c>
      <c r="F104" s="74">
        <f>závod!H102</f>
        <v>125</v>
      </c>
      <c r="G104" s="78" t="str">
        <f>závod!E102</f>
        <v>AC Okrouhlá</v>
      </c>
      <c r="H104" s="78" t="str">
        <f>závod!F102</f>
        <v>AC Okrouhlá</v>
      </c>
    </row>
    <row r="105" spans="1:8" ht="12.75">
      <c r="A105" s="74">
        <f>závod!B103</f>
        <v>102</v>
      </c>
      <c r="B105" s="75" t="str">
        <f>závod!C103</f>
        <v>Jaskulka Martin</v>
      </c>
      <c r="C105" s="76" t="str">
        <f>závod!I103</f>
        <v>28:25</v>
      </c>
      <c r="D105" s="77" t="str">
        <f>závod!A103</f>
        <v>MV1  22</v>
      </c>
      <c r="E105" s="74">
        <f>závod!D103</f>
        <v>1968</v>
      </c>
      <c r="F105" s="74">
        <f>závod!H103</f>
        <v>178</v>
      </c>
      <c r="G105" s="78" t="str">
        <f>závod!E103</f>
        <v>Kuřim</v>
      </c>
      <c r="H105" s="78">
        <f>závod!F103</f>
        <v>0</v>
      </c>
    </row>
    <row r="106" spans="1:8" ht="12.75">
      <c r="A106" s="74">
        <f>závod!B104</f>
        <v>103</v>
      </c>
      <c r="B106" s="75" t="str">
        <f>závod!C104</f>
        <v>Hubáčková Denisa</v>
      </c>
      <c r="C106" s="76" t="str">
        <f>závod!I104</f>
        <v>29:03</v>
      </c>
      <c r="D106" s="77" t="str">
        <f>závod!A104</f>
        <v>Ž  15</v>
      </c>
      <c r="E106" s="74">
        <f>závod!D104</f>
        <v>1996</v>
      </c>
      <c r="F106" s="74">
        <f>závod!H104</f>
        <v>148</v>
      </c>
      <c r="G106" s="78" t="str">
        <f>závod!E104</f>
        <v>AHA Vyškov</v>
      </c>
      <c r="H106" s="78" t="str">
        <f>závod!F104</f>
        <v>AHA Vyškov</v>
      </c>
    </row>
    <row r="107" spans="1:8" ht="12.75">
      <c r="A107" s="74">
        <f>závod!B105</f>
        <v>104</v>
      </c>
      <c r="B107" s="75" t="str">
        <f>závod!C105</f>
        <v>Sedláček Pavel</v>
      </c>
      <c r="C107" s="76" t="str">
        <f>závod!I105</f>
        <v>29:11</v>
      </c>
      <c r="D107" s="77" t="str">
        <f>závod!A105</f>
        <v>MV3  4</v>
      </c>
      <c r="E107" s="74">
        <f>závod!D105</f>
        <v>1953</v>
      </c>
      <c r="F107" s="74">
        <f>závod!H105</f>
        <v>141</v>
      </c>
      <c r="G107" s="78" t="str">
        <f>závod!E105</f>
        <v>Olomučany</v>
      </c>
      <c r="H107" s="78">
        <f>závod!F105</f>
        <v>0</v>
      </c>
    </row>
    <row r="108" spans="1:8" ht="12.75">
      <c r="A108" s="74">
        <f>závod!B106</f>
        <v>105</v>
      </c>
      <c r="B108" s="75" t="str">
        <f>závod!C106</f>
        <v>Slabáková Lenka</v>
      </c>
      <c r="C108" s="76" t="str">
        <f>závod!I106</f>
        <v>29:13</v>
      </c>
      <c r="D108" s="77" t="str">
        <f>závod!A106</f>
        <v>ŽV  10</v>
      </c>
      <c r="E108" s="74">
        <f>závod!D106</f>
        <v>1966</v>
      </c>
      <c r="F108" s="74">
        <f>závod!H106</f>
        <v>144</v>
      </c>
      <c r="G108" s="78">
        <f>závod!E106</f>
        <v>0</v>
      </c>
      <c r="H108" s="78" t="str">
        <f>závod!F106</f>
        <v>AK Olymp Brno</v>
      </c>
    </row>
    <row r="109" spans="1:8" ht="12.75">
      <c r="A109" s="74">
        <f>závod!B107</f>
        <v>106</v>
      </c>
      <c r="B109" s="75" t="str">
        <f>závod!C107</f>
        <v>Němec Jaroslav</v>
      </c>
      <c r="C109" s="76" t="str">
        <f>závod!I107</f>
        <v>30:04</v>
      </c>
      <c r="D109" s="77" t="str">
        <f>závod!A107</f>
        <v>MV3  5</v>
      </c>
      <c r="E109" s="74">
        <f>závod!D107</f>
        <v>1952</v>
      </c>
      <c r="F109" s="74">
        <f>závod!H107</f>
        <v>103</v>
      </c>
      <c r="G109" s="78" t="str">
        <f>závod!E107</f>
        <v>Blansko</v>
      </c>
      <c r="H109" s="78" t="str">
        <f>závod!F107</f>
        <v>Blansko</v>
      </c>
    </row>
    <row r="110" spans="1:8" ht="12.75">
      <c r="A110" s="74">
        <f>závod!B108</f>
        <v>107</v>
      </c>
      <c r="B110" s="75" t="str">
        <f>závod!C108</f>
        <v>Růžička Bohuslav</v>
      </c>
      <c r="C110" s="76" t="str">
        <f>závod!I108</f>
        <v>30:21</v>
      </c>
      <c r="D110" s="77" t="str">
        <f>závod!A108</f>
        <v>MV3  6</v>
      </c>
      <c r="E110" s="74">
        <f>závod!D108</f>
        <v>1946</v>
      </c>
      <c r="F110" s="74">
        <f>závod!H108</f>
        <v>155</v>
      </c>
      <c r="G110" s="78">
        <f>závod!E108</f>
        <v>0</v>
      </c>
      <c r="H110" s="78" t="str">
        <f>závod!F108</f>
        <v>SC Ráječko</v>
      </c>
    </row>
    <row r="111" spans="1:8" ht="12.75">
      <c r="A111" s="74">
        <f>závod!B109</f>
        <v>108</v>
      </c>
      <c r="B111" s="75" t="str">
        <f>závod!C109</f>
        <v>Liberová Barbora</v>
      </c>
      <c r="C111" s="76" t="str">
        <f>závod!I109</f>
        <v>30:55</v>
      </c>
      <c r="D111" s="77" t="str">
        <f>závod!A109</f>
        <v>ŽV  11</v>
      </c>
      <c r="E111" s="74">
        <f>závod!D109</f>
        <v>1972</v>
      </c>
      <c r="F111" s="74">
        <f>závod!H109</f>
        <v>154</v>
      </c>
      <c r="G111" s="78" t="str">
        <f>závod!E109</f>
        <v>Boskovice</v>
      </c>
      <c r="H111" s="78">
        <f>závod!F109</f>
        <v>0</v>
      </c>
    </row>
    <row r="112" spans="1:8" ht="12.75">
      <c r="A112" s="74">
        <f>závod!B110</f>
        <v>109</v>
      </c>
      <c r="B112" s="75" t="str">
        <f>závod!C110</f>
        <v>Odehnalová Dagmar</v>
      </c>
      <c r="C112" s="76" t="str">
        <f>závod!I110</f>
        <v>34:05</v>
      </c>
      <c r="D112" s="77" t="str">
        <f>závod!A110</f>
        <v>ŽV  12</v>
      </c>
      <c r="E112" s="74">
        <f>závod!D110</f>
        <v>1970</v>
      </c>
      <c r="F112" s="74">
        <f>závod!H110</f>
        <v>153</v>
      </c>
      <c r="G112" s="78" t="str">
        <f>závod!E110</f>
        <v>Skalice</v>
      </c>
      <c r="H112" s="78">
        <f>závod!F110</f>
        <v>0</v>
      </c>
    </row>
    <row r="113" spans="1:8" ht="12.75">
      <c r="A113" s="74">
        <f>závod!B111</f>
        <v>110</v>
      </c>
      <c r="B113" s="75" t="str">
        <f>závod!C111</f>
        <v>Pospíchalová Lenka</v>
      </c>
      <c r="C113" s="76" t="str">
        <f>závod!I111</f>
        <v>34:37</v>
      </c>
      <c r="D113" s="77" t="str">
        <f>závod!A111</f>
        <v>ŽV  13</v>
      </c>
      <c r="E113" s="74">
        <f>závod!D111</f>
        <v>1957</v>
      </c>
      <c r="F113" s="74">
        <f>závod!H111</f>
        <v>165</v>
      </c>
      <c r="G113" s="78" t="str">
        <f>závod!E111</f>
        <v>Brno</v>
      </c>
      <c r="H113" s="78">
        <f>závod!F111</f>
        <v>0</v>
      </c>
    </row>
    <row r="114" spans="1:8" ht="12.75">
      <c r="A114" s="74">
        <f>závod!B112</f>
        <v>111</v>
      </c>
      <c r="B114" s="75" t="str">
        <f>závod!C112</f>
        <v>Kvasnica Miroslav</v>
      </c>
      <c r="C114" s="76" t="str">
        <f>závod!I112</f>
        <v>36:00</v>
      </c>
      <c r="D114" s="77" t="str">
        <f>závod!A112</f>
        <v>M  36</v>
      </c>
      <c r="E114" s="74">
        <f>závod!D112</f>
        <v>1989</v>
      </c>
      <c r="F114" s="74">
        <f>závod!H112</f>
        <v>85</v>
      </c>
      <c r="G114" s="78" t="str">
        <f>závod!E112</f>
        <v>Křoví</v>
      </c>
      <c r="H114" s="78" t="str">
        <f>závod!F112</f>
        <v>TJ Sokol Křoví</v>
      </c>
    </row>
    <row r="115" spans="1:8" ht="12.75">
      <c r="A115" s="65"/>
      <c r="B115" s="66"/>
      <c r="D115" s="67"/>
      <c r="E115" s="65"/>
      <c r="F115" s="65"/>
      <c r="G115" s="70"/>
      <c r="H115" s="69"/>
    </row>
    <row r="116" spans="1:8" ht="12.75">
      <c r="A116" s="65"/>
      <c r="B116" s="66"/>
      <c r="D116" s="65"/>
      <c r="E116" s="65"/>
      <c r="F116" s="65"/>
      <c r="G116" s="70"/>
      <c r="H116" s="69"/>
    </row>
    <row r="117" spans="1:8" ht="12.75">
      <c r="A117" s="65"/>
      <c r="B117" s="66"/>
      <c r="D117" s="65"/>
      <c r="E117" s="65"/>
      <c r="F117" s="65"/>
      <c r="G117" s="70"/>
      <c r="H117" s="69"/>
    </row>
    <row r="118" spans="1:8" ht="12.75">
      <c r="A118" s="65"/>
      <c r="B118" s="66"/>
      <c r="D118" s="65"/>
      <c r="E118" s="65"/>
      <c r="F118" s="65"/>
      <c r="G118" s="70"/>
      <c r="H118" s="69"/>
    </row>
    <row r="119" spans="1:8" ht="12.75">
      <c r="A119" s="65"/>
      <c r="B119" s="66"/>
      <c r="D119" s="65"/>
      <c r="E119" s="65"/>
      <c r="F119" s="65"/>
      <c r="G119" s="70"/>
      <c r="H119" s="69"/>
    </row>
    <row r="120" spans="1:8" ht="12.75">
      <c r="A120" s="65"/>
      <c r="B120" s="66"/>
      <c r="D120" s="65"/>
      <c r="E120" s="65"/>
      <c r="F120" s="65"/>
      <c r="G120" s="70"/>
      <c r="H120" s="69"/>
    </row>
    <row r="121" spans="1:8" ht="12.75">
      <c r="A121" s="65"/>
      <c r="B121" s="66"/>
      <c r="D121" s="65"/>
      <c r="E121" s="65"/>
      <c r="F121" s="65"/>
      <c r="G121" s="70"/>
      <c r="H121" s="69"/>
    </row>
    <row r="122" spans="1:8" ht="12.75">
      <c r="A122" s="65"/>
      <c r="B122" s="66"/>
      <c r="D122" s="65"/>
      <c r="E122" s="65"/>
      <c r="F122" s="65"/>
      <c r="G122" s="70"/>
      <c r="H122" s="69"/>
    </row>
    <row r="123" spans="1:8" ht="12.75">
      <c r="A123" s="65"/>
      <c r="B123" s="66"/>
      <c r="D123" s="65"/>
      <c r="E123" s="65"/>
      <c r="F123" s="65"/>
      <c r="G123" s="70"/>
      <c r="H123" s="69"/>
    </row>
    <row r="124" spans="1:8" ht="12.75">
      <c r="A124" s="65"/>
      <c r="B124" s="66"/>
      <c r="D124" s="65"/>
      <c r="E124" s="65"/>
      <c r="F124" s="65"/>
      <c r="G124" s="70"/>
      <c r="H124" s="69"/>
    </row>
    <row r="125" spans="1:8" ht="12.75">
      <c r="A125" s="65"/>
      <c r="B125" s="66"/>
      <c r="D125" s="65"/>
      <c r="E125" s="65"/>
      <c r="F125" s="65"/>
      <c r="G125" s="70"/>
      <c r="H125" s="69"/>
    </row>
    <row r="126" spans="1:8" ht="12.75">
      <c r="A126" s="65"/>
      <c r="B126" s="66"/>
      <c r="D126" s="65"/>
      <c r="E126" s="65"/>
      <c r="F126" s="65"/>
      <c r="G126" s="70"/>
      <c r="H126" s="69"/>
    </row>
    <row r="127" spans="1:8" ht="12.75">
      <c r="A127" s="65"/>
      <c r="B127" s="66"/>
      <c r="D127" s="65"/>
      <c r="E127" s="65"/>
      <c r="F127" s="65"/>
      <c r="G127" s="70"/>
      <c r="H127" s="69"/>
    </row>
    <row r="128" spans="1:8" ht="12.75">
      <c r="A128" s="65"/>
      <c r="B128" s="66"/>
      <c r="D128" s="65"/>
      <c r="E128" s="65"/>
      <c r="F128" s="65"/>
      <c r="G128" s="70"/>
      <c r="H128" s="69"/>
    </row>
    <row r="129" spans="1:8" ht="12.75">
      <c r="A129" s="65"/>
      <c r="B129" s="66"/>
      <c r="D129" s="65"/>
      <c r="E129" s="65"/>
      <c r="F129" s="65"/>
      <c r="G129" s="70"/>
      <c r="H129" s="69"/>
    </row>
    <row r="130" spans="1:8" ht="12.75">
      <c r="A130" s="65"/>
      <c r="B130" s="66"/>
      <c r="D130" s="65"/>
      <c r="E130" s="65"/>
      <c r="F130" s="65"/>
      <c r="G130" s="70"/>
      <c r="H130" s="69"/>
    </row>
    <row r="131" spans="1:8" ht="12.75">
      <c r="A131" s="65"/>
      <c r="B131" s="66"/>
      <c r="D131" s="65"/>
      <c r="E131" s="65"/>
      <c r="F131" s="65"/>
      <c r="G131" s="70"/>
      <c r="H131" s="69"/>
    </row>
    <row r="132" spans="1:8" ht="12.75">
      <c r="A132" s="65"/>
      <c r="B132" s="66"/>
      <c r="D132" s="65"/>
      <c r="E132" s="65"/>
      <c r="F132" s="65"/>
      <c r="G132" s="70"/>
      <c r="H132" s="69"/>
    </row>
    <row r="133" spans="1:8" ht="12.75">
      <c r="A133" s="65"/>
      <c r="B133" s="66"/>
      <c r="D133" s="65"/>
      <c r="E133" s="65"/>
      <c r="F133" s="65"/>
      <c r="G133" s="70"/>
      <c r="H133" s="69"/>
    </row>
    <row r="134" spans="1:8" ht="12.75">
      <c r="A134" s="65"/>
      <c r="B134" s="66"/>
      <c r="D134" s="65"/>
      <c r="E134" s="65"/>
      <c r="F134" s="65"/>
      <c r="G134" s="70"/>
      <c r="H134" s="69"/>
    </row>
    <row r="135" spans="1:8" ht="12.75">
      <c r="A135" s="65"/>
      <c r="B135" s="66"/>
      <c r="D135" s="65"/>
      <c r="E135" s="65"/>
      <c r="F135" s="65"/>
      <c r="G135" s="70"/>
      <c r="H135" s="69"/>
    </row>
    <row r="136" spans="1:8" ht="12.75">
      <c r="A136" s="65"/>
      <c r="B136" s="66"/>
      <c r="D136" s="65"/>
      <c r="E136" s="65"/>
      <c r="F136" s="65"/>
      <c r="G136" s="70"/>
      <c r="H136" s="69"/>
    </row>
    <row r="137" spans="1:8" ht="12.75">
      <c r="A137" s="65"/>
      <c r="B137" s="66"/>
      <c r="D137" s="65"/>
      <c r="E137" s="65"/>
      <c r="F137" s="65"/>
      <c r="G137" s="70"/>
      <c r="H137" s="69"/>
    </row>
    <row r="138" spans="1:8" ht="12.75">
      <c r="A138" s="65"/>
      <c r="B138" s="66"/>
      <c r="D138" s="65"/>
      <c r="E138" s="65"/>
      <c r="F138" s="65"/>
      <c r="G138" s="70"/>
      <c r="H138" s="69"/>
    </row>
    <row r="139" spans="1:8" ht="12.75">
      <c r="A139" s="65"/>
      <c r="B139" s="66"/>
      <c r="D139" s="65"/>
      <c r="E139" s="65"/>
      <c r="F139" s="65"/>
      <c r="G139" s="70"/>
      <c r="H139" s="69"/>
    </row>
    <row r="140" spans="1:8" ht="12.75">
      <c r="A140" s="65"/>
      <c r="B140" s="66"/>
      <c r="D140" s="65"/>
      <c r="E140" s="65"/>
      <c r="F140" s="65"/>
      <c r="G140" s="70"/>
      <c r="H140" s="69"/>
    </row>
    <row r="141" spans="1:8" ht="12.75">
      <c r="A141" s="65"/>
      <c r="B141" s="66"/>
      <c r="D141" s="65"/>
      <c r="E141" s="65"/>
      <c r="F141" s="65"/>
      <c r="G141" s="70"/>
      <c r="H141" s="69"/>
    </row>
    <row r="142" spans="1:8" ht="12.75">
      <c r="A142" s="65"/>
      <c r="B142" s="66"/>
      <c r="D142" s="65"/>
      <c r="E142" s="65"/>
      <c r="F142" s="65"/>
      <c r="G142" s="70"/>
      <c r="H142" s="69"/>
    </row>
    <row r="143" spans="1:8" ht="12.75">
      <c r="A143" s="65"/>
      <c r="B143" s="66"/>
      <c r="D143" s="65"/>
      <c r="E143" s="65"/>
      <c r="F143" s="65"/>
      <c r="G143" s="70"/>
      <c r="H143" s="69"/>
    </row>
    <row r="144" spans="1:8" ht="12.75">
      <c r="A144" s="65"/>
      <c r="B144" s="66"/>
      <c r="D144" s="65"/>
      <c r="E144" s="65"/>
      <c r="F144" s="65"/>
      <c r="G144" s="70"/>
      <c r="H144" s="69"/>
    </row>
    <row r="145" spans="1:8" ht="12.75">
      <c r="A145" s="65"/>
      <c r="B145" s="66"/>
      <c r="D145" s="65"/>
      <c r="E145" s="65"/>
      <c r="F145" s="65"/>
      <c r="G145" s="70"/>
      <c r="H145" s="69"/>
    </row>
    <row r="146" spans="1:8" ht="12.75">
      <c r="A146" s="65"/>
      <c r="B146" s="66"/>
      <c r="D146" s="65"/>
      <c r="E146" s="65"/>
      <c r="F146" s="65"/>
      <c r="G146" s="70"/>
      <c r="H146" s="69"/>
    </row>
    <row r="147" spans="1:8" ht="12.75">
      <c r="A147" s="65"/>
      <c r="B147" s="66"/>
      <c r="D147" s="65"/>
      <c r="E147" s="65"/>
      <c r="F147" s="65"/>
      <c r="G147" s="70"/>
      <c r="H147" s="69"/>
    </row>
    <row r="148" spans="1:8" ht="12.75">
      <c r="A148" s="65"/>
      <c r="B148" s="66"/>
      <c r="D148" s="65"/>
      <c r="E148" s="65"/>
      <c r="F148" s="65"/>
      <c r="G148" s="70"/>
      <c r="H148" s="69"/>
    </row>
    <row r="149" spans="1:8" ht="12.75">
      <c r="A149" s="65"/>
      <c r="B149" s="66"/>
      <c r="D149" s="65"/>
      <c r="E149" s="65"/>
      <c r="F149" s="65"/>
      <c r="G149" s="70"/>
      <c r="H149" s="69"/>
    </row>
    <row r="150" spans="1:8" ht="12.75">
      <c r="A150" s="65"/>
      <c r="B150" s="66"/>
      <c r="D150" s="65"/>
      <c r="E150" s="65"/>
      <c r="F150" s="65"/>
      <c r="G150" s="70"/>
      <c r="H150" s="69"/>
    </row>
    <row r="151" spans="1:8" ht="12.75">
      <c r="A151" s="65"/>
      <c r="B151" s="66"/>
      <c r="D151" s="65"/>
      <c r="E151" s="65"/>
      <c r="F151" s="65"/>
      <c r="G151" s="70"/>
      <c r="H151" s="69"/>
    </row>
    <row r="152" spans="1:8" ht="12.75">
      <c r="A152" s="65"/>
      <c r="B152" s="66"/>
      <c r="D152" s="65"/>
      <c r="E152" s="65"/>
      <c r="F152" s="65"/>
      <c r="G152" s="70"/>
      <c r="H152" s="69"/>
    </row>
    <row r="153" spans="1:8" ht="12.75">
      <c r="A153" s="65"/>
      <c r="B153" s="66"/>
      <c r="D153" s="65"/>
      <c r="E153" s="65"/>
      <c r="F153" s="65"/>
      <c r="G153" s="70"/>
      <c r="H153" s="69"/>
    </row>
    <row r="154" spans="1:8" ht="12.75">
      <c r="A154" s="65"/>
      <c r="B154" s="66"/>
      <c r="D154" s="65"/>
      <c r="E154" s="65"/>
      <c r="F154" s="65"/>
      <c r="G154" s="70"/>
      <c r="H154" s="69"/>
    </row>
    <row r="155" spans="1:8" ht="12.75">
      <c r="A155" s="65"/>
      <c r="B155" s="66"/>
      <c r="D155" s="65"/>
      <c r="E155" s="65"/>
      <c r="F155" s="65"/>
      <c r="G155" s="70"/>
      <c r="H155" s="69"/>
    </row>
    <row r="156" spans="1:8" ht="12.75">
      <c r="A156" s="65"/>
      <c r="B156" s="66"/>
      <c r="D156" s="65"/>
      <c r="E156" s="65"/>
      <c r="F156" s="65"/>
      <c r="G156" s="70"/>
      <c r="H156" s="69"/>
    </row>
    <row r="157" spans="1:8" ht="12.75">
      <c r="A157" s="65"/>
      <c r="B157" s="66"/>
      <c r="D157" s="65"/>
      <c r="E157" s="65"/>
      <c r="F157" s="65"/>
      <c r="G157" s="70"/>
      <c r="H157" s="69"/>
    </row>
    <row r="158" spans="1:8" ht="12.75">
      <c r="A158" s="65"/>
      <c r="B158" s="66"/>
      <c r="D158" s="65"/>
      <c r="E158" s="65"/>
      <c r="F158" s="65"/>
      <c r="G158" s="70"/>
      <c r="H158" s="69"/>
    </row>
    <row r="159" spans="1:8" ht="12.75">
      <c r="A159" s="65"/>
      <c r="B159" s="66"/>
      <c r="D159" s="65"/>
      <c r="E159" s="65"/>
      <c r="F159" s="65"/>
      <c r="G159" s="70"/>
      <c r="H159" s="69"/>
    </row>
    <row r="160" spans="1:8" ht="12.75">
      <c r="A160" s="65"/>
      <c r="B160" s="66"/>
      <c r="D160" s="65"/>
      <c r="E160" s="65"/>
      <c r="F160" s="65"/>
      <c r="G160" s="70"/>
      <c r="H160" s="69"/>
    </row>
    <row r="161" spans="1:8" ht="12.75">
      <c r="A161" s="65"/>
      <c r="B161" s="66"/>
      <c r="D161" s="65"/>
      <c r="E161" s="65"/>
      <c r="F161" s="65"/>
      <c r="G161" s="70"/>
      <c r="H161" s="69"/>
    </row>
    <row r="162" spans="1:8" ht="12.75">
      <c r="A162" s="65"/>
      <c r="B162" s="66"/>
      <c r="D162" s="65"/>
      <c r="E162" s="65"/>
      <c r="F162" s="65"/>
      <c r="G162" s="70"/>
      <c r="H162" s="69"/>
    </row>
    <row r="163" spans="1:8" ht="12.75">
      <c r="A163" s="65"/>
      <c r="B163" s="66"/>
      <c r="D163" s="65"/>
      <c r="E163" s="65"/>
      <c r="F163" s="65"/>
      <c r="G163" s="70"/>
      <c r="H163" s="69"/>
    </row>
    <row r="164" spans="1:8" ht="12.75">
      <c r="A164" s="65"/>
      <c r="B164" s="66"/>
      <c r="D164" s="65"/>
      <c r="E164" s="65"/>
      <c r="F164" s="65"/>
      <c r="G164" s="70"/>
      <c r="H164" s="69"/>
    </row>
    <row r="165" spans="1:8" ht="12.75">
      <c r="A165" s="65"/>
      <c r="B165" s="66"/>
      <c r="D165" s="65"/>
      <c r="E165" s="65"/>
      <c r="F165" s="65"/>
      <c r="G165" s="70"/>
      <c r="H165" s="69"/>
    </row>
    <row r="166" spans="1:8" ht="12.75">
      <c r="A166" s="65"/>
      <c r="B166" s="66"/>
      <c r="D166" s="65"/>
      <c r="E166" s="65"/>
      <c r="F166" s="65"/>
      <c r="G166" s="70"/>
      <c r="H166" s="69"/>
    </row>
    <row r="167" spans="1:8" ht="12.75">
      <c r="A167" s="65"/>
      <c r="B167" s="66"/>
      <c r="D167" s="65"/>
      <c r="E167" s="65"/>
      <c r="F167" s="65"/>
      <c r="G167" s="70"/>
      <c r="H167" s="69"/>
    </row>
    <row r="168" spans="1:8" ht="12.75">
      <c r="A168" s="65"/>
      <c r="B168" s="66"/>
      <c r="D168" s="65"/>
      <c r="E168" s="65"/>
      <c r="F168" s="65"/>
      <c r="G168" s="70"/>
      <c r="H168" s="69"/>
    </row>
    <row r="169" spans="1:8" ht="12.75">
      <c r="A169" s="65"/>
      <c r="B169" s="66"/>
      <c r="D169" s="65"/>
      <c r="E169" s="65"/>
      <c r="F169" s="65"/>
      <c r="G169" s="70"/>
      <c r="H169" s="69"/>
    </row>
    <row r="170" spans="1:8" ht="12.75">
      <c r="A170" s="65"/>
      <c r="B170" s="66"/>
      <c r="D170" s="65"/>
      <c r="E170" s="65"/>
      <c r="F170" s="65"/>
      <c r="G170" s="70"/>
      <c r="H170" s="69"/>
    </row>
    <row r="171" spans="1:8" ht="12.75">
      <c r="A171" s="65"/>
      <c r="B171" s="66"/>
      <c r="D171" s="65"/>
      <c r="E171" s="65"/>
      <c r="F171" s="65"/>
      <c r="G171" s="70"/>
      <c r="H171" s="69"/>
    </row>
    <row r="172" spans="1:8" ht="12.75">
      <c r="A172" s="65"/>
      <c r="B172" s="66"/>
      <c r="D172" s="65"/>
      <c r="E172" s="65"/>
      <c r="F172" s="65"/>
      <c r="G172" s="70"/>
      <c r="H172" s="69"/>
    </row>
    <row r="173" spans="1:8" ht="12.75">
      <c r="A173" s="65"/>
      <c r="B173" s="66"/>
      <c r="D173" s="65"/>
      <c r="E173" s="65"/>
      <c r="F173" s="65"/>
      <c r="G173" s="70"/>
      <c r="H173" s="69"/>
    </row>
    <row r="174" spans="1:8" ht="12.75">
      <c r="A174" s="65"/>
      <c r="B174" s="66"/>
      <c r="D174" s="65"/>
      <c r="E174" s="65"/>
      <c r="F174" s="65"/>
      <c r="G174" s="70"/>
      <c r="H174" s="69"/>
    </row>
    <row r="175" spans="1:8" ht="12.75">
      <c r="A175" s="65"/>
      <c r="B175" s="66"/>
      <c r="D175" s="65"/>
      <c r="E175" s="65"/>
      <c r="F175" s="65"/>
      <c r="G175" s="70"/>
      <c r="H175" s="69"/>
    </row>
  </sheetData>
  <sheetProtection/>
  <mergeCells count="1">
    <mergeCell ref="A1:H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10.625" style="24" bestFit="1" customWidth="1"/>
    <col min="2" max="2" width="21.50390625" style="23" bestFit="1" customWidth="1"/>
    <col min="3" max="3" width="8.375" style="24" bestFit="1" customWidth="1"/>
    <col min="4" max="4" width="11.125" style="24" bestFit="1" customWidth="1"/>
    <col min="5" max="5" width="21.875" style="36" bestFit="1" customWidth="1"/>
    <col min="6" max="6" width="35.625" style="36" bestFit="1" customWidth="1"/>
    <col min="7" max="16384" width="8.875" style="23" customWidth="1"/>
  </cols>
  <sheetData>
    <row r="1" spans="1:6" ht="17.25">
      <c r="A1" s="88" t="s">
        <v>79</v>
      </c>
      <c r="B1" s="88"/>
      <c r="C1" s="88"/>
      <c r="D1" s="88"/>
      <c r="E1" s="88"/>
      <c r="F1" s="88"/>
    </row>
    <row r="2" spans="1:6" ht="31.5" thickBot="1">
      <c r="A2" s="25" t="s">
        <v>13</v>
      </c>
      <c r="B2" s="26" t="s">
        <v>0</v>
      </c>
      <c r="C2" s="26" t="s">
        <v>14</v>
      </c>
      <c r="D2" s="26" t="s">
        <v>1</v>
      </c>
      <c r="E2" s="26" t="s">
        <v>78</v>
      </c>
      <c r="F2" s="26" t="s">
        <v>2</v>
      </c>
    </row>
    <row r="3" spans="1:6" ht="15">
      <c r="A3" s="1"/>
      <c r="B3" s="2"/>
      <c r="C3" s="2"/>
      <c r="D3" s="2"/>
      <c r="E3" s="35"/>
      <c r="F3" s="35"/>
    </row>
    <row r="4" spans="1:6" ht="15">
      <c r="A4" s="34">
        <f>Startovka!A3</f>
        <v>60</v>
      </c>
      <c r="B4" s="23" t="str">
        <f>Startovka!B3</f>
        <v>Novotný Ondřej</v>
      </c>
      <c r="C4" s="24">
        <f>Startovka!C3</f>
        <v>1992</v>
      </c>
      <c r="D4" s="24" t="str">
        <f>Startovka!D3</f>
        <v>J</v>
      </c>
      <c r="E4" s="36" t="str">
        <f>Startovka!E3</f>
        <v>Brno</v>
      </c>
      <c r="F4" s="36" t="str">
        <f>Startovka!F3</f>
        <v>VSK UNI Brno </v>
      </c>
    </row>
    <row r="5" spans="1:6" ht="15">
      <c r="A5" s="34">
        <f>Startovka!A4</f>
        <v>63</v>
      </c>
      <c r="B5" s="23" t="str">
        <f>Startovka!B4</f>
        <v>Suchý Libor</v>
      </c>
      <c r="C5" s="24">
        <f>Startovka!C4</f>
        <v>1973</v>
      </c>
      <c r="D5" s="24" t="str">
        <f>Startovka!D4</f>
        <v>MV1</v>
      </c>
      <c r="E5" s="36" t="str">
        <f>Startovka!E4</f>
        <v>Blansko</v>
      </c>
      <c r="F5" s="36" t="str">
        <f>Startovka!F4</f>
        <v>BK Team</v>
      </c>
    </row>
    <row r="6" spans="1:6" ht="15">
      <c r="A6" s="34">
        <f>Startovka!A5</f>
        <v>64</v>
      </c>
      <c r="B6" s="23" t="str">
        <f>Startovka!B5</f>
        <v>Grün Gustav</v>
      </c>
      <c r="C6" s="24">
        <f>Startovka!C5</f>
        <v>1968</v>
      </c>
      <c r="D6" s="24" t="str">
        <f>Startovka!D5</f>
        <v>MV1</v>
      </c>
      <c r="E6" s="36" t="str">
        <f>Startovka!E5</f>
        <v>Okrouhlá</v>
      </c>
      <c r="F6" s="36" t="str">
        <f>Startovka!F5</f>
        <v>AC Okrouhlá</v>
      </c>
    </row>
    <row r="7" spans="1:6" ht="15">
      <c r="A7" s="34">
        <f>Startovka!A6</f>
        <v>65</v>
      </c>
      <c r="B7" s="23" t="str">
        <f>Startovka!B6</f>
        <v>Grün Vojtěch</v>
      </c>
      <c r="C7" s="24">
        <f>Startovka!C6</f>
        <v>1992</v>
      </c>
      <c r="D7" s="24" t="str">
        <f>Startovka!D6</f>
        <v>J</v>
      </c>
      <c r="E7" s="36" t="str">
        <f>Startovka!E6</f>
        <v>Okrouhlá</v>
      </c>
      <c r="F7" s="36" t="str">
        <f>Startovka!F6</f>
        <v>VSK UNI Brno - AC Okrouhlá</v>
      </c>
    </row>
    <row r="8" spans="1:6" ht="15">
      <c r="A8" s="34">
        <f>Startovka!A7</f>
        <v>66</v>
      </c>
      <c r="B8" s="23" t="str">
        <f>Startovka!B7</f>
        <v>Markel Roman</v>
      </c>
      <c r="C8" s="24">
        <f>Startovka!C7</f>
        <v>1975</v>
      </c>
      <c r="D8" s="24" t="str">
        <f>Startovka!D7</f>
        <v>M</v>
      </c>
      <c r="E8" s="36" t="str">
        <f>Startovka!E7</f>
        <v>Boskovice</v>
      </c>
      <c r="F8" s="36" t="str">
        <f>Startovka!F7</f>
        <v>MAROKA Boskovice</v>
      </c>
    </row>
    <row r="9" spans="1:6" ht="15">
      <c r="A9" s="34">
        <f>Startovka!A8</f>
        <v>67</v>
      </c>
      <c r="B9" s="23" t="str">
        <f>Startovka!B8</f>
        <v>Koudelka Lukáš</v>
      </c>
      <c r="C9" s="24">
        <f>Startovka!C8</f>
        <v>1983</v>
      </c>
      <c r="D9" s="24" t="str">
        <f>Startovka!D8</f>
        <v>M</v>
      </c>
      <c r="E9" s="36" t="str">
        <f>Startovka!E8</f>
        <v>Olšany</v>
      </c>
      <c r="F9" s="36" t="str">
        <f>Startovka!F8</f>
        <v>SK Olšany</v>
      </c>
    </row>
    <row r="10" spans="1:6" ht="15">
      <c r="A10" s="34">
        <f>Startovka!A9</f>
        <v>70</v>
      </c>
      <c r="B10" s="23" t="str">
        <f>Startovka!B9</f>
        <v>Šindelář Ondřej</v>
      </c>
      <c r="C10" s="24">
        <f>Startovka!C9</f>
        <v>1988</v>
      </c>
      <c r="D10" s="24" t="str">
        <f>Startovka!D9</f>
        <v>M</v>
      </c>
      <c r="E10" s="36" t="str">
        <f>Startovka!E9</f>
        <v>Ráječko</v>
      </c>
      <c r="F10" s="36" t="str">
        <f>Startovka!F9</f>
        <v>Sport Club Ráječko</v>
      </c>
    </row>
    <row r="11" spans="1:6" ht="15">
      <c r="A11" s="34">
        <f>Startovka!A10</f>
        <v>71</v>
      </c>
      <c r="B11" s="23" t="str">
        <f>Startovka!B10</f>
        <v>Němec Richard</v>
      </c>
      <c r="C11" s="24">
        <f>Startovka!C10</f>
        <v>1969</v>
      </c>
      <c r="D11" s="24" t="str">
        <f>Startovka!D10</f>
        <v>MV1</v>
      </c>
      <c r="E11" s="36" t="str">
        <f>Startovka!E10</f>
        <v>Blansko</v>
      </c>
      <c r="F11" s="36" t="str">
        <f>Startovka!F10</f>
        <v>Blansko</v>
      </c>
    </row>
    <row r="12" spans="1:6" ht="15">
      <c r="A12" s="34">
        <f>Startovka!A11</f>
        <v>72</v>
      </c>
      <c r="B12" s="23" t="str">
        <f>Startovka!B11</f>
        <v>Nedvěd Martin</v>
      </c>
      <c r="C12" s="24">
        <f>Startovka!C11</f>
        <v>1983</v>
      </c>
      <c r="D12" s="24" t="str">
        <f>Startovka!D11</f>
        <v>M</v>
      </c>
      <c r="E12" s="36" t="str">
        <f>Startovka!E11</f>
        <v>Blansko</v>
      </c>
      <c r="F12" s="36" t="str">
        <f>Startovka!F11</f>
        <v>Blansko</v>
      </c>
    </row>
    <row r="13" spans="1:6" ht="15">
      <c r="A13" s="34">
        <f>Startovka!A12</f>
        <v>74</v>
      </c>
      <c r="B13" s="23" t="str">
        <f>Startovka!B12</f>
        <v>Hromek Jiří</v>
      </c>
      <c r="C13" s="24">
        <f>Startovka!C12</f>
        <v>1960</v>
      </c>
      <c r="D13" s="24" t="str">
        <f>Startovka!D12</f>
        <v>MV2</v>
      </c>
      <c r="E13" s="36" t="str">
        <f>Startovka!E12</f>
        <v>Adamov</v>
      </c>
      <c r="F13" s="36" t="str">
        <f>Startovka!F12</f>
        <v>FENYX Adamov</v>
      </c>
    </row>
    <row r="14" spans="1:6" ht="15">
      <c r="A14" s="34">
        <f>Startovka!A13</f>
        <v>75</v>
      </c>
      <c r="B14" s="23" t="str">
        <f>Startovka!B13</f>
        <v>Spáčil Leopold</v>
      </c>
      <c r="C14" s="24">
        <f>Startovka!C13</f>
        <v>1959</v>
      </c>
      <c r="D14" s="24" t="str">
        <f>Startovka!D13</f>
        <v>MV2</v>
      </c>
      <c r="E14" s="36" t="str">
        <f>Startovka!E13</f>
        <v>Letovice</v>
      </c>
      <c r="F14" s="36" t="str">
        <f>Startovka!F13</f>
        <v>Letovice</v>
      </c>
    </row>
    <row r="15" spans="1:6" ht="15">
      <c r="A15" s="34">
        <f>Startovka!A14</f>
        <v>76</v>
      </c>
      <c r="B15" s="23" t="str">
        <f>Startovka!B14</f>
        <v>Dvořáček Jiří</v>
      </c>
      <c r="C15" s="24">
        <f>Startovka!C14</f>
        <v>1968</v>
      </c>
      <c r="D15" s="24" t="str">
        <f>Startovka!D14</f>
        <v>MV1</v>
      </c>
      <c r="E15" s="36" t="str">
        <f>Startovka!E14</f>
        <v>Petrovice</v>
      </c>
      <c r="F15" s="36" t="str">
        <f>Startovka!F14</f>
        <v>Petrovice</v>
      </c>
    </row>
    <row r="16" spans="1:6" ht="15">
      <c r="A16" s="34">
        <f>Startovka!A15</f>
        <v>77</v>
      </c>
      <c r="B16" s="23" t="str">
        <f>Startovka!B15</f>
        <v>Kalaš Rudolf</v>
      </c>
      <c r="C16" s="24">
        <f>Startovka!C15</f>
        <v>1971</v>
      </c>
      <c r="D16" s="24" t="str">
        <f>Startovka!D15</f>
        <v>MV1</v>
      </c>
      <c r="E16" s="36" t="str">
        <f>Startovka!E15</f>
        <v>Boskovice</v>
      </c>
      <c r="F16" s="36" t="str">
        <f>Startovka!F15</f>
        <v>Poetická hudební společnost</v>
      </c>
    </row>
    <row r="17" spans="1:6" ht="15">
      <c r="A17" s="34">
        <f>Startovka!A16</f>
        <v>78</v>
      </c>
      <c r="B17" s="23" t="str">
        <f>Startovka!B16</f>
        <v>Kunc Josef</v>
      </c>
      <c r="C17" s="24">
        <f>Startovka!C16</f>
        <v>1960</v>
      </c>
      <c r="D17" s="24" t="str">
        <f>Startovka!D16</f>
        <v>MV2</v>
      </c>
      <c r="E17" s="36" t="str">
        <f>Startovka!E16</f>
        <v>Vyškov</v>
      </c>
      <c r="F17" s="36" t="str">
        <f>Startovka!F16</f>
        <v>LRS Vyškov</v>
      </c>
    </row>
    <row r="18" spans="1:6" ht="15">
      <c r="A18" s="34">
        <f>Startovka!A17</f>
        <v>79</v>
      </c>
      <c r="B18" s="23" t="str">
        <f>Startovka!B17</f>
        <v>Kocman Tomáš</v>
      </c>
      <c r="C18" s="24">
        <f>Startovka!C17</f>
        <v>1981</v>
      </c>
      <c r="D18" s="24" t="str">
        <f>Startovka!D17</f>
        <v>M</v>
      </c>
      <c r="E18" s="36" t="str">
        <f>Startovka!E17</f>
        <v>Tovačov</v>
      </c>
      <c r="F18" s="36" t="str">
        <f>Startovka!F17</f>
        <v>Tovačov</v>
      </c>
    </row>
    <row r="19" spans="1:6" ht="15">
      <c r="A19" s="34">
        <f>Startovka!A18</f>
        <v>80</v>
      </c>
      <c r="B19" s="23" t="str">
        <f>Startovka!B18</f>
        <v>Bubla Michal</v>
      </c>
      <c r="C19" s="24">
        <f>Startovka!C18</f>
        <v>1974</v>
      </c>
      <c r="D19" s="24" t="str">
        <f>Startovka!D18</f>
        <v>M</v>
      </c>
      <c r="E19" s="36" t="str">
        <f>Startovka!E18</f>
        <v>Brno</v>
      </c>
      <c r="F19" s="36" t="str">
        <f>Startovka!F18</f>
        <v>Sever Brno</v>
      </c>
    </row>
    <row r="20" spans="1:6" ht="15">
      <c r="A20" s="34">
        <f>Startovka!A19</f>
        <v>81</v>
      </c>
      <c r="B20" s="23" t="str">
        <f>Startovka!B19</f>
        <v>Večeřa Tomáš</v>
      </c>
      <c r="C20" s="24">
        <f>Startovka!C19</f>
        <v>1989</v>
      </c>
      <c r="D20" s="24" t="str">
        <f>Startovka!D19</f>
        <v>M</v>
      </c>
      <c r="E20" s="36" t="str">
        <f>Startovka!E19</f>
        <v>Brno</v>
      </c>
      <c r="F20" s="36" t="str">
        <f>Startovka!F19</f>
        <v>BCK Relax Olešnice</v>
      </c>
    </row>
    <row r="21" spans="1:6" ht="15">
      <c r="A21" s="34">
        <f>Startovka!A20</f>
        <v>82</v>
      </c>
      <c r="B21" s="23" t="str">
        <f>Startovka!B20</f>
        <v>Sotolář Stanislav</v>
      </c>
      <c r="C21" s="24">
        <f>Startovka!C20</f>
        <v>1970</v>
      </c>
      <c r="D21" s="24" t="str">
        <f>Startovka!D20</f>
        <v>MV1</v>
      </c>
      <c r="E21" s="36" t="str">
        <f>Startovka!E20</f>
        <v>Veselice</v>
      </c>
      <c r="F21" s="36" t="str">
        <f>Startovka!F20</f>
        <v>Veselice</v>
      </c>
    </row>
    <row r="22" spans="1:6" ht="15">
      <c r="A22" s="34">
        <f>Startovka!A21</f>
        <v>83</v>
      </c>
      <c r="B22" s="23" t="str">
        <f>Startovka!B21</f>
        <v>Plechatý Ondřej</v>
      </c>
      <c r="C22" s="24">
        <f>Startovka!C21</f>
        <v>1984</v>
      </c>
      <c r="D22" s="24" t="str">
        <f>Startovka!D21</f>
        <v>M</v>
      </c>
      <c r="E22" s="36" t="str">
        <f>Startovka!E21</f>
        <v>Velká Bíteš</v>
      </c>
      <c r="F22" s="36" t="str">
        <f>Startovka!F21</f>
        <v>Zátopkův běžecký klub Velká Bíteš</v>
      </c>
    </row>
    <row r="23" spans="1:6" ht="15">
      <c r="A23" s="34">
        <f>Startovka!A22</f>
        <v>84</v>
      </c>
      <c r="B23" s="23" t="str">
        <f>Startovka!B22</f>
        <v>Rosa Ondřej</v>
      </c>
      <c r="C23" s="24">
        <f>Startovka!C22</f>
        <v>1988</v>
      </c>
      <c r="D23" s="24" t="str">
        <f>Startovka!D22</f>
        <v>M</v>
      </c>
      <c r="E23" s="36" t="str">
        <f>Startovka!E22</f>
        <v>Velké Meziříčí</v>
      </c>
      <c r="F23" s="36" t="str">
        <f>Startovka!F22</f>
        <v>VSK Univerzita Brno/Orel Židenice</v>
      </c>
    </row>
    <row r="24" spans="1:6" ht="15">
      <c r="A24" s="34">
        <f>Startovka!A23</f>
        <v>85</v>
      </c>
      <c r="B24" s="23" t="str">
        <f>Startovka!B23</f>
        <v>Kvasnica Miroslav</v>
      </c>
      <c r="C24" s="24">
        <f>Startovka!C23</f>
        <v>1989</v>
      </c>
      <c r="D24" s="24" t="str">
        <f>Startovka!D23</f>
        <v>M</v>
      </c>
      <c r="E24" s="36" t="str">
        <f>Startovka!E23</f>
        <v>Křoví</v>
      </c>
      <c r="F24" s="36" t="str">
        <f>Startovka!F23</f>
        <v>TJ Sokol Křoví</v>
      </c>
    </row>
    <row r="25" spans="1:6" ht="15">
      <c r="A25" s="34">
        <f>Startovka!A24</f>
        <v>86</v>
      </c>
      <c r="B25" s="23" t="str">
        <f>Startovka!B24</f>
        <v>Novotný Bohumil</v>
      </c>
      <c r="C25" s="24">
        <f>Startovka!C24</f>
        <v>1980</v>
      </c>
      <c r="D25" s="24" t="str">
        <f>Startovka!D24</f>
        <v>M</v>
      </c>
      <c r="E25" s="36" t="str">
        <f>Startovka!E24</f>
        <v>Křoví</v>
      </c>
      <c r="F25" s="36" t="str">
        <f>Startovka!F24</f>
        <v>TJ Sokol Křoví</v>
      </c>
    </row>
    <row r="26" spans="1:6" ht="15">
      <c r="A26" s="34">
        <f>Startovka!A25</f>
        <v>87</v>
      </c>
      <c r="B26" s="23" t="str">
        <f>Startovka!B25</f>
        <v>Beneš Radek</v>
      </c>
      <c r="C26" s="24">
        <f>Startovka!C25</f>
        <v>1978</v>
      </c>
      <c r="D26" s="24" t="str">
        <f>Startovka!D25</f>
        <v>M</v>
      </c>
      <c r="E26" s="36" t="str">
        <f>Startovka!E25</f>
        <v>Blansko</v>
      </c>
      <c r="F26" s="36" t="str">
        <f>Startovka!F25</f>
        <v>Holštejn</v>
      </c>
    </row>
    <row r="27" spans="1:6" ht="15">
      <c r="A27" s="34">
        <f>Startovka!A26</f>
        <v>88</v>
      </c>
      <c r="B27" s="23" t="str">
        <f>Startovka!B26</f>
        <v>Procházka Jan</v>
      </c>
      <c r="C27" s="24">
        <f>Startovka!C26</f>
        <v>1979</v>
      </c>
      <c r="D27" s="24" t="str">
        <f>Startovka!D26</f>
        <v>M</v>
      </c>
      <c r="E27" s="36" t="str">
        <f>Startovka!E26</f>
        <v>Ráječko</v>
      </c>
      <c r="F27" s="36" t="str">
        <f>Startovka!F26</f>
        <v> </v>
      </c>
    </row>
    <row r="28" spans="1:6" ht="15">
      <c r="A28" s="34">
        <f>Startovka!A27</f>
        <v>90</v>
      </c>
      <c r="B28" s="23" t="str">
        <f>Startovka!B27</f>
        <v>Janek Petr</v>
      </c>
      <c r="C28" s="24">
        <f>Startovka!C27</f>
        <v>1969</v>
      </c>
      <c r="D28" s="24" t="str">
        <f>Startovka!D27</f>
        <v>MV1</v>
      </c>
      <c r="E28" s="36" t="str">
        <f>Startovka!E27</f>
        <v>Brno</v>
      </c>
      <c r="F28" s="36" t="str">
        <f>Startovka!F27</f>
        <v>Brno</v>
      </c>
    </row>
    <row r="29" spans="1:6" ht="15">
      <c r="A29" s="34">
        <f>Startovka!A28</f>
        <v>92</v>
      </c>
      <c r="B29" s="23" t="str">
        <f>Startovka!B28</f>
        <v>Horák Pavel</v>
      </c>
      <c r="C29" s="24">
        <f>Startovka!C28</f>
        <v>1961</v>
      </c>
      <c r="D29" s="24" t="str">
        <f>Startovka!D28</f>
        <v>MV2</v>
      </c>
      <c r="E29" s="36" t="str">
        <f>Startovka!E28</f>
        <v>Vyškov</v>
      </c>
      <c r="F29" s="36" t="str">
        <f>Startovka!F28</f>
        <v>Vyškov</v>
      </c>
    </row>
    <row r="30" spans="1:6" ht="15">
      <c r="A30" s="34">
        <f>Startovka!A29</f>
        <v>93</v>
      </c>
      <c r="B30" s="23" t="str">
        <f>Startovka!B29</f>
        <v>Zoubek Karel</v>
      </c>
      <c r="C30" s="24">
        <f>Startovka!C29</f>
        <v>1960</v>
      </c>
      <c r="D30" s="24" t="str">
        <f>Startovka!D29</f>
        <v>MV2</v>
      </c>
      <c r="E30" s="36" t="str">
        <f>Startovka!E29</f>
        <v>Vanovice</v>
      </c>
      <c r="F30" s="36" t="str">
        <f>Startovka!F29</f>
        <v>Vanovice</v>
      </c>
    </row>
    <row r="31" spans="1:6" ht="15">
      <c r="A31" s="34">
        <f>Startovka!A30</f>
        <v>94</v>
      </c>
      <c r="B31" s="23" t="str">
        <f>Startovka!B30</f>
        <v>Kotouček Matěj</v>
      </c>
      <c r="C31" s="24">
        <f>Startovka!C30</f>
        <v>1997</v>
      </c>
      <c r="D31" s="24" t="str">
        <f>Startovka!D30</f>
        <v>J</v>
      </c>
      <c r="E31" s="36" t="str">
        <f>Startovka!E30</f>
        <v>Bořitov</v>
      </c>
      <c r="F31" s="36" t="str">
        <f>Startovka!F30</f>
        <v>TJ Favorit Brno</v>
      </c>
    </row>
    <row r="32" spans="1:6" ht="15">
      <c r="A32" s="34">
        <f>Startovka!A31</f>
        <v>95</v>
      </c>
      <c r="B32" s="23" t="str">
        <f>Startovka!B31</f>
        <v>Stráník Aleš</v>
      </c>
      <c r="C32" s="24">
        <f>Startovka!C31</f>
        <v>1950</v>
      </c>
      <c r="D32" s="24" t="str">
        <f>Startovka!D31</f>
        <v>MV3</v>
      </c>
      <c r="E32" s="36" t="str">
        <f>Startovka!E31</f>
        <v>Blansko</v>
      </c>
      <c r="F32" s="36" t="str">
        <f>Startovka!F31</f>
        <v>Blansko</v>
      </c>
    </row>
    <row r="33" spans="1:6" ht="15">
      <c r="A33" s="34">
        <f>Startovka!A32</f>
        <v>96</v>
      </c>
      <c r="B33" s="23" t="str">
        <f>Startovka!B32</f>
        <v>Bayer Miloslav</v>
      </c>
      <c r="C33" s="24">
        <f>Startovka!C32</f>
        <v>1947</v>
      </c>
      <c r="D33" s="24" t="str">
        <f>Startovka!D32</f>
        <v>MV3</v>
      </c>
      <c r="E33" s="36" t="str">
        <f>Startovka!E32</f>
        <v>Boskovice</v>
      </c>
      <c r="F33" s="36" t="str">
        <f>Startovka!F32</f>
        <v>ASK Blansko</v>
      </c>
    </row>
    <row r="34" spans="1:6" ht="15">
      <c r="A34" s="34">
        <f>Startovka!A33</f>
        <v>98</v>
      </c>
      <c r="B34" s="23" t="str">
        <f>Startovka!B33</f>
        <v>Krénar Michal</v>
      </c>
      <c r="C34" s="24">
        <f>Startovka!C33</f>
        <v>1979</v>
      </c>
      <c r="D34" s="24" t="str">
        <f>Startovka!D33</f>
        <v>M</v>
      </c>
      <c r="E34" s="36" t="str">
        <f>Startovka!E33</f>
        <v>Boskovice</v>
      </c>
      <c r="F34" s="36" t="str">
        <f>Startovka!F33</f>
        <v>AUTO RZ BOSKOVICE</v>
      </c>
    </row>
    <row r="35" spans="1:6" ht="15">
      <c r="A35" s="34">
        <f>Startovka!A34</f>
        <v>99</v>
      </c>
      <c r="B35" s="23" t="str">
        <f>Startovka!B34</f>
        <v>Šebela Václav</v>
      </c>
      <c r="C35" s="24">
        <f>Startovka!C34</f>
        <v>1966</v>
      </c>
      <c r="D35" s="24" t="str">
        <f>Startovka!D34</f>
        <v>MV1</v>
      </c>
      <c r="E35" s="36" t="str">
        <f>Startovka!E34</f>
        <v>Blansko</v>
      </c>
      <c r="F35" s="36" t="str">
        <f>Startovka!F34</f>
        <v>FK Blansko, o.s.</v>
      </c>
    </row>
    <row r="36" spans="1:6" ht="15">
      <c r="A36" s="34">
        <f>Startovka!A35</f>
        <v>101</v>
      </c>
      <c r="B36" s="23" t="str">
        <f>Startovka!B35</f>
        <v>Henek Vladan</v>
      </c>
      <c r="C36" s="24">
        <f>Startovka!C35</f>
        <v>1980</v>
      </c>
      <c r="D36" s="24" t="str">
        <f>Startovka!D35</f>
        <v>M</v>
      </c>
      <c r="E36" s="36" t="str">
        <f>Startovka!E35</f>
        <v>Bílovice nad Svitavou</v>
      </c>
      <c r="F36" s="36" t="str">
        <f>Startovka!F35</f>
        <v>RBK BLANSKO</v>
      </c>
    </row>
    <row r="37" spans="1:6" ht="15">
      <c r="A37" s="34">
        <f>Startovka!A36</f>
        <v>102</v>
      </c>
      <c r="B37" s="23" t="str">
        <f>Startovka!B36</f>
        <v>Kolář Vít</v>
      </c>
      <c r="C37" s="24">
        <f>Startovka!C36</f>
        <v>1980</v>
      </c>
      <c r="D37" s="24" t="str">
        <f>Startovka!D36</f>
        <v>M</v>
      </c>
      <c r="E37" s="36" t="str">
        <f>Startovka!E36</f>
        <v>Blansko</v>
      </c>
      <c r="F37" s="36" t="str">
        <f>Startovka!F36</f>
        <v>BK Amateurs</v>
      </c>
    </row>
    <row r="38" spans="1:6" ht="15">
      <c r="A38" s="34">
        <f>Startovka!A37</f>
        <v>103</v>
      </c>
      <c r="B38" s="23" t="str">
        <f>Startovka!B37</f>
        <v>Němec Jaroslav</v>
      </c>
      <c r="C38" s="24">
        <f>Startovka!C37</f>
        <v>1952</v>
      </c>
      <c r="D38" s="24" t="str">
        <f>Startovka!D37</f>
        <v>MV3</v>
      </c>
      <c r="E38" s="36" t="str">
        <f>Startovka!E37</f>
        <v>Blansko</v>
      </c>
      <c r="F38" s="36" t="str">
        <f>Startovka!F37</f>
        <v>Blansko</v>
      </c>
    </row>
    <row r="39" spans="1:6" ht="15">
      <c r="A39" s="34">
        <f>Startovka!A38</f>
        <v>104</v>
      </c>
      <c r="B39" s="23" t="str">
        <f>Startovka!B38</f>
        <v>Paštěka František</v>
      </c>
      <c r="C39" s="24">
        <f>Startovka!C38</f>
        <v>1985</v>
      </c>
      <c r="D39" s="24" t="str">
        <f>Startovka!D38</f>
        <v>M</v>
      </c>
      <c r="E39" s="36" t="str">
        <f>Startovka!E38</f>
        <v>Lažánky</v>
      </c>
      <c r="F39" s="36" t="str">
        <f>Startovka!F38</f>
        <v>Lažánky</v>
      </c>
    </row>
    <row r="40" spans="1:6" ht="15">
      <c r="A40" s="34">
        <f>Startovka!A39</f>
        <v>105</v>
      </c>
      <c r="B40" s="23" t="str">
        <f>Startovka!B39</f>
        <v>Řehůřek Jan</v>
      </c>
      <c r="C40" s="24">
        <f>Startovka!C39</f>
        <v>1979</v>
      </c>
      <c r="D40" s="24" t="str">
        <f>Startovka!D39</f>
        <v>M</v>
      </c>
      <c r="E40" s="36" t="str">
        <f>Startovka!E39</f>
        <v>Blansko</v>
      </c>
      <c r="F40" s="36" t="str">
        <f>Startovka!F39</f>
        <v>Blansko</v>
      </c>
    </row>
    <row r="41" spans="1:6" ht="15">
      <c r="A41" s="34">
        <f>Startovka!A40</f>
        <v>106</v>
      </c>
      <c r="B41" s="23" t="str">
        <f>Startovka!B40</f>
        <v>Čech Dalibor</v>
      </c>
      <c r="C41" s="24">
        <f>Startovka!C40</f>
        <v>1976</v>
      </c>
      <c r="D41" s="24" t="str">
        <f>Startovka!D40</f>
        <v>M</v>
      </c>
      <c r="E41" s="36" t="str">
        <f>Startovka!E40</f>
        <v>Boskovice</v>
      </c>
      <c r="F41" s="36" t="str">
        <f>Startovka!F40</f>
        <v>AUTO RZ BOSKOVICE</v>
      </c>
    </row>
    <row r="42" spans="1:6" ht="15">
      <c r="A42" s="34">
        <f>Startovka!A41</f>
        <v>107</v>
      </c>
      <c r="B42" s="23" t="str">
        <f>Startovka!B41</f>
        <v>Přikryl Petr</v>
      </c>
      <c r="C42" s="24">
        <f>Startovka!C41</f>
        <v>1967</v>
      </c>
      <c r="D42" s="24" t="str">
        <f>Startovka!D41</f>
        <v>MV1</v>
      </c>
      <c r="E42" s="36" t="str">
        <f>Startovka!E41</f>
        <v>Brno</v>
      </c>
      <c r="F42" s="36" t="str">
        <f>Startovka!F41</f>
        <v>KOB Moira Brno</v>
      </c>
    </row>
    <row r="43" spans="1:6" ht="15">
      <c r="A43" s="34">
        <f>Startovka!A42</f>
        <v>108</v>
      </c>
      <c r="B43" s="23" t="str">
        <f>Startovka!B42</f>
        <v>Grünwald Martin</v>
      </c>
      <c r="C43" s="24">
        <f>Startovka!C42</f>
        <v>1979</v>
      </c>
      <c r="D43" s="24" t="str">
        <f>Startovka!D42</f>
        <v>M</v>
      </c>
      <c r="E43" s="36" t="str">
        <f>Startovka!E42</f>
        <v>Blansko</v>
      </c>
      <c r="F43" s="36" t="str">
        <f>Startovka!F42</f>
        <v>SBK Blansko</v>
      </c>
    </row>
    <row r="44" spans="1:6" ht="15">
      <c r="A44" s="34">
        <f>Startovka!A43</f>
        <v>110</v>
      </c>
      <c r="B44" s="23" t="str">
        <f>Startovka!B43</f>
        <v>Kohut Jan</v>
      </c>
      <c r="C44" s="24">
        <f>Startovka!C43</f>
        <v>1985</v>
      </c>
      <c r="D44" s="24" t="str">
        <f>Startovka!D43</f>
        <v>M</v>
      </c>
      <c r="E44" s="36" t="str">
        <f>Startovka!E43</f>
        <v>Blansko</v>
      </c>
      <c r="F44" s="36" t="str">
        <f>Startovka!F43</f>
        <v>MIZUNO</v>
      </c>
    </row>
    <row r="45" spans="1:6" ht="15">
      <c r="A45" s="34">
        <f>Startovka!A44</f>
        <v>112</v>
      </c>
      <c r="B45" s="23" t="str">
        <f>Startovka!B44</f>
        <v>Pargač Martin</v>
      </c>
      <c r="C45" s="24">
        <f>Startovka!C44</f>
        <v>1985</v>
      </c>
      <c r="D45" s="24" t="str">
        <f>Startovka!D44</f>
        <v>M</v>
      </c>
      <c r="E45" s="36" t="str">
        <f>Startovka!E44</f>
        <v>Trenčín</v>
      </c>
      <c r="F45" s="36" t="str">
        <f>Startovka!F44</f>
        <v>indiv.</v>
      </c>
    </row>
    <row r="46" spans="1:6" ht="15">
      <c r="A46" s="34">
        <f>Startovka!A45</f>
        <v>113</v>
      </c>
      <c r="B46" s="23" t="str">
        <f>Startovka!B45</f>
        <v>Konečný Petr</v>
      </c>
      <c r="C46" s="24">
        <f>Startovka!C45</f>
        <v>1995</v>
      </c>
      <c r="D46" s="24" t="str">
        <f>Startovka!D45</f>
        <v>J</v>
      </c>
      <c r="E46" s="36" t="str">
        <f>Startovka!E45</f>
        <v>Okrouhlá</v>
      </c>
      <c r="F46" s="36" t="str">
        <f>Startovka!F45</f>
        <v>AC Okrouhlá</v>
      </c>
    </row>
    <row r="47" spans="1:6" ht="15">
      <c r="A47" s="34">
        <f>Startovka!A46</f>
        <v>115</v>
      </c>
      <c r="B47" s="23" t="str">
        <f>Startovka!B46</f>
        <v>Daněk Milan</v>
      </c>
      <c r="C47" s="24">
        <f>Startovka!C46</f>
        <v>1962</v>
      </c>
      <c r="D47" s="24" t="str">
        <f>Startovka!D46</f>
        <v>MV2</v>
      </c>
      <c r="E47" s="36" t="str">
        <f>Startovka!E46</f>
        <v>Blansko</v>
      </c>
      <c r="F47" s="36" t="str">
        <f>Startovka!F46</f>
        <v>Horizont Kola Novák Blansko</v>
      </c>
    </row>
    <row r="48" spans="1:6" ht="15">
      <c r="A48" s="34">
        <f>Startovka!A47</f>
        <v>116</v>
      </c>
      <c r="B48" s="23" t="str">
        <f>Startovka!B47</f>
        <v>Dvořák Pavel</v>
      </c>
      <c r="C48" s="24">
        <f>Startovka!C47</f>
        <v>1982</v>
      </c>
      <c r="D48" s="24" t="str">
        <f>Startovka!D47</f>
        <v>M</v>
      </c>
      <c r="E48" s="36" t="str">
        <f>Startovka!E47</f>
        <v>Prostějov</v>
      </c>
      <c r="F48" s="36" t="str">
        <f>Startovka!F47</f>
        <v>Biatlon Prostějov</v>
      </c>
    </row>
    <row r="49" spans="1:6" ht="15">
      <c r="A49" s="34">
        <f>Startovka!A48</f>
        <v>118</v>
      </c>
      <c r="B49" s="23" t="str">
        <f>Startovka!B48</f>
        <v>Doležal Miloš</v>
      </c>
      <c r="C49" s="24">
        <f>Startovka!C48</f>
        <v>1976</v>
      </c>
      <c r="D49" s="24" t="str">
        <f>Startovka!D48</f>
        <v>M</v>
      </c>
      <c r="E49" s="36" t="str">
        <f>Startovka!E48</f>
        <v>Mokrá-Horákov</v>
      </c>
      <c r="F49" s="36" t="str">
        <f>Startovka!F48</f>
        <v>Mokrá-Horákov</v>
      </c>
    </row>
    <row r="50" spans="1:6" ht="15">
      <c r="A50" s="34">
        <f>Startovka!A49</f>
        <v>119</v>
      </c>
      <c r="B50" s="23" t="str">
        <f>Startovka!B49</f>
        <v>Šitka Josef</v>
      </c>
      <c r="C50" s="24">
        <f>Startovka!C49</f>
        <v>1986</v>
      </c>
      <c r="D50" s="24" t="str">
        <f>Startovka!D49</f>
        <v>M</v>
      </c>
      <c r="E50" s="36" t="str">
        <f>Startovka!E49</f>
        <v>Drnovice (Vyškov)</v>
      </c>
      <c r="F50" s="36" t="str">
        <f>Startovka!F49</f>
        <v>MK SEITL Ostrava</v>
      </c>
    </row>
    <row r="51" spans="1:6" ht="15">
      <c r="A51" s="34">
        <f>Startovka!A50</f>
        <v>120</v>
      </c>
      <c r="B51" s="23" t="str">
        <f>Startovka!B50</f>
        <v>Jágr Ondřej</v>
      </c>
      <c r="C51" s="24">
        <f>Startovka!C50</f>
        <v>1983</v>
      </c>
      <c r="D51" s="24" t="str">
        <f>Startovka!D50</f>
        <v>M</v>
      </c>
      <c r="E51" s="36" t="str">
        <f>Startovka!E50</f>
        <v>Brno</v>
      </c>
      <c r="F51" s="36" t="str">
        <f>Startovka!F50</f>
        <v>Amberg Brno</v>
      </c>
    </row>
    <row r="52" spans="1:6" ht="15">
      <c r="A52" s="34">
        <f>Startovka!A51</f>
        <v>121</v>
      </c>
      <c r="B52" s="23" t="str">
        <f>Startovka!B51</f>
        <v>Münster Libor</v>
      </c>
      <c r="C52" s="24">
        <f>Startovka!C51</f>
        <v>1966</v>
      </c>
      <c r="D52" s="24" t="str">
        <f>Startovka!D51</f>
        <v>MV1</v>
      </c>
      <c r="E52" s="36" t="str">
        <f>Startovka!E51</f>
        <v>Blansko</v>
      </c>
      <c r="F52" s="36" t="str">
        <f>Startovka!F51</f>
        <v>www.libormunster.cz</v>
      </c>
    </row>
    <row r="53" spans="1:6" ht="15">
      <c r="A53" s="34">
        <f>Startovka!A52</f>
        <v>122</v>
      </c>
      <c r="B53" s="23" t="str">
        <f>Startovka!B52</f>
        <v>Ehrlich Tomáš</v>
      </c>
      <c r="C53" s="24">
        <f>Startovka!C52</f>
        <v>1988</v>
      </c>
      <c r="D53" s="24" t="str">
        <f>Startovka!D52</f>
        <v>M</v>
      </c>
      <c r="E53" s="36" t="str">
        <f>Startovka!E52</f>
        <v>Kroměříž</v>
      </c>
      <c r="F53" s="36" t="str">
        <f>Startovka!F52</f>
        <v>Kroměříž</v>
      </c>
    </row>
    <row r="54" spans="1:6" ht="15">
      <c r="A54" s="34">
        <f>Startovka!A53</f>
        <v>124</v>
      </c>
      <c r="B54" s="23" t="str">
        <f>Startovka!B53</f>
        <v>Strnad Richard</v>
      </c>
      <c r="C54" s="24">
        <f>Startovka!C53</f>
        <v>1974</v>
      </c>
      <c r="D54" s="24" t="str">
        <f>Startovka!D53</f>
        <v>M</v>
      </c>
      <c r="E54" s="36">
        <f>Startovka!E53</f>
        <v>0</v>
      </c>
      <c r="F54" s="36" t="str">
        <f>Startovka!F53</f>
        <v>AK Drnovice</v>
      </c>
    </row>
    <row r="55" spans="1:6" ht="15">
      <c r="A55" s="34">
        <f>Startovka!A54</f>
        <v>125</v>
      </c>
      <c r="B55" s="23" t="str">
        <f>Startovka!B54</f>
        <v>Konečný Jan</v>
      </c>
      <c r="C55" s="24">
        <f>Startovka!C54</f>
        <v>1997</v>
      </c>
      <c r="D55" s="24" t="str">
        <f>Startovka!D54</f>
        <v>J</v>
      </c>
      <c r="E55" s="36" t="str">
        <f>Startovka!E54</f>
        <v>AC Okrouhlá</v>
      </c>
      <c r="F55" s="36" t="str">
        <f>Startovka!F54</f>
        <v>AC Okrouhlá</v>
      </c>
    </row>
    <row r="56" spans="1:6" ht="15">
      <c r="A56" s="34">
        <f>Startovka!A55</f>
        <v>126</v>
      </c>
      <c r="B56" s="23" t="str">
        <f>Startovka!B55</f>
        <v>Prudek Vítězslav</v>
      </c>
      <c r="C56" s="24">
        <f>Startovka!C55</f>
        <v>1961</v>
      </c>
      <c r="D56" s="24" t="str">
        <f>Startovka!D55</f>
        <v>MV2</v>
      </c>
      <c r="E56" s="36">
        <f>Startovka!E55</f>
        <v>0</v>
      </c>
      <c r="F56" s="36" t="str">
        <f>Startovka!F55</f>
        <v>Moravec Sokol Benešov</v>
      </c>
    </row>
    <row r="57" spans="1:6" ht="15">
      <c r="A57" s="34">
        <f>Startovka!A56</f>
        <v>127</v>
      </c>
      <c r="B57" s="23" t="str">
        <f>Startovka!B56</f>
        <v>Sedlák Radim</v>
      </c>
      <c r="C57" s="24">
        <f>Startovka!C56</f>
        <v>1974</v>
      </c>
      <c r="D57" s="24" t="str">
        <f>Startovka!D56</f>
        <v>M</v>
      </c>
      <c r="E57" s="36" t="str">
        <f>Startovka!E56</f>
        <v>Želešice</v>
      </c>
      <c r="F57" s="36">
        <f>Startovka!F56</f>
        <v>0</v>
      </c>
    </row>
    <row r="58" spans="1:6" ht="15">
      <c r="A58" s="34">
        <f>Startovka!A57</f>
        <v>129</v>
      </c>
      <c r="B58" s="23" t="str">
        <f>Startovka!B57</f>
        <v>Halas Petr</v>
      </c>
      <c r="C58" s="24">
        <f>Startovka!C57</f>
        <v>1973</v>
      </c>
      <c r="D58" s="24" t="str">
        <f>Startovka!D57</f>
        <v>MV1</v>
      </c>
      <c r="E58" s="36">
        <f>Startovka!E57</f>
        <v>0</v>
      </c>
      <c r="F58" s="36" t="str">
        <f>Startovka!F57</f>
        <v>AK Drnovice u V.</v>
      </c>
    </row>
    <row r="59" spans="1:6" ht="15">
      <c r="A59" s="34">
        <f>Startovka!A58</f>
        <v>130</v>
      </c>
      <c r="B59" s="23" t="str">
        <f>Startovka!B58</f>
        <v>Smutný Vladimír</v>
      </c>
      <c r="C59" s="24">
        <f>Startovka!C58</f>
        <v>1976</v>
      </c>
      <c r="D59" s="24" t="str">
        <f>Startovka!D58</f>
        <v>M</v>
      </c>
      <c r="E59" s="36">
        <f>Startovka!E58</f>
        <v>0</v>
      </c>
      <c r="F59" s="36" t="str">
        <f>Startovka!F58</f>
        <v>Moravec Team</v>
      </c>
    </row>
    <row r="60" spans="1:6" ht="15">
      <c r="A60" s="34">
        <f>Startovka!A59</f>
        <v>132</v>
      </c>
      <c r="B60" s="23" t="str">
        <f>Startovka!B59</f>
        <v>Jančařík Petr</v>
      </c>
      <c r="C60" s="24">
        <f>Startovka!C59</f>
        <v>1968</v>
      </c>
      <c r="D60" s="24" t="str">
        <f>Startovka!D59</f>
        <v>MV1</v>
      </c>
      <c r="E60" s="36">
        <f>Startovka!E59</f>
        <v>0</v>
      </c>
      <c r="F60" s="36" t="str">
        <f>Startovka!F59</f>
        <v>AAC Brno</v>
      </c>
    </row>
    <row r="61" spans="1:6" ht="15">
      <c r="A61" s="34">
        <f>Startovka!A60</f>
        <v>133</v>
      </c>
      <c r="B61" s="23" t="str">
        <f>Startovka!B60</f>
        <v>Steiner Tomáš</v>
      </c>
      <c r="C61" s="24">
        <f>Startovka!C60</f>
        <v>1986</v>
      </c>
      <c r="D61" s="24" t="str">
        <f>Startovka!D60</f>
        <v>M</v>
      </c>
      <c r="E61" s="36">
        <f>Startovka!E60</f>
        <v>0</v>
      </c>
      <c r="F61" s="36" t="str">
        <f>Startovka!F60</f>
        <v>AK Drnovice u V.</v>
      </c>
    </row>
    <row r="62" spans="1:6" ht="15">
      <c r="A62" s="34">
        <f>Startovka!A61</f>
        <v>135</v>
      </c>
      <c r="B62" s="23" t="str">
        <f>Startovka!B61</f>
        <v>Kunrt Miroslav</v>
      </c>
      <c r="C62" s="24">
        <f>Startovka!C61</f>
        <v>1949</v>
      </c>
      <c r="D62" s="24" t="str">
        <f>Startovka!D61</f>
        <v>MV3</v>
      </c>
      <c r="E62" s="36" t="str">
        <f>Startovka!E61</f>
        <v>Prostějov</v>
      </c>
      <c r="F62" s="36">
        <f>Startovka!F61</f>
        <v>0</v>
      </c>
    </row>
    <row r="63" spans="1:6" ht="15">
      <c r="A63" s="34">
        <f>Startovka!A62</f>
        <v>136</v>
      </c>
      <c r="B63" s="23" t="str">
        <f>Startovka!B62</f>
        <v>Macholan Martin</v>
      </c>
      <c r="C63" s="24">
        <f>Startovka!C62</f>
        <v>1988</v>
      </c>
      <c r="D63" s="24" t="str">
        <f>Startovka!D62</f>
        <v>M</v>
      </c>
      <c r="E63" s="36" t="str">
        <f>Startovka!E62</f>
        <v>Velká Bíteš</v>
      </c>
      <c r="F63" s="36">
        <f>Startovka!F62</f>
        <v>0</v>
      </c>
    </row>
    <row r="64" spans="1:6" ht="15">
      <c r="A64" s="34">
        <f>Startovka!A63</f>
        <v>138</v>
      </c>
      <c r="B64" s="23" t="str">
        <f>Startovka!B63</f>
        <v>Kelbl Vladimír</v>
      </c>
      <c r="C64" s="24">
        <f>Startovka!C63</f>
        <v>1997</v>
      </c>
      <c r="D64" s="24" t="str">
        <f>Startovka!D63</f>
        <v>J</v>
      </c>
      <c r="E64" s="36">
        <f>Startovka!E63</f>
        <v>0</v>
      </c>
      <c r="F64" s="36" t="str">
        <f>Startovka!F63</f>
        <v>KOB Moira Brno</v>
      </c>
    </row>
    <row r="65" spans="1:6" ht="15">
      <c r="A65" s="34">
        <f>Startovka!A64</f>
        <v>139</v>
      </c>
      <c r="B65" s="23" t="str">
        <f>Startovka!B64</f>
        <v>Buš Roman</v>
      </c>
      <c r="C65" s="24">
        <f>Startovka!C64</f>
        <v>1969</v>
      </c>
      <c r="D65" s="24" t="str">
        <f>Startovka!D64</f>
        <v>MV1</v>
      </c>
      <c r="E65" s="36" t="str">
        <f>Startovka!E64</f>
        <v>Rájec</v>
      </c>
      <c r="F65" s="36">
        <f>Startovka!F64</f>
        <v>0</v>
      </c>
    </row>
    <row r="66" spans="1:6" ht="15">
      <c r="A66" s="34">
        <f>Startovka!A65</f>
        <v>140</v>
      </c>
      <c r="B66" s="23" t="str">
        <f>Startovka!B65</f>
        <v>Orálek Daniel</v>
      </c>
      <c r="C66" s="24">
        <f>Startovka!C65</f>
        <v>1970</v>
      </c>
      <c r="D66" s="24" t="str">
        <f>Startovka!D65</f>
        <v>MV1</v>
      </c>
      <c r="E66" s="36">
        <f>Startovka!E65</f>
        <v>0</v>
      </c>
      <c r="F66" s="36" t="str">
        <f>Startovka!F65</f>
        <v>AC Moravská Slavia Brno</v>
      </c>
    </row>
    <row r="67" spans="1:6" ht="15">
      <c r="A67" s="34">
        <f>Startovka!A66</f>
        <v>141</v>
      </c>
      <c r="B67" s="23" t="str">
        <f>Startovka!B66</f>
        <v>Sedláček Pavel</v>
      </c>
      <c r="C67" s="24">
        <f>Startovka!C66</f>
        <v>1953</v>
      </c>
      <c r="D67" s="24" t="str">
        <f>Startovka!D66</f>
        <v>MV3</v>
      </c>
      <c r="E67" s="36" t="str">
        <f>Startovka!E66</f>
        <v>Olomučany</v>
      </c>
      <c r="F67" s="36">
        <f>Startovka!F66</f>
        <v>0</v>
      </c>
    </row>
    <row r="68" spans="1:6" ht="15">
      <c r="A68" s="34">
        <f>Startovka!A67</f>
        <v>142</v>
      </c>
      <c r="B68" s="23" t="str">
        <f>Startovka!B67</f>
        <v>Fiedler Jan</v>
      </c>
      <c r="C68" s="24">
        <f>Startovka!C67</f>
        <v>1956</v>
      </c>
      <c r="D68" s="24" t="str">
        <f>Startovka!D67</f>
        <v>MV2</v>
      </c>
      <c r="E68" s="36">
        <f>Startovka!E67</f>
        <v>0</v>
      </c>
      <c r="F68" s="36" t="str">
        <f>Startovka!F67</f>
        <v>AC Moravská Slavia Brno</v>
      </c>
    </row>
    <row r="69" spans="1:6" ht="15">
      <c r="A69" s="34">
        <f>Startovka!A68</f>
        <v>143</v>
      </c>
      <c r="B69" s="23" t="str">
        <f>Startovka!B68</f>
        <v>Felix Břetislav</v>
      </c>
      <c r="C69" s="24">
        <f>Startovka!C68</f>
        <v>1961</v>
      </c>
      <c r="D69" s="24" t="str">
        <f>Startovka!D68</f>
        <v>MV2</v>
      </c>
      <c r="E69" s="36">
        <f>Startovka!E68</f>
        <v>0</v>
      </c>
      <c r="F69" s="36" t="str">
        <f>Startovka!F68</f>
        <v>CBASE Brno</v>
      </c>
    </row>
    <row r="70" spans="1:6" ht="15">
      <c r="A70" s="34">
        <f>Startovka!A69</f>
        <v>147</v>
      </c>
      <c r="B70" s="23" t="str">
        <f>Startovka!B69</f>
        <v>Loník Miroslav</v>
      </c>
      <c r="C70" s="24">
        <f>Startovka!C69</f>
        <v>1987</v>
      </c>
      <c r="D70" s="24" t="str">
        <f>Startovka!D69</f>
        <v>M</v>
      </c>
      <c r="E70" s="36" t="str">
        <f>Startovka!E69</f>
        <v>Boskovice</v>
      </c>
      <c r="F70" s="36">
        <f>Startovka!F69</f>
        <v>0</v>
      </c>
    </row>
    <row r="71" spans="1:6" ht="15">
      <c r="A71" s="34">
        <f>Startovka!A70</f>
        <v>149</v>
      </c>
      <c r="B71" s="23" t="str">
        <f>Startovka!B70</f>
        <v>Němeček Jiří</v>
      </c>
      <c r="C71" s="24">
        <f>Startovka!C70</f>
        <v>1982</v>
      </c>
      <c r="D71" s="24" t="str">
        <f>Startovka!D70</f>
        <v>M</v>
      </c>
      <c r="E71" s="36">
        <f>Startovka!E70</f>
        <v>0</v>
      </c>
      <c r="F71" s="36" t="str">
        <f>Startovka!F70</f>
        <v>AHA Vyškov</v>
      </c>
    </row>
    <row r="72" spans="1:6" ht="15">
      <c r="A72" s="34">
        <f>Startovka!A71</f>
        <v>150</v>
      </c>
      <c r="B72" s="23" t="str">
        <f>Startovka!B71</f>
        <v>Dvořák David</v>
      </c>
      <c r="C72" s="24">
        <f>Startovka!C71</f>
        <v>1996</v>
      </c>
      <c r="D72" s="24" t="str">
        <f>Startovka!D71</f>
        <v>J</v>
      </c>
      <c r="E72" s="36" t="str">
        <f>Startovka!E71</f>
        <v>Mladkov</v>
      </c>
      <c r="F72" s="36">
        <f>Startovka!F71</f>
        <v>0</v>
      </c>
    </row>
    <row r="73" spans="1:6" ht="15">
      <c r="A73" s="34">
        <f>Startovka!A72</f>
        <v>151</v>
      </c>
      <c r="B73" s="23" t="str">
        <f>Startovka!B72</f>
        <v>Zamánek Roman</v>
      </c>
      <c r="C73" s="24">
        <f>Startovka!C72</f>
        <v>1971</v>
      </c>
      <c r="D73" s="24" t="str">
        <f>Startovka!D72</f>
        <v>MV1</v>
      </c>
      <c r="E73" s="36" t="str">
        <f>Startovka!E72</f>
        <v>Mladkov</v>
      </c>
      <c r="F73" s="36">
        <f>Startovka!F72</f>
        <v>0</v>
      </c>
    </row>
    <row r="74" spans="1:6" ht="15">
      <c r="A74" s="34">
        <f>Startovka!A73</f>
        <v>152</v>
      </c>
      <c r="B74" s="23" t="str">
        <f>Startovka!B73</f>
        <v>Odehnal Tomáš</v>
      </c>
      <c r="C74" s="24">
        <f>Startovka!C73</f>
        <v>1968</v>
      </c>
      <c r="D74" s="24" t="str">
        <f>Startovka!D73</f>
        <v>MV1</v>
      </c>
      <c r="E74" s="36" t="str">
        <f>Startovka!E73</f>
        <v>Skalice</v>
      </c>
      <c r="F74" s="36">
        <f>Startovka!F73</f>
        <v>0</v>
      </c>
    </row>
    <row r="75" spans="1:6" ht="15">
      <c r="A75" s="34">
        <f>Startovka!A74</f>
        <v>155</v>
      </c>
      <c r="B75" s="23" t="str">
        <f>Startovka!B74</f>
        <v>Růžička Bohuslav</v>
      </c>
      <c r="C75" s="24">
        <f>Startovka!C74</f>
        <v>1946</v>
      </c>
      <c r="D75" s="24" t="str">
        <f>Startovka!D74</f>
        <v>MV3</v>
      </c>
      <c r="E75" s="36">
        <f>Startovka!E74</f>
        <v>0</v>
      </c>
      <c r="F75" s="36" t="str">
        <f>Startovka!F74</f>
        <v>SC Ráječko</v>
      </c>
    </row>
    <row r="76" spans="1:6" ht="15">
      <c r="A76" s="34">
        <f>Startovka!A75</f>
        <v>156</v>
      </c>
      <c r="B76" s="23" t="str">
        <f>Startovka!B75</f>
        <v>Videman Jan</v>
      </c>
      <c r="C76" s="24">
        <f>Startovka!C75</f>
        <v>1999</v>
      </c>
      <c r="D76" s="24" t="str">
        <f>Startovka!D75</f>
        <v>J</v>
      </c>
      <c r="E76" s="36" t="str">
        <f>Startovka!E75</f>
        <v>Kunštát</v>
      </c>
      <c r="F76" s="36">
        <f>Startovka!F75</f>
        <v>0</v>
      </c>
    </row>
    <row r="77" spans="1:6" ht="15">
      <c r="A77" s="34">
        <f>Startovka!A76</f>
        <v>157</v>
      </c>
      <c r="B77" s="23" t="str">
        <f>Startovka!B76</f>
        <v>Videman Tomáš</v>
      </c>
      <c r="C77" s="24">
        <f>Startovka!C76</f>
        <v>1997</v>
      </c>
      <c r="D77" s="24" t="str">
        <f>Startovka!D76</f>
        <v>J</v>
      </c>
      <c r="E77" s="36" t="str">
        <f>Startovka!E76</f>
        <v>Kunštát</v>
      </c>
      <c r="F77" s="36">
        <f>Startovka!F76</f>
        <v>0</v>
      </c>
    </row>
    <row r="78" spans="1:6" ht="15">
      <c r="A78" s="34">
        <f>Startovka!A77</f>
        <v>158</v>
      </c>
      <c r="B78" s="23" t="str">
        <f>Startovka!B77</f>
        <v>Videman Tomáš</v>
      </c>
      <c r="C78" s="24">
        <f>Startovka!C77</f>
        <v>1970</v>
      </c>
      <c r="D78" s="24" t="str">
        <f>Startovka!D77</f>
        <v>MV1</v>
      </c>
      <c r="E78" s="36" t="str">
        <f>Startovka!E77</f>
        <v>Kunštát</v>
      </c>
      <c r="F78" s="36">
        <f>Startovka!F77</f>
        <v>0</v>
      </c>
    </row>
    <row r="79" spans="1:6" ht="15">
      <c r="A79" s="34">
        <f>Startovka!A78</f>
        <v>159</v>
      </c>
      <c r="B79" s="23" t="str">
        <f>Startovka!B78</f>
        <v>Holík Michal</v>
      </c>
      <c r="C79" s="24">
        <f>Startovka!C78</f>
        <v>1998</v>
      </c>
      <c r="D79" s="24" t="str">
        <f>Startovka!D78</f>
        <v>J</v>
      </c>
      <c r="E79" s="36">
        <f>Startovka!E78</f>
        <v>0</v>
      </c>
      <c r="F79" s="36" t="str">
        <f>Startovka!F78</f>
        <v>MRX Team Bořitov</v>
      </c>
    </row>
    <row r="80" spans="1:6" ht="15">
      <c r="A80" s="34">
        <f>Startovka!A79</f>
        <v>160</v>
      </c>
      <c r="B80" s="23" t="str">
        <f>Startovka!B79</f>
        <v>Kučera Michal</v>
      </c>
      <c r="C80" s="24">
        <f>Startovka!C79</f>
        <v>1998</v>
      </c>
      <c r="D80" s="24" t="str">
        <f>Startovka!D79</f>
        <v>J</v>
      </c>
      <c r="E80" s="36">
        <f>Startovka!E79</f>
        <v>0</v>
      </c>
      <c r="F80" s="36" t="str">
        <f>Startovka!F79</f>
        <v>MRX Team Bořitov</v>
      </c>
    </row>
    <row r="81" spans="1:6" ht="15">
      <c r="A81" s="34">
        <f>Startovka!A80</f>
        <v>161</v>
      </c>
      <c r="B81" s="23" t="str">
        <f>Startovka!B80</f>
        <v>Hromek Jiří</v>
      </c>
      <c r="C81" s="24">
        <f>Startovka!C80</f>
        <v>1960</v>
      </c>
      <c r="D81" s="24" t="str">
        <f>Startovka!D80</f>
        <v>MV2</v>
      </c>
      <c r="E81" s="36" t="str">
        <f>Startovka!E80</f>
        <v>Fényx Adamov</v>
      </c>
      <c r="F81" s="36" t="str">
        <f>Startovka!F80</f>
        <v>Fényx Adamov</v>
      </c>
    </row>
    <row r="82" spans="1:6" ht="15">
      <c r="A82" s="34">
        <f>Startovka!A81</f>
        <v>162</v>
      </c>
      <c r="B82" s="23" t="str">
        <f>Startovka!B81</f>
        <v>Konečný Petr </v>
      </c>
      <c r="C82" s="24">
        <f>Startovka!C81</f>
        <v>1970</v>
      </c>
      <c r="D82" s="24" t="str">
        <f>Startovka!D81</f>
        <v>MV1</v>
      </c>
      <c r="E82" s="36">
        <f>Startovka!E81</f>
        <v>0</v>
      </c>
      <c r="F82" s="36" t="str">
        <f>Startovka!F81</f>
        <v>AC Okrouhlá</v>
      </c>
    </row>
    <row r="83" spans="1:6" ht="15">
      <c r="A83" s="34">
        <f>Startovka!A82</f>
        <v>163</v>
      </c>
      <c r="B83" s="23" t="str">
        <f>Startovka!B82</f>
        <v>Míč Robert</v>
      </c>
      <c r="C83" s="24">
        <f>Startovka!C82</f>
        <v>1992</v>
      </c>
      <c r="D83" s="24" t="str">
        <f>Startovka!D82</f>
        <v>J</v>
      </c>
      <c r="E83" s="36">
        <f>Startovka!E82</f>
        <v>0</v>
      </c>
      <c r="F83" s="36" t="str">
        <f>Startovka!F82</f>
        <v>VSK Univerzita Brno</v>
      </c>
    </row>
    <row r="84" spans="1:6" ht="15">
      <c r="A84" s="34">
        <f>Startovka!A83</f>
        <v>164</v>
      </c>
      <c r="B84" s="23" t="str">
        <f>Startovka!B83</f>
        <v>Pospíchal Vladimír</v>
      </c>
      <c r="C84" s="24">
        <f>Startovka!C83</f>
        <v>1985</v>
      </c>
      <c r="D84" s="24" t="str">
        <f>Startovka!D83</f>
        <v>M</v>
      </c>
      <c r="E84" s="36" t="str">
        <f>Startovka!E83</f>
        <v>Brno</v>
      </c>
      <c r="F84" s="36">
        <f>Startovka!F83</f>
        <v>0</v>
      </c>
    </row>
    <row r="85" spans="1:6" ht="15">
      <c r="A85" s="34">
        <f>Startovka!A84</f>
        <v>166</v>
      </c>
      <c r="B85" s="23" t="str">
        <f>Startovka!B84</f>
        <v>Hájek Ivo</v>
      </c>
      <c r="C85" s="24">
        <f>Startovka!C84</f>
        <v>1961</v>
      </c>
      <c r="D85" s="24" t="str">
        <f>Startovka!D84</f>
        <v>MV2</v>
      </c>
      <c r="E85" s="36">
        <f>Startovka!E84</f>
        <v>0</v>
      </c>
      <c r="F85" s="36" t="str">
        <f>Startovka!F84</f>
        <v>Sokol Doubravice</v>
      </c>
    </row>
    <row r="86" spans="1:6" ht="15">
      <c r="A86" s="34">
        <f>Startovka!A85</f>
        <v>167</v>
      </c>
      <c r="B86" s="23" t="str">
        <f>Startovka!B85</f>
        <v>Spáčil Leopold</v>
      </c>
      <c r="C86" s="24">
        <f>Startovka!C85</f>
        <v>1959</v>
      </c>
      <c r="D86" s="24" t="str">
        <f>Startovka!D85</f>
        <v>MV2</v>
      </c>
      <c r="E86" s="36">
        <f>Startovka!E85</f>
        <v>0</v>
      </c>
      <c r="F86" s="36" t="str">
        <f>Startovka!F85</f>
        <v>Moravec Benešov</v>
      </c>
    </row>
    <row r="87" spans="1:6" ht="15">
      <c r="A87" s="34">
        <f>Startovka!A86</f>
        <v>168</v>
      </c>
      <c r="B87" s="23" t="str">
        <f>Startovka!B86</f>
        <v>Czokoly Jan</v>
      </c>
      <c r="C87" s="24">
        <f>Startovka!C86</f>
        <v>1978</v>
      </c>
      <c r="D87" s="24" t="str">
        <f>Startovka!D86</f>
        <v>M</v>
      </c>
      <c r="E87" s="36" t="str">
        <f>Startovka!E86</f>
        <v>Žďár</v>
      </c>
      <c r="F87" s="36">
        <f>Startovka!F86</f>
        <v>0</v>
      </c>
    </row>
    <row r="88" spans="1:6" ht="15">
      <c r="A88" s="34">
        <f>Startovka!A87</f>
        <v>169</v>
      </c>
      <c r="B88" s="23" t="str">
        <f>Startovka!B87</f>
        <v>Dítě Vít</v>
      </c>
      <c r="C88" s="24">
        <f>Startovka!C87</f>
        <v>1979</v>
      </c>
      <c r="D88" s="24" t="str">
        <f>Startovka!D87</f>
        <v>M</v>
      </c>
      <c r="E88" s="36" t="str">
        <f>Startovka!E87</f>
        <v>Žďár</v>
      </c>
      <c r="F88" s="36">
        <f>Startovka!F87</f>
        <v>0</v>
      </c>
    </row>
    <row r="89" spans="1:6" ht="15">
      <c r="A89" s="34">
        <f>Startovka!A88</f>
        <v>171</v>
      </c>
      <c r="B89" s="23" t="str">
        <f>Startovka!B88</f>
        <v>Macura Jan</v>
      </c>
      <c r="C89" s="24">
        <f>Startovka!C88</f>
        <v>1972</v>
      </c>
      <c r="D89" s="24" t="str">
        <f>Startovka!D88</f>
        <v>MV1</v>
      </c>
      <c r="E89" s="36">
        <f>Startovka!E88</f>
        <v>0</v>
      </c>
      <c r="F89" s="36" t="str">
        <f>Startovka!F88</f>
        <v>Horizont Kola Novák Blansko</v>
      </c>
    </row>
    <row r="90" spans="1:6" ht="15">
      <c r="A90" s="34">
        <f>Startovka!A89</f>
        <v>172</v>
      </c>
      <c r="B90" s="23" t="str">
        <f>Startovka!B89</f>
        <v>Ždánský Zbyněk</v>
      </c>
      <c r="C90" s="24">
        <f>Startovka!C89</f>
        <v>1977</v>
      </c>
      <c r="D90" s="24" t="str">
        <f>Startovka!D89</f>
        <v>M</v>
      </c>
      <c r="E90" s="36">
        <f>Startovka!E89</f>
        <v>0</v>
      </c>
      <c r="F90" s="36" t="str">
        <f>Startovka!F89</f>
        <v>AUTO RZ Boskovice</v>
      </c>
    </row>
    <row r="91" spans="1:6" ht="15">
      <c r="A91" s="34">
        <f>Startovka!A90</f>
        <v>174</v>
      </c>
      <c r="B91" s="23" t="str">
        <f>Startovka!B90</f>
        <v>Skoták Hynek</v>
      </c>
      <c r="C91" s="24">
        <f>Startovka!C90</f>
        <v>1977</v>
      </c>
      <c r="D91" s="24" t="str">
        <f>Startovka!D90</f>
        <v>M</v>
      </c>
      <c r="E91" s="36">
        <f>Startovka!E90</f>
        <v>0</v>
      </c>
      <c r="F91" s="36" t="str">
        <f>Startovka!F90</f>
        <v>Extremelife</v>
      </c>
    </row>
    <row r="92" spans="1:6" ht="15">
      <c r="A92" s="34">
        <f>Startovka!A91</f>
        <v>175</v>
      </c>
      <c r="B92" s="23" t="str">
        <f>Startovka!B91</f>
        <v>Horňa Lubomír</v>
      </c>
      <c r="C92" s="24">
        <f>Startovka!C91</f>
        <v>1968</v>
      </c>
      <c r="D92" s="24" t="str">
        <f>Startovka!D91</f>
        <v>MV1</v>
      </c>
      <c r="E92" s="36" t="str">
        <f>Startovka!E91</f>
        <v>Lhota Rapotina</v>
      </c>
      <c r="F92" s="36">
        <f>Startovka!F91</f>
        <v>0</v>
      </c>
    </row>
    <row r="93" spans="1:6" ht="15">
      <c r="A93" s="34">
        <f>Startovka!A92</f>
        <v>177</v>
      </c>
      <c r="B93" s="23" t="str">
        <f>Startovka!B92</f>
        <v>Šťasta Libor</v>
      </c>
      <c r="C93" s="24">
        <f>Startovka!C92</f>
        <v>1966</v>
      </c>
      <c r="D93" s="24" t="str">
        <f>Startovka!D92</f>
        <v>MV1</v>
      </c>
      <c r="E93" s="36" t="str">
        <f>Startovka!E92</f>
        <v>Kuřim</v>
      </c>
      <c r="F93" s="36">
        <f>Startovka!F92</f>
        <v>0</v>
      </c>
    </row>
    <row r="94" spans="1:6" ht="15">
      <c r="A94" s="34">
        <f>Startovka!A93</f>
        <v>178</v>
      </c>
      <c r="B94" s="23" t="str">
        <f>Startovka!B93</f>
        <v>Jaskulka Martin</v>
      </c>
      <c r="C94" s="24">
        <f>Startovka!C93</f>
        <v>1968</v>
      </c>
      <c r="D94" s="24" t="str">
        <f>Startovka!D93</f>
        <v>MV1</v>
      </c>
      <c r="E94" s="36" t="str">
        <f>Startovka!E93</f>
        <v>Kuřim</v>
      </c>
      <c r="F94" s="36">
        <f>Startovka!F93</f>
        <v>0</v>
      </c>
    </row>
    <row r="95" spans="1:6" ht="15">
      <c r="A95" s="34">
        <f>Startovka!A94</f>
        <v>179</v>
      </c>
      <c r="B95" s="23" t="str">
        <f>Startovka!B94</f>
        <v>Bedan Petr</v>
      </c>
      <c r="C95" s="24">
        <f>Startovka!C94</f>
        <v>1973</v>
      </c>
      <c r="D95" s="24" t="str">
        <f>Startovka!D94</f>
        <v>MV1</v>
      </c>
      <c r="E95" s="36" t="str">
        <f>Startovka!E94</f>
        <v>Spešov</v>
      </c>
      <c r="F95" s="36">
        <f>Startovka!F94</f>
        <v>0</v>
      </c>
    </row>
    <row r="96" spans="1:6" ht="15">
      <c r="A96" s="34">
        <f>Startovka!A95</f>
        <v>61</v>
      </c>
      <c r="B96" s="23" t="str">
        <f>Startovka!B95</f>
        <v>Nedomová Lucie</v>
      </c>
      <c r="C96" s="24">
        <f>Startovka!C95</f>
        <v>1985</v>
      </c>
      <c r="D96" s="24" t="str">
        <f>Startovka!D95</f>
        <v>Ž</v>
      </c>
      <c r="E96" s="36" t="str">
        <f>Startovka!E95</f>
        <v>Lysice</v>
      </c>
      <c r="F96" s="36" t="str">
        <f>Startovka!F95</f>
        <v>Lysice</v>
      </c>
    </row>
    <row r="97" spans="1:6" ht="15">
      <c r="A97" s="34">
        <f>Startovka!A96</f>
        <v>62</v>
      </c>
      <c r="B97" s="23" t="str">
        <f>Startovka!B96</f>
        <v>Suchá Lenka</v>
      </c>
      <c r="C97" s="24">
        <f>Startovka!C96</f>
        <v>1974</v>
      </c>
      <c r="D97" s="24" t="str">
        <f>Startovka!D96</f>
        <v>Ž</v>
      </c>
      <c r="E97" s="36" t="str">
        <f>Startovka!E96</f>
        <v>Blansko</v>
      </c>
      <c r="F97" s="36" t="str">
        <f>Startovka!F96</f>
        <v>BK Team</v>
      </c>
    </row>
    <row r="98" spans="1:6" ht="15">
      <c r="A98" s="34">
        <f>Startovka!A97</f>
        <v>68</v>
      </c>
      <c r="B98" s="23" t="str">
        <f>Startovka!B97</f>
        <v>Bartáková Helena</v>
      </c>
      <c r="C98" s="24">
        <f>Startovka!C97</f>
        <v>1986</v>
      </c>
      <c r="D98" s="24" t="str">
        <f>Startovka!D97</f>
        <v>Ž</v>
      </c>
      <c r="E98" s="36" t="str">
        <f>Startovka!E97</f>
        <v>Vítovice</v>
      </c>
      <c r="F98" s="36" t="str">
        <f>Startovka!F97</f>
        <v>Vítovice</v>
      </c>
    </row>
    <row r="99" spans="1:6" ht="15">
      <c r="A99" s="34">
        <f>Startovka!A98</f>
        <v>69</v>
      </c>
      <c r="B99" s="23" t="str">
        <f>Startovka!B98</f>
        <v>Krejčiříková Kateřina</v>
      </c>
      <c r="C99" s="24">
        <f>Startovka!C98</f>
        <v>1972</v>
      </c>
      <c r="D99" s="24" t="str">
        <f>Startovka!D98</f>
        <v>ŽV</v>
      </c>
      <c r="E99" s="36" t="str">
        <f>Startovka!E98</f>
        <v>Svatá Kateřina</v>
      </c>
      <c r="F99" s="36" t="str">
        <f>Startovka!F98</f>
        <v>Svatá Kateřina</v>
      </c>
    </row>
    <row r="100" spans="1:6" ht="15">
      <c r="A100" s="34">
        <f>Startovka!A99</f>
        <v>73</v>
      </c>
      <c r="B100" s="23" t="str">
        <f>Startovka!B99</f>
        <v>Krejsová Petra</v>
      </c>
      <c r="C100" s="24">
        <f>Startovka!C99</f>
        <v>1979</v>
      </c>
      <c r="D100" s="24" t="str">
        <f>Startovka!D99</f>
        <v>Ž</v>
      </c>
      <c r="E100" s="36" t="str">
        <f>Startovka!E99</f>
        <v>Boskovice</v>
      </c>
      <c r="F100" s="36" t="str">
        <f>Startovka!F99</f>
        <v>Auto RZ Boskovice</v>
      </c>
    </row>
    <row r="101" spans="1:6" ht="15">
      <c r="A101" s="34">
        <f>Startovka!A100</f>
        <v>89</v>
      </c>
      <c r="B101" s="23" t="str">
        <f>Startovka!B100</f>
        <v>Hanáková Miroslava</v>
      </c>
      <c r="C101" s="24">
        <f>Startovka!C100</f>
        <v>1966</v>
      </c>
      <c r="D101" s="24" t="str">
        <f>Startovka!D100</f>
        <v>ŽV</v>
      </c>
      <c r="E101" s="36" t="str">
        <f>Startovka!E100</f>
        <v>Bučovice</v>
      </c>
      <c r="F101" s="36" t="str">
        <f>Startovka!F100</f>
        <v>TJ Sokol </v>
      </c>
    </row>
    <row r="102" spans="1:6" ht="15">
      <c r="A102" s="34">
        <f>Startovka!A101</f>
        <v>91</v>
      </c>
      <c r="B102" s="23" t="str">
        <f>Startovka!B101</f>
        <v>Krejčová Magda</v>
      </c>
      <c r="C102" s="24">
        <f>Startovka!C101</f>
        <v>1980</v>
      </c>
      <c r="D102" s="24" t="str">
        <f>Startovka!D101</f>
        <v>Ž</v>
      </c>
      <c r="E102" s="36" t="str">
        <f>Startovka!E101</f>
        <v>Brno</v>
      </c>
      <c r="F102" s="36" t="str">
        <f>Startovka!F101</f>
        <v>Brno</v>
      </c>
    </row>
    <row r="103" spans="1:6" ht="15">
      <c r="A103" s="34">
        <f>Startovka!A102</f>
        <v>97</v>
      </c>
      <c r="B103" s="23" t="str">
        <f>Startovka!B102</f>
        <v>Komárková Zdenka</v>
      </c>
      <c r="C103" s="24">
        <f>Startovka!C102</f>
        <v>1974</v>
      </c>
      <c r="D103" s="24" t="str">
        <f>Startovka!D102</f>
        <v>Ž</v>
      </c>
      <c r="E103" s="36" t="str">
        <f>Startovka!E102</f>
        <v>Olešnice na Moravě</v>
      </c>
      <c r="F103" s="36" t="str">
        <f>Startovka!F102</f>
        <v>Olešnice </v>
      </c>
    </row>
    <row r="104" spans="1:6" ht="15">
      <c r="A104" s="34">
        <f>Startovka!A103</f>
        <v>100</v>
      </c>
      <c r="B104" s="23" t="str">
        <f>Startovka!B103</f>
        <v>Grünová Ivana</v>
      </c>
      <c r="C104" s="24">
        <f>Startovka!C103</f>
        <v>1971</v>
      </c>
      <c r="D104" s="24" t="str">
        <f>Startovka!D103</f>
        <v>ŽV</v>
      </c>
      <c r="E104" s="36" t="str">
        <f>Startovka!E103</f>
        <v>Okrouhlá</v>
      </c>
      <c r="F104" s="36" t="str">
        <f>Startovka!F103</f>
        <v>AC Okrouhlá</v>
      </c>
    </row>
    <row r="105" spans="1:6" ht="15">
      <c r="A105" s="34">
        <f>Startovka!A104</f>
        <v>109</v>
      </c>
      <c r="B105" s="23" t="str">
        <f>Startovka!B104</f>
        <v>Adamová Eva</v>
      </c>
      <c r="C105" s="24">
        <f>Startovka!C104</f>
        <v>1987</v>
      </c>
      <c r="D105" s="24" t="str">
        <f>Startovka!D104</f>
        <v>Ž</v>
      </c>
      <c r="E105" s="36" t="str">
        <f>Startovka!E104</f>
        <v>Bílovice nad Svitavou</v>
      </c>
      <c r="F105" s="36" t="str">
        <f>Startovka!F104</f>
        <v>Bílovice nad Svitavou</v>
      </c>
    </row>
    <row r="106" spans="1:6" ht="15">
      <c r="A106" s="34">
        <f>Startovka!A105</f>
        <v>111</v>
      </c>
      <c r="B106" s="23" t="str">
        <f>Startovka!B105</f>
        <v>Tužilová Magdaléna</v>
      </c>
      <c r="C106" s="24">
        <f>Startovka!C105</f>
        <v>1994</v>
      </c>
      <c r="D106" s="24" t="str">
        <f>Startovka!D105</f>
        <v>Ž</v>
      </c>
      <c r="E106" s="36" t="str">
        <f>Startovka!E105</f>
        <v>Adamov</v>
      </c>
      <c r="F106" s="36" t="str">
        <f>Startovka!F105</f>
        <v>RBK</v>
      </c>
    </row>
    <row r="107" spans="1:6" ht="15">
      <c r="A107" s="34">
        <f>Startovka!A106</f>
        <v>114</v>
      </c>
      <c r="B107" s="23" t="str">
        <f>Startovka!B106</f>
        <v>Žákovská Alena</v>
      </c>
      <c r="C107" s="24">
        <f>Startovka!C106</f>
        <v>1962</v>
      </c>
      <c r="D107" s="24" t="str">
        <f>Startovka!D106</f>
        <v>ŽV</v>
      </c>
      <c r="E107" s="36" t="str">
        <f>Startovka!E106</f>
        <v>Blansko</v>
      </c>
      <c r="F107" s="36" t="str">
        <f>Startovka!F106</f>
        <v>Horizont Kola Novák Blansko </v>
      </c>
    </row>
    <row r="108" spans="1:6" ht="15">
      <c r="A108" s="34">
        <f>Startovka!A107</f>
        <v>117</v>
      </c>
      <c r="B108" s="23" t="str">
        <f>Startovka!B107</f>
        <v>Dvořáková Eva</v>
      </c>
      <c r="C108" s="24">
        <f>Startovka!C107</f>
        <v>1955</v>
      </c>
      <c r="D108" s="24" t="str">
        <f>Startovka!D107</f>
        <v>ŽV</v>
      </c>
      <c r="E108" s="36" t="str">
        <f>Startovka!E107</f>
        <v>Prostějov</v>
      </c>
      <c r="F108" s="36" t="str">
        <f>Startovka!F107</f>
        <v>Biatlon Prostějov</v>
      </c>
    </row>
    <row r="109" spans="1:6" ht="15">
      <c r="A109" s="34">
        <f>Startovka!A108</f>
        <v>123</v>
      </c>
      <c r="B109" s="23" t="str">
        <f>Startovka!B108</f>
        <v>Pluháčková Eva</v>
      </c>
      <c r="C109" s="24">
        <f>Startovka!C108</f>
        <v>1987</v>
      </c>
      <c r="D109" s="24" t="str">
        <f>Startovka!D108</f>
        <v>Ž</v>
      </c>
      <c r="E109" s="36" t="str">
        <f>Startovka!E108</f>
        <v>AC Senetářov</v>
      </c>
      <c r="F109" s="36">
        <f>Startovka!F108</f>
        <v>0</v>
      </c>
    </row>
    <row r="110" spans="1:6" ht="15">
      <c r="A110" s="34">
        <f>Startovka!A109</f>
        <v>128</v>
      </c>
      <c r="B110" s="23" t="str">
        <f>Startovka!B109</f>
        <v>Sedláková Petra</v>
      </c>
      <c r="C110" s="24">
        <f>Startovka!C109</f>
        <v>1973</v>
      </c>
      <c r="D110" s="24" t="str">
        <f>Startovka!D109</f>
        <v>ŽV</v>
      </c>
      <c r="E110" s="36" t="str">
        <f>Startovka!E109</f>
        <v>Želešice</v>
      </c>
      <c r="F110" s="36">
        <f>Startovka!F109</f>
        <v>0</v>
      </c>
    </row>
    <row r="111" spans="1:6" ht="15">
      <c r="A111" s="34">
        <f>Startovka!A110</f>
        <v>131</v>
      </c>
      <c r="B111" s="23" t="str">
        <f>Startovka!B110</f>
        <v>Jančaříková Lenka</v>
      </c>
      <c r="C111" s="24">
        <f>Startovka!C110</f>
        <v>1970</v>
      </c>
      <c r="D111" s="24" t="str">
        <f>Startovka!D110</f>
        <v>ŽV</v>
      </c>
      <c r="E111" s="36">
        <f>Startovka!E110</f>
        <v>0</v>
      </c>
      <c r="F111" s="36" t="str">
        <f>Startovka!F110</f>
        <v>AAC Brno</v>
      </c>
    </row>
    <row r="112" spans="1:6" ht="15">
      <c r="A112" s="34">
        <f>Startovka!A111</f>
        <v>134</v>
      </c>
      <c r="B112" s="23" t="str">
        <f>Startovka!B111</f>
        <v>Hynštová Marie</v>
      </c>
      <c r="C112" s="24">
        <f>Startovka!C111</f>
        <v>1957</v>
      </c>
      <c r="D112" s="24" t="str">
        <f>Startovka!D111</f>
        <v>ŽV</v>
      </c>
      <c r="E112" s="36">
        <f>Startovka!E111</f>
        <v>0</v>
      </c>
      <c r="F112" s="36" t="str">
        <f>Startovka!F111</f>
        <v>AK Drnovice u V.</v>
      </c>
    </row>
    <row r="113" spans="1:6" ht="15">
      <c r="A113" s="34">
        <f>Startovka!A112</f>
        <v>137</v>
      </c>
      <c r="B113" s="23" t="str">
        <f>Startovka!B112</f>
        <v>Pappová Simona</v>
      </c>
      <c r="C113" s="24">
        <f>Startovka!C112</f>
        <v>1970</v>
      </c>
      <c r="D113" s="24" t="str">
        <f>Startovka!D112</f>
        <v>ŽV</v>
      </c>
      <c r="E113" s="36">
        <f>Startovka!E112</f>
        <v>0</v>
      </c>
      <c r="F113" s="36" t="str">
        <f>Startovka!F112</f>
        <v>AHA Vyškov</v>
      </c>
    </row>
    <row r="114" spans="1:6" ht="15">
      <c r="A114" s="34">
        <f>Startovka!A113</f>
        <v>144</v>
      </c>
      <c r="B114" s="23" t="str">
        <f>Startovka!B113</f>
        <v>Slabáková Lenka</v>
      </c>
      <c r="C114" s="24">
        <f>Startovka!C113</f>
        <v>1966</v>
      </c>
      <c r="D114" s="24" t="str">
        <f>Startovka!D113</f>
        <v>ŽV</v>
      </c>
      <c r="E114" s="36">
        <f>Startovka!E113</f>
        <v>0</v>
      </c>
      <c r="F114" s="36" t="str">
        <f>Startovka!F113</f>
        <v>AK Olymp Brno</v>
      </c>
    </row>
    <row r="115" spans="1:6" ht="15">
      <c r="A115" s="34">
        <f>Startovka!A114</f>
        <v>145</v>
      </c>
      <c r="B115" s="23" t="str">
        <f>Startovka!B114</f>
        <v>Ďurdiaková Tereza</v>
      </c>
      <c r="C115" s="24">
        <f>Startovka!C114</f>
        <v>1991</v>
      </c>
      <c r="D115" s="24" t="str">
        <f>Startovka!D114</f>
        <v>Ž</v>
      </c>
      <c r="E115" s="36">
        <f>Startovka!E114</f>
        <v>0</v>
      </c>
      <c r="F115" s="36" t="str">
        <f>Startovka!F114</f>
        <v>AK Olymp Brno</v>
      </c>
    </row>
    <row r="116" spans="1:6" ht="15">
      <c r="A116" s="34">
        <f>Startovka!A115</f>
        <v>146</v>
      </c>
      <c r="B116" s="23" t="str">
        <f>Startovka!B115</f>
        <v>Klimešová Inka</v>
      </c>
      <c r="C116" s="24">
        <f>Startovka!C115</f>
        <v>1979</v>
      </c>
      <c r="D116" s="24" t="str">
        <f>Startovka!D115</f>
        <v>Ž</v>
      </c>
      <c r="E116" s="36">
        <f>Startovka!E115</f>
        <v>0</v>
      </c>
      <c r="F116" s="36" t="str">
        <f>Startovka!F115</f>
        <v>Osten Blansko</v>
      </c>
    </row>
    <row r="117" spans="1:6" ht="15">
      <c r="A117" s="34">
        <f>Startovka!A116</f>
        <v>148</v>
      </c>
      <c r="B117" s="23" t="str">
        <f>Startovka!B116</f>
        <v>Hubáčková Denisa</v>
      </c>
      <c r="C117" s="24">
        <f>Startovka!C116</f>
        <v>1996</v>
      </c>
      <c r="D117" s="24" t="str">
        <f>Startovka!D116</f>
        <v>Ž</v>
      </c>
      <c r="E117" s="36" t="str">
        <f>Startovka!E116</f>
        <v>AHA Vyškov</v>
      </c>
      <c r="F117" s="36" t="str">
        <f>Startovka!F116</f>
        <v>AHA Vyškov</v>
      </c>
    </row>
    <row r="118" spans="1:6" ht="15">
      <c r="A118" s="34">
        <f>Startovka!A117</f>
        <v>153</v>
      </c>
      <c r="B118" s="23" t="str">
        <f>Startovka!B117</f>
        <v>Odehnalová Dagmar</v>
      </c>
      <c r="C118" s="24">
        <f>Startovka!C117</f>
        <v>1970</v>
      </c>
      <c r="D118" s="24" t="str">
        <f>Startovka!D117</f>
        <v>ŽV</v>
      </c>
      <c r="E118" s="36" t="str">
        <f>Startovka!E117</f>
        <v>Skalice</v>
      </c>
      <c r="F118" s="36">
        <f>Startovka!F117</f>
        <v>0</v>
      </c>
    </row>
    <row r="119" spans="1:6" ht="15">
      <c r="A119" s="34">
        <f>Startovka!A118</f>
        <v>154</v>
      </c>
      <c r="B119" s="23" t="str">
        <f>Startovka!B118</f>
        <v>Liberová Barbora</v>
      </c>
      <c r="C119" s="24">
        <f>Startovka!C118</f>
        <v>1972</v>
      </c>
      <c r="D119" s="24" t="str">
        <f>Startovka!D118</f>
        <v>ŽV</v>
      </c>
      <c r="E119" s="36" t="str">
        <f>Startovka!E118</f>
        <v>Boskovice</v>
      </c>
      <c r="F119" s="36">
        <f>Startovka!F118</f>
        <v>0</v>
      </c>
    </row>
    <row r="120" spans="1:6" ht="15">
      <c r="A120" s="34">
        <f>Startovka!A119</f>
        <v>165</v>
      </c>
      <c r="B120" s="23" t="str">
        <f>Startovka!B119</f>
        <v>Pospíchalová Lenka</v>
      </c>
      <c r="C120" s="24">
        <f>Startovka!C119</f>
        <v>1957</v>
      </c>
      <c r="D120" s="24" t="str">
        <f>Startovka!D119</f>
        <v>ŽV</v>
      </c>
      <c r="E120" s="36" t="str">
        <f>Startovka!E119</f>
        <v>Brno</v>
      </c>
      <c r="F120" s="36">
        <f>Startovka!F119</f>
        <v>0</v>
      </c>
    </row>
    <row r="121" spans="1:6" ht="15">
      <c r="A121" s="34">
        <f>Startovka!A120</f>
        <v>170</v>
      </c>
      <c r="B121" s="23" t="str">
        <f>Startovka!B120</f>
        <v>Ondroušková Ivana</v>
      </c>
      <c r="C121" s="24">
        <f>Startovka!C120</f>
        <v>1970</v>
      </c>
      <c r="D121" s="24" t="str">
        <f>Startovka!D120</f>
        <v>ŽV</v>
      </c>
      <c r="E121" s="36" t="str">
        <f>Startovka!E120</f>
        <v>Blansko</v>
      </c>
      <c r="F121" s="36">
        <f>Startovka!F120</f>
        <v>0</v>
      </c>
    </row>
    <row r="122" spans="1:6" ht="15">
      <c r="A122" s="34">
        <f>Startovka!A121</f>
        <v>173</v>
      </c>
      <c r="B122" s="23" t="str">
        <f>Startovka!B121</f>
        <v>Filipiová Andrea</v>
      </c>
      <c r="C122" s="24">
        <f>Startovka!C121</f>
        <v>1981</v>
      </c>
      <c r="D122" s="24" t="str">
        <f>Startovka!D121</f>
        <v>Ž</v>
      </c>
      <c r="E122" s="36">
        <f>Startovka!E121</f>
        <v>0</v>
      </c>
      <c r="F122" s="36" t="str">
        <f>Startovka!F121</f>
        <v>Auto RZ Boskovice</v>
      </c>
    </row>
    <row r="123" spans="1:6" ht="15">
      <c r="A123" s="34">
        <f>Startovka!A122</f>
        <v>176</v>
      </c>
      <c r="B123" s="23" t="str">
        <f>Startovka!B122</f>
        <v>Horňová Adriana</v>
      </c>
      <c r="C123" s="24">
        <f>Startovka!C122</f>
        <v>2000</v>
      </c>
      <c r="D123" s="24" t="str">
        <f>Startovka!D122</f>
        <v>Ž</v>
      </c>
      <c r="E123" s="36">
        <f>Startovka!E122</f>
        <v>0</v>
      </c>
      <c r="F123" s="36" t="str">
        <f>Startovka!F122</f>
        <v>ACT Lerak</v>
      </c>
    </row>
  </sheetData>
  <sheetProtection/>
  <mergeCells count="1">
    <mergeCell ref="A1:F1"/>
  </mergeCells>
  <printOptions horizontalCentered="1"/>
  <pageMargins left="0.7086614173228347" right="0.7086614173228347" top="1.3779527559055118" bottom="0.7874015748031497" header="0.5905511811023623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9.75390625" style="42" bestFit="1" customWidth="1"/>
    <col min="2" max="2" width="19.625" style="41" bestFit="1" customWidth="1"/>
    <col min="3" max="3" width="7.625" style="42" bestFit="1" customWidth="1"/>
    <col min="4" max="4" width="10.50390625" style="42" bestFit="1" customWidth="1"/>
    <col min="5" max="5" width="18.375" style="40" bestFit="1" customWidth="1"/>
    <col min="6" max="6" width="29.375" style="40" bestFit="1" customWidth="1"/>
    <col min="7" max="16384" width="8.875" style="41" customWidth="1"/>
  </cols>
  <sheetData>
    <row r="1" spans="1:6" ht="17.25">
      <c r="A1" s="88" t="s">
        <v>79</v>
      </c>
      <c r="B1" s="88"/>
      <c r="C1" s="88"/>
      <c r="D1" s="88"/>
      <c r="E1" s="88"/>
      <c r="F1" s="88"/>
    </row>
    <row r="2" spans="1:6" ht="27">
      <c r="A2" s="43" t="s">
        <v>13</v>
      </c>
      <c r="B2" s="44" t="s">
        <v>0</v>
      </c>
      <c r="C2" s="44" t="s">
        <v>14</v>
      </c>
      <c r="D2" s="44" t="s">
        <v>1</v>
      </c>
      <c r="E2" s="45" t="s">
        <v>78</v>
      </c>
      <c r="F2" s="45" t="s">
        <v>2</v>
      </c>
    </row>
    <row r="3" spans="1:6" ht="13.5">
      <c r="A3" s="46">
        <v>60</v>
      </c>
      <c r="B3" s="47" t="s">
        <v>72</v>
      </c>
      <c r="C3" s="48">
        <v>1992</v>
      </c>
      <c r="D3" s="48" t="s">
        <v>27</v>
      </c>
      <c r="E3" s="49" t="s">
        <v>20</v>
      </c>
      <c r="F3" s="49" t="s">
        <v>80</v>
      </c>
    </row>
    <row r="4" spans="1:6" ht="13.5">
      <c r="A4" s="46">
        <v>61</v>
      </c>
      <c r="B4" s="47" t="s">
        <v>48</v>
      </c>
      <c r="C4" s="48">
        <v>1985</v>
      </c>
      <c r="D4" s="48" t="s">
        <v>10</v>
      </c>
      <c r="E4" s="49" t="s">
        <v>52</v>
      </c>
      <c r="F4" s="49" t="s">
        <v>52</v>
      </c>
    </row>
    <row r="5" spans="1:6" ht="13.5">
      <c r="A5" s="46">
        <v>62</v>
      </c>
      <c r="B5" s="47" t="s">
        <v>50</v>
      </c>
      <c r="C5" s="48">
        <v>1974</v>
      </c>
      <c r="D5" s="48" t="s">
        <v>10</v>
      </c>
      <c r="E5" s="49" t="s">
        <v>3</v>
      </c>
      <c r="F5" s="49" t="s">
        <v>81</v>
      </c>
    </row>
    <row r="6" spans="1:6" ht="13.5">
      <c r="A6" s="46">
        <v>63</v>
      </c>
      <c r="B6" s="47" t="s">
        <v>59</v>
      </c>
      <c r="C6" s="48">
        <v>1973</v>
      </c>
      <c r="D6" s="48" t="s">
        <v>6</v>
      </c>
      <c r="E6" s="49" t="s">
        <v>3</v>
      </c>
      <c r="F6" s="49" t="s">
        <v>81</v>
      </c>
    </row>
    <row r="7" spans="1:6" ht="13.5">
      <c r="A7" s="46">
        <v>64</v>
      </c>
      <c r="B7" s="47" t="s">
        <v>30</v>
      </c>
      <c r="C7" s="48">
        <v>1968</v>
      </c>
      <c r="D7" s="48" t="s">
        <v>6</v>
      </c>
      <c r="E7" s="49" t="s">
        <v>82</v>
      </c>
      <c r="F7" s="49" t="s">
        <v>23</v>
      </c>
    </row>
    <row r="8" spans="1:6" ht="13.5">
      <c r="A8" s="46">
        <v>65</v>
      </c>
      <c r="B8" s="47" t="s">
        <v>37</v>
      </c>
      <c r="C8" s="48">
        <v>1992</v>
      </c>
      <c r="D8" s="48" t="s">
        <v>27</v>
      </c>
      <c r="E8" s="49" t="s">
        <v>82</v>
      </c>
      <c r="F8" s="49" t="s">
        <v>83</v>
      </c>
    </row>
    <row r="9" spans="1:6" ht="13.5">
      <c r="A9" s="46">
        <v>66</v>
      </c>
      <c r="B9" s="47" t="s">
        <v>42</v>
      </c>
      <c r="C9" s="48">
        <v>1975</v>
      </c>
      <c r="D9" s="48" t="s">
        <v>5</v>
      </c>
      <c r="E9" s="49" t="s">
        <v>8</v>
      </c>
      <c r="F9" s="49" t="s">
        <v>84</v>
      </c>
    </row>
    <row r="10" spans="1:6" ht="13.5">
      <c r="A10" s="46">
        <v>67</v>
      </c>
      <c r="B10" s="47" t="s">
        <v>85</v>
      </c>
      <c r="C10" s="48">
        <v>1983</v>
      </c>
      <c r="D10" s="48" t="s">
        <v>5</v>
      </c>
      <c r="E10" s="49" t="s">
        <v>86</v>
      </c>
      <c r="F10" s="49" t="s">
        <v>87</v>
      </c>
    </row>
    <row r="11" spans="1:6" ht="13.5">
      <c r="A11" s="46">
        <v>68</v>
      </c>
      <c r="B11" s="47" t="s">
        <v>147</v>
      </c>
      <c r="C11" s="48">
        <v>1986</v>
      </c>
      <c r="D11" s="48" t="s">
        <v>10</v>
      </c>
      <c r="E11" s="49" t="s">
        <v>148</v>
      </c>
      <c r="F11" s="49" t="s">
        <v>148</v>
      </c>
    </row>
    <row r="12" spans="1:6" ht="13.5">
      <c r="A12" s="46">
        <v>69</v>
      </c>
      <c r="B12" s="47" t="s">
        <v>49</v>
      </c>
      <c r="C12" s="48">
        <v>1972</v>
      </c>
      <c r="D12" s="48" t="s">
        <v>29</v>
      </c>
      <c r="E12" s="49" t="s">
        <v>53</v>
      </c>
      <c r="F12" s="49" t="s">
        <v>53</v>
      </c>
    </row>
    <row r="13" spans="1:6" ht="13.5">
      <c r="A13" s="46">
        <v>70</v>
      </c>
      <c r="B13" s="47" t="s">
        <v>88</v>
      </c>
      <c r="C13" s="48">
        <v>1988</v>
      </c>
      <c r="D13" s="48" t="s">
        <v>5</v>
      </c>
      <c r="E13" s="49" t="s">
        <v>15</v>
      </c>
      <c r="F13" s="49" t="s">
        <v>89</v>
      </c>
    </row>
    <row r="14" spans="1:6" ht="13.5">
      <c r="A14" s="46">
        <v>71</v>
      </c>
      <c r="B14" s="47" t="s">
        <v>90</v>
      </c>
      <c r="C14" s="48">
        <v>1969</v>
      </c>
      <c r="D14" s="48" t="s">
        <v>6</v>
      </c>
      <c r="E14" s="49" t="s">
        <v>3</v>
      </c>
      <c r="F14" s="49" t="s">
        <v>3</v>
      </c>
    </row>
    <row r="15" spans="1:6" ht="13.5">
      <c r="A15" s="46">
        <v>72</v>
      </c>
      <c r="B15" s="47" t="s">
        <v>91</v>
      </c>
      <c r="C15" s="48">
        <v>1983</v>
      </c>
      <c r="D15" s="48" t="s">
        <v>5</v>
      </c>
      <c r="E15" s="49" t="s">
        <v>3</v>
      </c>
      <c r="F15" s="49" t="s">
        <v>3</v>
      </c>
    </row>
    <row r="16" spans="1:6" ht="13.5">
      <c r="A16" s="46">
        <v>73</v>
      </c>
      <c r="B16" s="47" t="s">
        <v>149</v>
      </c>
      <c r="C16" s="48">
        <v>1979</v>
      </c>
      <c r="D16" s="48" t="s">
        <v>10</v>
      </c>
      <c r="E16" s="49" t="s">
        <v>8</v>
      </c>
      <c r="F16" s="49" t="s">
        <v>150</v>
      </c>
    </row>
    <row r="17" spans="1:6" ht="13.5">
      <c r="A17" s="46">
        <v>76</v>
      </c>
      <c r="B17" s="47" t="s">
        <v>35</v>
      </c>
      <c r="C17" s="48">
        <v>1968</v>
      </c>
      <c r="D17" s="48" t="s">
        <v>6</v>
      </c>
      <c r="E17" s="49" t="s">
        <v>44</v>
      </c>
      <c r="F17" s="49" t="s">
        <v>44</v>
      </c>
    </row>
    <row r="18" spans="1:6" ht="13.5">
      <c r="A18" s="46">
        <v>77</v>
      </c>
      <c r="B18" s="47" t="s">
        <v>56</v>
      </c>
      <c r="C18" s="48">
        <v>1971</v>
      </c>
      <c r="D18" s="48" t="s">
        <v>6</v>
      </c>
      <c r="E18" s="49" t="s">
        <v>8</v>
      </c>
      <c r="F18" s="49" t="s">
        <v>93</v>
      </c>
    </row>
    <row r="19" spans="1:6" ht="13.5">
      <c r="A19" s="46">
        <v>78</v>
      </c>
      <c r="B19" s="47" t="s">
        <v>39</v>
      </c>
      <c r="C19" s="48">
        <v>1960</v>
      </c>
      <c r="D19" s="48" t="s">
        <v>7</v>
      </c>
      <c r="E19" s="49" t="s">
        <v>67</v>
      </c>
      <c r="F19" s="49" t="s">
        <v>19</v>
      </c>
    </row>
    <row r="20" spans="1:6" ht="13.5">
      <c r="A20" s="46">
        <v>79</v>
      </c>
      <c r="B20" s="47" t="s">
        <v>94</v>
      </c>
      <c r="C20" s="48">
        <v>1981</v>
      </c>
      <c r="D20" s="48" t="s">
        <v>5</v>
      </c>
      <c r="E20" s="49" t="s">
        <v>95</v>
      </c>
      <c r="F20" s="49" t="s">
        <v>95</v>
      </c>
    </row>
    <row r="21" spans="1:6" ht="13.5">
      <c r="A21" s="46">
        <v>81</v>
      </c>
      <c r="B21" s="47" t="s">
        <v>98</v>
      </c>
      <c r="C21" s="48">
        <v>1989</v>
      </c>
      <c r="D21" s="48" t="s">
        <v>5</v>
      </c>
      <c r="E21" s="49" t="s">
        <v>20</v>
      </c>
      <c r="F21" s="49" t="s">
        <v>99</v>
      </c>
    </row>
    <row r="22" spans="1:6" ht="13.5">
      <c r="A22" s="46">
        <v>82</v>
      </c>
      <c r="B22" s="47" t="s">
        <v>100</v>
      </c>
      <c r="C22" s="48">
        <v>1970</v>
      </c>
      <c r="D22" s="48" t="s">
        <v>6</v>
      </c>
      <c r="E22" s="49" t="s">
        <v>101</v>
      </c>
      <c r="F22" s="49" t="s">
        <v>101</v>
      </c>
    </row>
    <row r="23" spans="1:6" ht="13.5">
      <c r="A23" s="46">
        <v>83</v>
      </c>
      <c r="B23" s="47" t="s">
        <v>102</v>
      </c>
      <c r="C23" s="48">
        <v>1984</v>
      </c>
      <c r="D23" s="48" t="s">
        <v>5</v>
      </c>
      <c r="E23" s="49" t="s">
        <v>103</v>
      </c>
      <c r="F23" s="49" t="s">
        <v>104</v>
      </c>
    </row>
    <row r="24" spans="1:6" ht="13.5">
      <c r="A24" s="46">
        <v>85</v>
      </c>
      <c r="B24" s="47" t="s">
        <v>108</v>
      </c>
      <c r="C24" s="48">
        <v>1989</v>
      </c>
      <c r="D24" s="48" t="s">
        <v>5</v>
      </c>
      <c r="E24" s="49" t="s">
        <v>109</v>
      </c>
      <c r="F24" s="49" t="s">
        <v>110</v>
      </c>
    </row>
    <row r="25" spans="1:6" ht="13.5">
      <c r="A25" s="46">
        <v>86</v>
      </c>
      <c r="B25" s="47" t="s">
        <v>111</v>
      </c>
      <c r="C25" s="48">
        <v>1980</v>
      </c>
      <c r="D25" s="48" t="s">
        <v>5</v>
      </c>
      <c r="E25" s="49" t="s">
        <v>109</v>
      </c>
      <c r="F25" s="49" t="s">
        <v>110</v>
      </c>
    </row>
    <row r="26" spans="1:6" ht="13.5">
      <c r="A26" s="46">
        <v>87</v>
      </c>
      <c r="B26" s="47" t="s">
        <v>112</v>
      </c>
      <c r="C26" s="48">
        <v>1978</v>
      </c>
      <c r="D26" s="48" t="s">
        <v>5</v>
      </c>
      <c r="E26" s="49" t="s">
        <v>3</v>
      </c>
      <c r="F26" s="49" t="s">
        <v>113</v>
      </c>
    </row>
    <row r="27" spans="1:6" ht="13.5">
      <c r="A27" s="46">
        <v>88</v>
      </c>
      <c r="B27" s="47" t="s">
        <v>114</v>
      </c>
      <c r="C27" s="48">
        <v>1979</v>
      </c>
      <c r="D27" s="48" t="s">
        <v>5</v>
      </c>
      <c r="E27" s="49" t="s">
        <v>15</v>
      </c>
      <c r="F27" s="49" t="s">
        <v>115</v>
      </c>
    </row>
    <row r="28" spans="1:6" ht="13.5">
      <c r="A28" s="46">
        <v>89</v>
      </c>
      <c r="B28" s="47" t="s">
        <v>151</v>
      </c>
      <c r="C28" s="48">
        <v>1966</v>
      </c>
      <c r="D28" s="48" t="s">
        <v>29</v>
      </c>
      <c r="E28" s="49" t="s">
        <v>152</v>
      </c>
      <c r="F28" s="49" t="s">
        <v>153</v>
      </c>
    </row>
    <row r="29" spans="1:6" ht="13.5">
      <c r="A29" s="46">
        <v>90</v>
      </c>
      <c r="B29" s="47" t="s">
        <v>55</v>
      </c>
      <c r="C29" s="48">
        <v>1969</v>
      </c>
      <c r="D29" s="48" t="s">
        <v>6</v>
      </c>
      <c r="E29" s="49" t="s">
        <v>20</v>
      </c>
      <c r="F29" s="49" t="s">
        <v>20</v>
      </c>
    </row>
    <row r="30" spans="1:6" ht="13.5">
      <c r="A30" s="46">
        <v>91</v>
      </c>
      <c r="B30" s="47" t="s">
        <v>62</v>
      </c>
      <c r="C30" s="48">
        <v>1980</v>
      </c>
      <c r="D30" s="48" t="s">
        <v>10</v>
      </c>
      <c r="E30" s="49" t="s">
        <v>20</v>
      </c>
      <c r="F30" s="49" t="s">
        <v>20</v>
      </c>
    </row>
    <row r="31" spans="1:6" ht="13.5">
      <c r="A31" s="46">
        <v>92</v>
      </c>
      <c r="B31" s="47" t="s">
        <v>54</v>
      </c>
      <c r="C31" s="48">
        <v>1961</v>
      </c>
      <c r="D31" s="48" t="s">
        <v>7</v>
      </c>
      <c r="E31" s="49" t="s">
        <v>67</v>
      </c>
      <c r="F31" s="49" t="s">
        <v>67</v>
      </c>
    </row>
    <row r="32" spans="1:6" ht="13.5">
      <c r="A32" s="46">
        <v>93</v>
      </c>
      <c r="B32" s="47" t="s">
        <v>36</v>
      </c>
      <c r="C32" s="48">
        <v>1960</v>
      </c>
      <c r="D32" s="48" t="s">
        <v>7</v>
      </c>
      <c r="E32" s="49" t="s">
        <v>25</v>
      </c>
      <c r="F32" s="49" t="s">
        <v>25</v>
      </c>
    </row>
    <row r="33" spans="1:6" ht="13.5">
      <c r="A33" s="46">
        <v>94</v>
      </c>
      <c r="B33" s="47" t="s">
        <v>57</v>
      </c>
      <c r="C33" s="48">
        <v>1997</v>
      </c>
      <c r="D33" s="48" t="s">
        <v>27</v>
      </c>
      <c r="E33" s="49" t="s">
        <v>60</v>
      </c>
      <c r="F33" s="49" t="s">
        <v>116</v>
      </c>
    </row>
    <row r="34" spans="1:6" ht="13.5">
      <c r="A34" s="46">
        <v>95</v>
      </c>
      <c r="B34" s="47" t="s">
        <v>33</v>
      </c>
      <c r="C34" s="48">
        <v>1950</v>
      </c>
      <c r="D34" s="48" t="s">
        <v>9</v>
      </c>
      <c r="E34" s="49" t="s">
        <v>3</v>
      </c>
      <c r="F34" s="49" t="s">
        <v>3</v>
      </c>
    </row>
    <row r="35" spans="1:6" ht="13.5">
      <c r="A35" s="46">
        <v>96</v>
      </c>
      <c r="B35" s="47" t="s">
        <v>40</v>
      </c>
      <c r="C35" s="48">
        <v>1947</v>
      </c>
      <c r="D35" s="48" t="s">
        <v>9</v>
      </c>
      <c r="E35" s="49" t="s">
        <v>8</v>
      </c>
      <c r="F35" s="49" t="s">
        <v>4</v>
      </c>
    </row>
    <row r="36" spans="1:6" ht="13.5">
      <c r="A36" s="46">
        <v>97</v>
      </c>
      <c r="B36" s="47" t="s">
        <v>46</v>
      </c>
      <c r="C36" s="48">
        <v>1974</v>
      </c>
      <c r="D36" s="48" t="s">
        <v>10</v>
      </c>
      <c r="E36" s="49" t="s">
        <v>154</v>
      </c>
      <c r="F36" s="49" t="s">
        <v>155</v>
      </c>
    </row>
    <row r="37" spans="1:6" ht="13.5">
      <c r="A37" s="46">
        <v>98</v>
      </c>
      <c r="B37" s="47" t="s">
        <v>117</v>
      </c>
      <c r="C37" s="48">
        <v>1979</v>
      </c>
      <c r="D37" s="48" t="s">
        <v>5</v>
      </c>
      <c r="E37" s="49" t="s">
        <v>8</v>
      </c>
      <c r="F37" s="49" t="s">
        <v>118</v>
      </c>
    </row>
    <row r="38" spans="1:6" ht="13.5">
      <c r="A38" s="46">
        <v>100</v>
      </c>
      <c r="B38" s="47" t="s">
        <v>47</v>
      </c>
      <c r="C38" s="48">
        <v>1971</v>
      </c>
      <c r="D38" s="48" t="s">
        <v>29</v>
      </c>
      <c r="E38" s="49" t="s">
        <v>82</v>
      </c>
      <c r="F38" s="49" t="s">
        <v>23</v>
      </c>
    </row>
    <row r="39" spans="1:6" ht="13.5">
      <c r="A39" s="46">
        <v>101</v>
      </c>
      <c r="B39" s="47" t="s">
        <v>32</v>
      </c>
      <c r="C39" s="48">
        <v>1980</v>
      </c>
      <c r="D39" s="48" t="s">
        <v>5</v>
      </c>
      <c r="E39" s="49" t="s">
        <v>121</v>
      </c>
      <c r="F39" s="49" t="s">
        <v>122</v>
      </c>
    </row>
    <row r="40" spans="1:6" ht="13.5">
      <c r="A40" s="46">
        <v>102</v>
      </c>
      <c r="B40" s="47" t="s">
        <v>123</v>
      </c>
      <c r="C40" s="48">
        <v>1980</v>
      </c>
      <c r="D40" s="48" t="s">
        <v>5</v>
      </c>
      <c r="E40" s="49" t="s">
        <v>3</v>
      </c>
      <c r="F40" s="49" t="s">
        <v>124</v>
      </c>
    </row>
    <row r="41" spans="1:6" ht="13.5">
      <c r="A41" s="46">
        <v>103</v>
      </c>
      <c r="B41" s="47" t="s">
        <v>125</v>
      </c>
      <c r="C41" s="48">
        <v>1952</v>
      </c>
      <c r="D41" s="48" t="s">
        <v>9</v>
      </c>
      <c r="E41" s="49" t="s">
        <v>3</v>
      </c>
      <c r="F41" s="49" t="s">
        <v>3</v>
      </c>
    </row>
    <row r="42" spans="1:6" ht="13.5">
      <c r="A42" s="46">
        <v>104</v>
      </c>
      <c r="B42" s="47" t="s">
        <v>126</v>
      </c>
      <c r="C42" s="48">
        <v>1985</v>
      </c>
      <c r="D42" s="48" t="s">
        <v>5</v>
      </c>
      <c r="E42" s="49" t="s">
        <v>127</v>
      </c>
      <c r="F42" s="49" t="s">
        <v>127</v>
      </c>
    </row>
    <row r="43" spans="1:6" ht="13.5">
      <c r="A43" s="46">
        <v>105</v>
      </c>
      <c r="B43" s="47" t="s">
        <v>128</v>
      </c>
      <c r="C43" s="48">
        <v>1979</v>
      </c>
      <c r="D43" s="48" t="s">
        <v>5</v>
      </c>
      <c r="E43" s="49" t="s">
        <v>3</v>
      </c>
      <c r="F43" s="49" t="s">
        <v>3</v>
      </c>
    </row>
    <row r="44" spans="1:6" ht="13.5">
      <c r="A44" s="46">
        <v>106</v>
      </c>
      <c r="B44" s="47" t="s">
        <v>129</v>
      </c>
      <c r="C44" s="48">
        <v>1976</v>
      </c>
      <c r="D44" s="48" t="s">
        <v>5</v>
      </c>
      <c r="E44" s="49" t="s">
        <v>8</v>
      </c>
      <c r="F44" s="49" t="s">
        <v>118</v>
      </c>
    </row>
    <row r="45" spans="1:6" ht="13.5">
      <c r="A45" s="46">
        <v>107</v>
      </c>
      <c r="B45" s="47" t="s">
        <v>74</v>
      </c>
      <c r="C45" s="48">
        <v>1967</v>
      </c>
      <c r="D45" s="48" t="s">
        <v>6</v>
      </c>
      <c r="E45" s="49" t="s">
        <v>20</v>
      </c>
      <c r="F45" s="49" t="s">
        <v>73</v>
      </c>
    </row>
    <row r="46" spans="1:6" ht="13.5">
      <c r="A46" s="46">
        <v>108</v>
      </c>
      <c r="B46" s="47" t="s">
        <v>130</v>
      </c>
      <c r="C46" s="48">
        <v>1979</v>
      </c>
      <c r="D46" s="48" t="s">
        <v>5</v>
      </c>
      <c r="E46" s="49" t="s">
        <v>3</v>
      </c>
      <c r="F46" s="49" t="s">
        <v>131</v>
      </c>
    </row>
    <row r="47" spans="1:6" ht="13.5">
      <c r="A47" s="46">
        <v>109</v>
      </c>
      <c r="B47" s="47" t="s">
        <v>156</v>
      </c>
      <c r="C47" s="48">
        <v>1987</v>
      </c>
      <c r="D47" s="48" t="s">
        <v>10</v>
      </c>
      <c r="E47" s="49" t="s">
        <v>121</v>
      </c>
      <c r="F47" s="49" t="s">
        <v>121</v>
      </c>
    </row>
    <row r="48" spans="1:6" ht="13.5">
      <c r="A48" s="46">
        <v>110</v>
      </c>
      <c r="B48" s="47" t="s">
        <v>41</v>
      </c>
      <c r="C48" s="48">
        <v>1985</v>
      </c>
      <c r="D48" s="48" t="s">
        <v>5</v>
      </c>
      <c r="E48" s="49" t="s">
        <v>3</v>
      </c>
      <c r="F48" s="49" t="s">
        <v>132</v>
      </c>
    </row>
    <row r="49" spans="1:6" ht="13.5">
      <c r="A49" s="46">
        <v>111</v>
      </c>
      <c r="B49" s="47" t="s">
        <v>63</v>
      </c>
      <c r="C49" s="48">
        <v>1994</v>
      </c>
      <c r="D49" s="48" t="s">
        <v>10</v>
      </c>
      <c r="E49" s="49" t="s">
        <v>24</v>
      </c>
      <c r="F49" s="49" t="s">
        <v>64</v>
      </c>
    </row>
    <row r="50" spans="1:6" ht="13.5">
      <c r="A50" s="46">
        <v>112</v>
      </c>
      <c r="B50" s="47" t="s">
        <v>133</v>
      </c>
      <c r="C50" s="48">
        <v>1985</v>
      </c>
      <c r="D50" s="48" t="s">
        <v>5</v>
      </c>
      <c r="E50" s="49" t="s">
        <v>134</v>
      </c>
      <c r="F50" s="49" t="s">
        <v>135</v>
      </c>
    </row>
    <row r="51" spans="1:6" ht="13.5">
      <c r="A51" s="46">
        <v>113</v>
      </c>
      <c r="B51" s="47" t="s">
        <v>31</v>
      </c>
      <c r="C51" s="48">
        <v>1995</v>
      </c>
      <c r="D51" s="48" t="s">
        <v>27</v>
      </c>
      <c r="E51" s="49" t="s">
        <v>82</v>
      </c>
      <c r="F51" s="49" t="s">
        <v>23</v>
      </c>
    </row>
    <row r="52" spans="1:6" ht="13.5">
      <c r="A52" s="46">
        <v>116</v>
      </c>
      <c r="B52" s="47" t="s">
        <v>68</v>
      </c>
      <c r="C52" s="48">
        <v>1982</v>
      </c>
      <c r="D52" s="48" t="s">
        <v>5</v>
      </c>
      <c r="E52" s="49" t="s">
        <v>71</v>
      </c>
      <c r="F52" s="49" t="s">
        <v>69</v>
      </c>
    </row>
    <row r="53" spans="1:6" ht="13.5">
      <c r="A53" s="46">
        <v>117</v>
      </c>
      <c r="B53" s="47" t="s">
        <v>70</v>
      </c>
      <c r="C53" s="48">
        <v>1955</v>
      </c>
      <c r="D53" s="48" t="s">
        <v>29</v>
      </c>
      <c r="E53" s="49" t="s">
        <v>71</v>
      </c>
      <c r="F53" s="49" t="s">
        <v>69</v>
      </c>
    </row>
    <row r="54" spans="1:6" ht="13.5">
      <c r="A54" s="46">
        <v>118</v>
      </c>
      <c r="B54" s="47" t="s">
        <v>136</v>
      </c>
      <c r="C54" s="48">
        <v>1976</v>
      </c>
      <c r="D54" s="48" t="s">
        <v>5</v>
      </c>
      <c r="E54" s="49" t="s">
        <v>137</v>
      </c>
      <c r="F54" s="49" t="s">
        <v>137</v>
      </c>
    </row>
    <row r="55" spans="1:6" ht="13.5">
      <c r="A55" s="46">
        <v>119</v>
      </c>
      <c r="B55" s="47" t="s">
        <v>138</v>
      </c>
      <c r="C55" s="48">
        <v>1986</v>
      </c>
      <c r="D55" s="48" t="s">
        <v>5</v>
      </c>
      <c r="E55" s="49" t="s">
        <v>139</v>
      </c>
      <c r="F55" s="49" t="s">
        <v>140</v>
      </c>
    </row>
    <row r="56" spans="1:6" ht="13.5">
      <c r="A56" s="46">
        <v>120</v>
      </c>
      <c r="B56" s="47" t="s">
        <v>141</v>
      </c>
      <c r="C56" s="48">
        <v>1983</v>
      </c>
      <c r="D56" s="48" t="s">
        <v>5</v>
      </c>
      <c r="E56" s="49" t="s">
        <v>20</v>
      </c>
      <c r="F56" s="49" t="s">
        <v>142</v>
      </c>
    </row>
    <row r="57" spans="1:6" ht="13.5">
      <c r="A57" s="46">
        <v>121</v>
      </c>
      <c r="B57" s="47" t="s">
        <v>143</v>
      </c>
      <c r="C57" s="48">
        <v>1966</v>
      </c>
      <c r="D57" s="48" t="s">
        <v>6</v>
      </c>
      <c r="E57" s="49" t="s">
        <v>3</v>
      </c>
      <c r="F57" s="49" t="s">
        <v>144</v>
      </c>
    </row>
    <row r="58" spans="1:6" ht="13.5">
      <c r="A58" s="46">
        <v>123</v>
      </c>
      <c r="B58" s="47" t="s">
        <v>158</v>
      </c>
      <c r="C58" s="48">
        <v>1987</v>
      </c>
      <c r="D58" s="48" t="s">
        <v>10</v>
      </c>
      <c r="E58" s="49" t="s">
        <v>159</v>
      </c>
      <c r="F58" s="49"/>
    </row>
    <row r="59" spans="1:6" ht="13.5">
      <c r="A59" s="46">
        <v>124</v>
      </c>
      <c r="B59" s="47" t="s">
        <v>160</v>
      </c>
      <c r="C59" s="48">
        <v>1974</v>
      </c>
      <c r="D59" s="48" t="s">
        <v>5</v>
      </c>
      <c r="E59" s="49"/>
      <c r="F59" s="49" t="s">
        <v>161</v>
      </c>
    </row>
    <row r="60" spans="1:6" ht="13.5">
      <c r="A60" s="46">
        <v>125</v>
      </c>
      <c r="B60" s="47" t="s">
        <v>162</v>
      </c>
      <c r="C60" s="48">
        <v>1997</v>
      </c>
      <c r="D60" s="48" t="s">
        <v>27</v>
      </c>
      <c r="E60" s="49" t="s">
        <v>23</v>
      </c>
      <c r="F60" s="49" t="s">
        <v>23</v>
      </c>
    </row>
    <row r="61" spans="1:6" ht="13.5">
      <c r="A61" s="46">
        <v>126</v>
      </c>
      <c r="B61" s="47" t="s">
        <v>163</v>
      </c>
      <c r="C61" s="48">
        <v>1961</v>
      </c>
      <c r="D61" s="48" t="s">
        <v>7</v>
      </c>
      <c r="E61" s="49"/>
      <c r="F61" s="49" t="s">
        <v>164</v>
      </c>
    </row>
    <row r="62" spans="1:6" ht="13.5">
      <c r="A62" s="46">
        <v>127</v>
      </c>
      <c r="B62" s="47" t="s">
        <v>165</v>
      </c>
      <c r="C62" s="48">
        <v>1974</v>
      </c>
      <c r="D62" s="48" t="s">
        <v>5</v>
      </c>
      <c r="E62" s="49" t="s">
        <v>166</v>
      </c>
      <c r="F62" s="49"/>
    </row>
    <row r="63" spans="1:6" ht="13.5">
      <c r="A63" s="46">
        <v>128</v>
      </c>
      <c r="B63" s="47" t="s">
        <v>167</v>
      </c>
      <c r="C63" s="48">
        <v>1973</v>
      </c>
      <c r="D63" s="48" t="s">
        <v>29</v>
      </c>
      <c r="E63" s="49" t="s">
        <v>166</v>
      </c>
      <c r="F63" s="49"/>
    </row>
    <row r="64" spans="1:6" ht="13.5">
      <c r="A64" s="46">
        <v>129</v>
      </c>
      <c r="B64" s="47" t="s">
        <v>168</v>
      </c>
      <c r="C64" s="48">
        <v>1973</v>
      </c>
      <c r="D64" s="48" t="s">
        <v>6</v>
      </c>
      <c r="E64" s="49"/>
      <c r="F64" s="49" t="s">
        <v>169</v>
      </c>
    </row>
    <row r="65" spans="1:6" ht="13.5">
      <c r="A65" s="46">
        <v>130</v>
      </c>
      <c r="B65" s="47" t="s">
        <v>170</v>
      </c>
      <c r="C65" s="48">
        <v>1976</v>
      </c>
      <c r="D65" s="48" t="s">
        <v>5</v>
      </c>
      <c r="E65" s="49"/>
      <c r="F65" s="49" t="s">
        <v>171</v>
      </c>
    </row>
    <row r="66" spans="1:6" ht="13.5">
      <c r="A66" s="46">
        <v>131</v>
      </c>
      <c r="B66" s="47" t="s">
        <v>172</v>
      </c>
      <c r="C66" s="48">
        <v>1970</v>
      </c>
      <c r="D66" s="48" t="s">
        <v>29</v>
      </c>
      <c r="E66" s="49"/>
      <c r="F66" s="49" t="s">
        <v>173</v>
      </c>
    </row>
    <row r="67" spans="1:6" ht="13.5">
      <c r="A67" s="46">
        <v>132</v>
      </c>
      <c r="B67" s="47" t="s">
        <v>174</v>
      </c>
      <c r="C67" s="48">
        <v>1968</v>
      </c>
      <c r="D67" s="48" t="s">
        <v>6</v>
      </c>
      <c r="E67" s="49"/>
      <c r="F67" s="49" t="s">
        <v>173</v>
      </c>
    </row>
    <row r="68" spans="1:6" ht="13.5">
      <c r="A68" s="46">
        <v>133</v>
      </c>
      <c r="B68" s="47" t="s">
        <v>175</v>
      </c>
      <c r="C68" s="48">
        <v>1986</v>
      </c>
      <c r="D68" s="48" t="s">
        <v>5</v>
      </c>
      <c r="E68" s="49"/>
      <c r="F68" s="49" t="s">
        <v>169</v>
      </c>
    </row>
    <row r="69" spans="1:6" ht="13.5">
      <c r="A69" s="46">
        <v>134</v>
      </c>
      <c r="B69" s="47" t="s">
        <v>176</v>
      </c>
      <c r="C69" s="48">
        <v>1957</v>
      </c>
      <c r="D69" s="48" t="s">
        <v>29</v>
      </c>
      <c r="E69" s="49"/>
      <c r="F69" s="49" t="s">
        <v>169</v>
      </c>
    </row>
    <row r="70" spans="1:6" ht="13.5">
      <c r="A70" s="46">
        <v>135</v>
      </c>
      <c r="B70" s="47" t="s">
        <v>177</v>
      </c>
      <c r="C70" s="48">
        <v>1949</v>
      </c>
      <c r="D70" s="48" t="s">
        <v>9</v>
      </c>
      <c r="E70" s="49" t="s">
        <v>71</v>
      </c>
      <c r="F70" s="49"/>
    </row>
    <row r="71" spans="1:6" ht="13.5">
      <c r="A71" s="46">
        <v>136</v>
      </c>
      <c r="B71" s="47" t="s">
        <v>178</v>
      </c>
      <c r="C71" s="48">
        <v>1988</v>
      </c>
      <c r="D71" s="48" t="s">
        <v>5</v>
      </c>
      <c r="E71" s="49" t="s">
        <v>103</v>
      </c>
      <c r="F71" s="49"/>
    </row>
    <row r="72" spans="1:6" ht="13.5">
      <c r="A72" s="46">
        <v>137</v>
      </c>
      <c r="B72" s="47" t="s">
        <v>179</v>
      </c>
      <c r="C72" s="48">
        <v>1970</v>
      </c>
      <c r="D72" s="48" t="s">
        <v>29</v>
      </c>
      <c r="E72" s="49"/>
      <c r="F72" s="49" t="s">
        <v>180</v>
      </c>
    </row>
    <row r="73" spans="1:6" ht="13.5">
      <c r="A73" s="46">
        <v>138</v>
      </c>
      <c r="B73" s="47" t="s">
        <v>181</v>
      </c>
      <c r="C73" s="48">
        <v>1997</v>
      </c>
      <c r="D73" s="48" t="s">
        <v>27</v>
      </c>
      <c r="E73" s="49"/>
      <c r="F73" s="49" t="s">
        <v>73</v>
      </c>
    </row>
    <row r="74" spans="1:6" ht="13.5">
      <c r="A74" s="46">
        <v>139</v>
      </c>
      <c r="B74" s="47" t="s">
        <v>182</v>
      </c>
      <c r="C74" s="48">
        <v>1969</v>
      </c>
      <c r="D74" s="48" t="s">
        <v>6</v>
      </c>
      <c r="E74" s="49" t="s">
        <v>183</v>
      </c>
      <c r="F74" s="49"/>
    </row>
    <row r="75" spans="1:6" ht="13.5">
      <c r="A75" s="46">
        <v>140</v>
      </c>
      <c r="B75" s="47" t="s">
        <v>184</v>
      </c>
      <c r="C75" s="48">
        <v>1970</v>
      </c>
      <c r="D75" s="48" t="s">
        <v>6</v>
      </c>
      <c r="E75" s="49"/>
      <c r="F75" s="49" t="s">
        <v>185</v>
      </c>
    </row>
    <row r="76" spans="1:6" ht="13.5">
      <c r="A76" s="46">
        <v>141</v>
      </c>
      <c r="B76" s="47" t="s">
        <v>186</v>
      </c>
      <c r="C76" s="48">
        <v>1953</v>
      </c>
      <c r="D76" s="48" t="s">
        <v>9</v>
      </c>
      <c r="E76" s="49" t="s">
        <v>187</v>
      </c>
      <c r="F76" s="49"/>
    </row>
    <row r="77" spans="1:6" ht="13.5">
      <c r="A77" s="46">
        <v>142</v>
      </c>
      <c r="B77" s="47" t="s">
        <v>188</v>
      </c>
      <c r="C77" s="48">
        <v>1956</v>
      </c>
      <c r="D77" s="48" t="s">
        <v>7</v>
      </c>
      <c r="E77" s="49"/>
      <c r="F77" s="49" t="s">
        <v>185</v>
      </c>
    </row>
    <row r="78" spans="1:6" ht="13.5">
      <c r="A78" s="46">
        <v>143</v>
      </c>
      <c r="B78" s="47" t="s">
        <v>189</v>
      </c>
      <c r="C78" s="48">
        <v>1961</v>
      </c>
      <c r="D78" s="48" t="s">
        <v>7</v>
      </c>
      <c r="E78" s="49"/>
      <c r="F78" s="49" t="s">
        <v>190</v>
      </c>
    </row>
    <row r="79" spans="1:6" ht="13.5">
      <c r="A79" s="46">
        <v>144</v>
      </c>
      <c r="B79" s="47" t="s">
        <v>191</v>
      </c>
      <c r="C79" s="48">
        <v>1966</v>
      </c>
      <c r="D79" s="48" t="s">
        <v>29</v>
      </c>
      <c r="E79" s="49"/>
      <c r="F79" s="49" t="s">
        <v>192</v>
      </c>
    </row>
    <row r="80" spans="1:6" ht="13.5">
      <c r="A80" s="46">
        <v>145</v>
      </c>
      <c r="B80" s="47" t="s">
        <v>193</v>
      </c>
      <c r="C80" s="48">
        <v>1991</v>
      </c>
      <c r="D80" s="48" t="s">
        <v>10</v>
      </c>
      <c r="E80" s="49"/>
      <c r="F80" s="49" t="s">
        <v>192</v>
      </c>
    </row>
    <row r="81" spans="1:6" ht="13.5">
      <c r="A81" s="46">
        <v>146</v>
      </c>
      <c r="B81" s="47" t="s">
        <v>194</v>
      </c>
      <c r="C81" s="48">
        <v>1979</v>
      </c>
      <c r="D81" s="48" t="s">
        <v>10</v>
      </c>
      <c r="E81" s="49"/>
      <c r="F81" s="49" t="s">
        <v>195</v>
      </c>
    </row>
    <row r="82" spans="1:6" ht="13.5">
      <c r="A82" s="46">
        <v>147</v>
      </c>
      <c r="B82" s="47" t="s">
        <v>196</v>
      </c>
      <c r="C82" s="48">
        <v>1987</v>
      </c>
      <c r="D82" s="48" t="s">
        <v>5</v>
      </c>
      <c r="E82" s="49" t="s">
        <v>8</v>
      </c>
      <c r="F82" s="49"/>
    </row>
    <row r="83" spans="1:6" ht="13.5">
      <c r="A83" s="46">
        <v>148</v>
      </c>
      <c r="B83" s="47" t="s">
        <v>197</v>
      </c>
      <c r="C83" s="48">
        <v>1996</v>
      </c>
      <c r="D83" s="48" t="s">
        <v>10</v>
      </c>
      <c r="E83" s="49" t="s">
        <v>180</v>
      </c>
      <c r="F83" s="49" t="s">
        <v>180</v>
      </c>
    </row>
    <row r="84" spans="1:6" ht="13.5">
      <c r="A84" s="46">
        <v>149</v>
      </c>
      <c r="B84" s="47" t="s">
        <v>198</v>
      </c>
      <c r="C84" s="48">
        <v>1982</v>
      </c>
      <c r="D84" s="48" t="s">
        <v>5</v>
      </c>
      <c r="E84" s="49"/>
      <c r="F84" s="49" t="s">
        <v>180</v>
      </c>
    </row>
    <row r="85" spans="1:6" ht="13.5">
      <c r="A85" s="46">
        <v>150</v>
      </c>
      <c r="B85" s="47" t="s">
        <v>199</v>
      </c>
      <c r="C85" s="48">
        <v>1996</v>
      </c>
      <c r="D85" s="48" t="s">
        <v>27</v>
      </c>
      <c r="E85" s="49" t="s">
        <v>200</v>
      </c>
      <c r="F85" s="49"/>
    </row>
    <row r="86" spans="1:6" ht="13.5">
      <c r="A86" s="46">
        <v>151</v>
      </c>
      <c r="B86" s="47" t="s">
        <v>201</v>
      </c>
      <c r="C86" s="48">
        <v>1971</v>
      </c>
      <c r="D86" s="48" t="s">
        <v>6</v>
      </c>
      <c r="E86" s="49" t="s">
        <v>200</v>
      </c>
      <c r="F86" s="49"/>
    </row>
    <row r="87" spans="1:6" ht="13.5">
      <c r="A87" s="46">
        <v>152</v>
      </c>
      <c r="B87" s="47" t="s">
        <v>202</v>
      </c>
      <c r="C87" s="48">
        <v>1968</v>
      </c>
      <c r="D87" s="48" t="s">
        <v>6</v>
      </c>
      <c r="E87" s="49" t="s">
        <v>203</v>
      </c>
      <c r="F87" s="49"/>
    </row>
    <row r="88" spans="1:6" ht="13.5">
      <c r="A88" s="46">
        <v>153</v>
      </c>
      <c r="B88" s="47" t="s">
        <v>204</v>
      </c>
      <c r="C88" s="48">
        <v>1970</v>
      </c>
      <c r="D88" s="48" t="s">
        <v>29</v>
      </c>
      <c r="E88" s="49" t="s">
        <v>203</v>
      </c>
      <c r="F88" s="49"/>
    </row>
    <row r="89" spans="1:6" ht="13.5">
      <c r="A89" s="46">
        <v>154</v>
      </c>
      <c r="B89" s="47" t="s">
        <v>205</v>
      </c>
      <c r="C89" s="48">
        <v>1972</v>
      </c>
      <c r="D89" s="48" t="s">
        <v>29</v>
      </c>
      <c r="E89" s="49" t="s">
        <v>8</v>
      </c>
      <c r="F89" s="49"/>
    </row>
    <row r="90" spans="1:6" ht="13.5">
      <c r="A90" s="46">
        <v>155</v>
      </c>
      <c r="B90" s="47" t="s">
        <v>206</v>
      </c>
      <c r="C90" s="48">
        <v>1946</v>
      </c>
      <c r="D90" s="48" t="s">
        <v>9</v>
      </c>
      <c r="E90" s="49"/>
      <c r="F90" s="49" t="s">
        <v>207</v>
      </c>
    </row>
    <row r="91" spans="1:6" ht="13.5">
      <c r="A91" s="46">
        <v>165</v>
      </c>
      <c r="B91" s="47" t="s">
        <v>219</v>
      </c>
      <c r="C91" s="48">
        <v>1957</v>
      </c>
      <c r="D91" s="48" t="s">
        <v>29</v>
      </c>
      <c r="E91" s="49" t="s">
        <v>20</v>
      </c>
      <c r="F91" s="49"/>
    </row>
    <row r="92" spans="1:6" ht="13.5">
      <c r="A92" s="46">
        <v>156</v>
      </c>
      <c r="B92" s="47" t="s">
        <v>208</v>
      </c>
      <c r="C92" s="48">
        <v>1999</v>
      </c>
      <c r="D92" s="48" t="s">
        <v>27</v>
      </c>
      <c r="E92" s="49" t="s">
        <v>209</v>
      </c>
      <c r="F92" s="49"/>
    </row>
    <row r="93" spans="1:6" ht="13.5">
      <c r="A93" s="46">
        <v>157</v>
      </c>
      <c r="B93" s="47" t="s">
        <v>210</v>
      </c>
      <c r="C93" s="48">
        <v>1997</v>
      </c>
      <c r="D93" s="48" t="s">
        <v>27</v>
      </c>
      <c r="E93" s="49" t="s">
        <v>209</v>
      </c>
      <c r="F93" s="49"/>
    </row>
    <row r="94" spans="1:6" ht="13.5">
      <c r="A94" s="46">
        <v>158</v>
      </c>
      <c r="B94" s="47" t="s">
        <v>210</v>
      </c>
      <c r="C94" s="48">
        <v>1970</v>
      </c>
      <c r="D94" s="48" t="s">
        <v>6</v>
      </c>
      <c r="E94" s="49" t="s">
        <v>209</v>
      </c>
      <c r="F94" s="49"/>
    </row>
    <row r="95" spans="1:6" ht="13.5">
      <c r="A95" s="46">
        <v>161</v>
      </c>
      <c r="B95" s="47" t="s">
        <v>34</v>
      </c>
      <c r="C95" s="48">
        <v>1960</v>
      </c>
      <c r="D95" s="48" t="s">
        <v>7</v>
      </c>
      <c r="E95" s="49" t="s">
        <v>214</v>
      </c>
      <c r="F95" s="49" t="s">
        <v>214</v>
      </c>
    </row>
    <row r="96" spans="1:6" ht="13.5">
      <c r="A96" s="46">
        <v>162</v>
      </c>
      <c r="B96" s="47" t="s">
        <v>215</v>
      </c>
      <c r="C96" s="48">
        <v>1970</v>
      </c>
      <c r="D96" s="48" t="s">
        <v>6</v>
      </c>
      <c r="E96" s="49"/>
      <c r="F96" s="49" t="s">
        <v>23</v>
      </c>
    </row>
    <row r="97" spans="1:6" ht="13.5">
      <c r="A97" s="46">
        <v>163</v>
      </c>
      <c r="B97" s="47" t="s">
        <v>216</v>
      </c>
      <c r="C97" s="48">
        <v>1992</v>
      </c>
      <c r="D97" s="48" t="s">
        <v>27</v>
      </c>
      <c r="E97" s="49"/>
      <c r="F97" s="49" t="s">
        <v>217</v>
      </c>
    </row>
    <row r="98" spans="1:6" ht="13.5">
      <c r="A98" s="46">
        <v>164</v>
      </c>
      <c r="B98" s="47" t="s">
        <v>218</v>
      </c>
      <c r="C98" s="48">
        <v>1985</v>
      </c>
      <c r="D98" s="48" t="s">
        <v>5</v>
      </c>
      <c r="E98" s="49" t="s">
        <v>20</v>
      </c>
      <c r="F98" s="49"/>
    </row>
    <row r="99" spans="1:6" ht="13.5">
      <c r="A99" s="46">
        <v>166</v>
      </c>
      <c r="B99" s="47" t="s">
        <v>220</v>
      </c>
      <c r="C99" s="48">
        <v>1961</v>
      </c>
      <c r="D99" s="48" t="s">
        <v>7</v>
      </c>
      <c r="E99" s="49"/>
      <c r="F99" s="49" t="s">
        <v>221</v>
      </c>
    </row>
    <row r="100" spans="1:6" ht="13.5">
      <c r="A100" s="46">
        <v>167</v>
      </c>
      <c r="B100" s="47" t="s">
        <v>58</v>
      </c>
      <c r="C100" s="48">
        <v>1959</v>
      </c>
      <c r="D100" s="48" t="s">
        <v>7</v>
      </c>
      <c r="E100" s="49"/>
      <c r="F100" s="49" t="s">
        <v>222</v>
      </c>
    </row>
    <row r="101" spans="1:6" ht="13.5">
      <c r="A101" s="46">
        <v>168</v>
      </c>
      <c r="B101" s="47" t="s">
        <v>223</v>
      </c>
      <c r="C101" s="48">
        <v>1978</v>
      </c>
      <c r="D101" s="48" t="s">
        <v>5</v>
      </c>
      <c r="E101" s="49" t="s">
        <v>224</v>
      </c>
      <c r="F101" s="49"/>
    </row>
    <row r="102" spans="1:6" ht="13.5">
      <c r="A102" s="46">
        <v>169</v>
      </c>
      <c r="B102" s="47" t="s">
        <v>225</v>
      </c>
      <c r="C102" s="48">
        <v>1979</v>
      </c>
      <c r="D102" s="48" t="s">
        <v>5</v>
      </c>
      <c r="E102" s="49" t="s">
        <v>224</v>
      </c>
      <c r="F102" s="49"/>
    </row>
    <row r="103" spans="1:6" ht="13.5">
      <c r="A103" s="46">
        <v>170</v>
      </c>
      <c r="B103" s="47" t="s">
        <v>226</v>
      </c>
      <c r="C103" s="48">
        <v>1970</v>
      </c>
      <c r="D103" s="48" t="s">
        <v>29</v>
      </c>
      <c r="E103" s="49" t="s">
        <v>3</v>
      </c>
      <c r="F103" s="49"/>
    </row>
    <row r="104" spans="1:6" ht="13.5">
      <c r="A104" s="46">
        <v>171</v>
      </c>
      <c r="B104" s="47" t="s">
        <v>227</v>
      </c>
      <c r="C104" s="48">
        <v>1972</v>
      </c>
      <c r="D104" s="48" t="s">
        <v>6</v>
      </c>
      <c r="E104" s="49"/>
      <c r="F104" s="49" t="s">
        <v>43</v>
      </c>
    </row>
    <row r="105" spans="1:6" ht="13.5">
      <c r="A105" s="46">
        <v>172</v>
      </c>
      <c r="B105" s="47" t="s">
        <v>228</v>
      </c>
      <c r="C105" s="48">
        <v>1977</v>
      </c>
      <c r="D105" s="48" t="s">
        <v>5</v>
      </c>
      <c r="E105" s="49"/>
      <c r="F105" s="49" t="s">
        <v>229</v>
      </c>
    </row>
    <row r="106" spans="1:6" ht="13.5">
      <c r="A106" s="46">
        <v>173</v>
      </c>
      <c r="B106" s="47" t="s">
        <v>230</v>
      </c>
      <c r="C106" s="48">
        <v>1981</v>
      </c>
      <c r="D106" s="48" t="s">
        <v>10</v>
      </c>
      <c r="E106" s="49"/>
      <c r="F106" s="49" t="s">
        <v>150</v>
      </c>
    </row>
    <row r="107" spans="1:6" ht="13.5">
      <c r="A107" s="46">
        <v>174</v>
      </c>
      <c r="B107" s="47" t="s">
        <v>231</v>
      </c>
      <c r="C107" s="48">
        <v>1977</v>
      </c>
      <c r="D107" s="48" t="s">
        <v>5</v>
      </c>
      <c r="E107" s="49"/>
      <c r="F107" s="49" t="s">
        <v>232</v>
      </c>
    </row>
    <row r="108" spans="1:6" ht="13.5">
      <c r="A108" s="46">
        <v>175</v>
      </c>
      <c r="B108" s="47" t="s">
        <v>233</v>
      </c>
      <c r="C108" s="48">
        <v>1968</v>
      </c>
      <c r="D108" s="48" t="s">
        <v>6</v>
      </c>
      <c r="E108" s="49" t="s">
        <v>234</v>
      </c>
      <c r="F108" s="49"/>
    </row>
    <row r="109" spans="1:6" ht="13.5">
      <c r="A109" s="46">
        <v>176</v>
      </c>
      <c r="B109" s="47" t="s">
        <v>235</v>
      </c>
      <c r="C109" s="48">
        <v>2000</v>
      </c>
      <c r="D109" s="48" t="s">
        <v>10</v>
      </c>
      <c r="E109" s="49"/>
      <c r="F109" s="49" t="s">
        <v>236</v>
      </c>
    </row>
    <row r="110" spans="1:6" ht="13.5">
      <c r="A110" s="46">
        <v>177</v>
      </c>
      <c r="B110" s="47" t="s">
        <v>237</v>
      </c>
      <c r="C110" s="48">
        <v>1966</v>
      </c>
      <c r="D110" s="48" t="s">
        <v>6</v>
      </c>
      <c r="E110" s="49" t="s">
        <v>238</v>
      </c>
      <c r="F110" s="49"/>
    </row>
    <row r="111" spans="1:6" ht="13.5">
      <c r="A111" s="46">
        <v>178</v>
      </c>
      <c r="B111" s="47" t="s">
        <v>239</v>
      </c>
      <c r="C111" s="48">
        <v>1968</v>
      </c>
      <c r="D111" s="48" t="s">
        <v>6</v>
      </c>
      <c r="E111" s="49" t="s">
        <v>238</v>
      </c>
      <c r="F111" s="49"/>
    </row>
    <row r="112" spans="1:6" ht="13.5">
      <c r="A112" s="46">
        <v>179</v>
      </c>
      <c r="B112" s="47" t="s">
        <v>240</v>
      </c>
      <c r="C112" s="48">
        <v>1973</v>
      </c>
      <c r="D112" s="48" t="s">
        <v>6</v>
      </c>
      <c r="E112" s="49" t="s">
        <v>241</v>
      </c>
      <c r="F112" s="49"/>
    </row>
    <row r="113" spans="1:6" ht="15">
      <c r="A113" s="48">
        <v>180</v>
      </c>
      <c r="B113" s="50" t="s">
        <v>242</v>
      </c>
      <c r="C113" s="48">
        <v>1975</v>
      </c>
      <c r="D113" s="48" t="s">
        <v>10</v>
      </c>
      <c r="E113" s="49"/>
      <c r="F113" s="49" t="s">
        <v>243</v>
      </c>
    </row>
    <row r="114" spans="1:2" ht="13.5">
      <c r="A114" s="89"/>
      <c r="B114" s="89"/>
    </row>
  </sheetData>
  <sheetProtection/>
  <mergeCells count="2">
    <mergeCell ref="A1:F1"/>
    <mergeCell ref="A114:B114"/>
  </mergeCells>
  <printOptions horizontalCentered="1"/>
  <pageMargins left="0.3937007874015748" right="0.3937007874015748" top="0.3937007874015748" bottom="0.3937007874015748" header="0.5905511811023623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5"/>
  <sheetViews>
    <sheetView showZero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4.00390625" style="52" bestFit="1" customWidth="1"/>
    <col min="2" max="2" width="18.125" style="51" bestFit="1" customWidth="1"/>
    <col min="3" max="3" width="5.50390625" style="61" bestFit="1" customWidth="1"/>
    <col min="4" max="4" width="10.125" style="52" bestFit="1" customWidth="1"/>
    <col min="5" max="5" width="7.00390625" style="51" bestFit="1" customWidth="1"/>
    <col min="6" max="6" width="9.00390625" style="51" bestFit="1" customWidth="1"/>
    <col min="7" max="7" width="16.125" style="71" bestFit="1" customWidth="1"/>
    <col min="8" max="8" width="25.875" style="72" bestFit="1" customWidth="1"/>
    <col min="9" max="9" width="4.875" style="52" bestFit="1" customWidth="1"/>
    <col min="10" max="16384" width="8.875" style="51" customWidth="1"/>
  </cols>
  <sheetData>
    <row r="1" spans="1:9" ht="15">
      <c r="A1" s="87" t="s">
        <v>299</v>
      </c>
      <c r="B1" s="87"/>
      <c r="C1" s="87"/>
      <c r="D1" s="87"/>
      <c r="E1" s="87"/>
      <c r="F1" s="87"/>
      <c r="G1" s="87"/>
      <c r="H1" s="87"/>
      <c r="I1" s="73"/>
    </row>
    <row r="3" spans="1:9" s="64" customFormat="1" ht="26.25">
      <c r="A3" s="62"/>
      <c r="B3" s="63" t="s">
        <v>0</v>
      </c>
      <c r="C3" s="63" t="s">
        <v>22</v>
      </c>
      <c r="D3" s="63" t="s">
        <v>298</v>
      </c>
      <c r="E3" s="63" t="s">
        <v>14</v>
      </c>
      <c r="F3" s="62" t="s">
        <v>13</v>
      </c>
      <c r="G3" s="62" t="s">
        <v>78</v>
      </c>
      <c r="H3" s="63" t="s">
        <v>2</v>
      </c>
      <c r="I3" s="68" t="s">
        <v>65</v>
      </c>
    </row>
    <row r="4" spans="1:9" ht="12.75">
      <c r="A4" s="65">
        <f>závod!B2</f>
        <v>1</v>
      </c>
      <c r="B4" s="66" t="str">
        <f>závod!C2</f>
        <v>Kohut Jan</v>
      </c>
      <c r="C4" s="61" t="str">
        <f>závod!I2</f>
        <v>16:28</v>
      </c>
      <c r="D4" s="67" t="str">
        <f>závod!A2</f>
        <v>M  1</v>
      </c>
      <c r="E4" s="65">
        <f>závod!D2</f>
        <v>1985</v>
      </c>
      <c r="F4" s="65">
        <f>závod!H2</f>
        <v>110</v>
      </c>
      <c r="G4" s="69" t="str">
        <f>závod!E2</f>
        <v>Blansko</v>
      </c>
      <c r="H4" s="69" t="str">
        <f>závod!F2</f>
        <v>MIZUNO</v>
      </c>
      <c r="I4" s="52" t="str">
        <f>závod!L2</f>
        <v>ok</v>
      </c>
    </row>
    <row r="5" spans="1:9" ht="12.75">
      <c r="A5" s="65">
        <f>závod!B3</f>
        <v>2</v>
      </c>
      <c r="B5" s="66" t="str">
        <f>závod!C3</f>
        <v>Míč Robert</v>
      </c>
      <c r="C5" s="61" t="str">
        <f>závod!I3</f>
        <v>16:58</v>
      </c>
      <c r="D5" s="67" t="str">
        <f>závod!A3</f>
        <v>J  1</v>
      </c>
      <c r="E5" s="65">
        <f>závod!D3</f>
        <v>1992</v>
      </c>
      <c r="F5" s="65">
        <f>závod!H3</f>
        <v>163</v>
      </c>
      <c r="G5" s="69">
        <f>závod!E3</f>
        <v>0</v>
      </c>
      <c r="H5" s="69" t="str">
        <f>závod!F3</f>
        <v>VSK Univerzita Brno</v>
      </c>
      <c r="I5" s="52" t="str">
        <f>závod!L3</f>
        <v>X</v>
      </c>
    </row>
    <row r="6" spans="1:9" ht="12.75">
      <c r="A6" s="65">
        <f>závod!B4</f>
        <v>3</v>
      </c>
      <c r="B6" s="66" t="str">
        <f>závod!C4</f>
        <v>Orálek Daniel</v>
      </c>
      <c r="C6" s="61" t="str">
        <f>závod!I4</f>
        <v>17:15</v>
      </c>
      <c r="D6" s="67" t="str">
        <f>závod!A4</f>
        <v>MV1  1</v>
      </c>
      <c r="E6" s="65">
        <f>závod!D4</f>
        <v>1970</v>
      </c>
      <c r="F6" s="65">
        <f>závod!H4</f>
        <v>140</v>
      </c>
      <c r="G6" s="69">
        <f>závod!E4</f>
        <v>0</v>
      </c>
      <c r="H6" s="69" t="str">
        <f>závod!F4</f>
        <v>AC Moravská Slavia Brno</v>
      </c>
      <c r="I6" s="52" t="str">
        <f>závod!L4</f>
        <v>ok</v>
      </c>
    </row>
    <row r="7" spans="1:9" ht="12.75">
      <c r="A7" s="65">
        <f>závod!B5</f>
        <v>4</v>
      </c>
      <c r="B7" s="66" t="str">
        <f>závod!C5</f>
        <v>Steiner Tomáš</v>
      </c>
      <c r="C7" s="61" t="str">
        <f>závod!I5</f>
        <v>17:25</v>
      </c>
      <c r="D7" s="67" t="str">
        <f>závod!A5</f>
        <v>M  2</v>
      </c>
      <c r="E7" s="65">
        <f>závod!D5</f>
        <v>1986</v>
      </c>
      <c r="F7" s="65">
        <f>závod!H5</f>
        <v>133</v>
      </c>
      <c r="G7" s="69">
        <f>závod!E5</f>
        <v>0</v>
      </c>
      <c r="H7" s="69" t="str">
        <f>závod!F5</f>
        <v>AK Drnovice u V.</v>
      </c>
      <c r="I7" s="52" t="str">
        <f>závod!L5</f>
        <v>X</v>
      </c>
    </row>
    <row r="8" spans="1:9" ht="12.75">
      <c r="A8" s="65">
        <f>závod!B6</f>
        <v>5</v>
      </c>
      <c r="B8" s="66" t="str">
        <f>závod!C6</f>
        <v>Večeřa Tomáš</v>
      </c>
      <c r="C8" s="61" t="str">
        <f>závod!I6</f>
        <v>17:43</v>
      </c>
      <c r="D8" s="67" t="str">
        <f>závod!A6</f>
        <v>M  3</v>
      </c>
      <c r="E8" s="65">
        <f>závod!D6</f>
        <v>1989</v>
      </c>
      <c r="F8" s="65">
        <f>závod!H6</f>
        <v>81</v>
      </c>
      <c r="G8" s="69" t="str">
        <f>závod!E6</f>
        <v>Brno</v>
      </c>
      <c r="H8" s="69" t="str">
        <f>závod!F6</f>
        <v>BCK Relax Olešnice</v>
      </c>
      <c r="I8" s="52" t="str">
        <f>závod!L6</f>
        <v>ok</v>
      </c>
    </row>
    <row r="9" spans="1:9" ht="12.75">
      <c r="A9" s="65">
        <f>závod!B7</f>
        <v>6</v>
      </c>
      <c r="B9" s="66" t="str">
        <f>závod!C7</f>
        <v>Němeček Jiří</v>
      </c>
      <c r="C9" s="61" t="str">
        <f>závod!I7</f>
        <v>17:47</v>
      </c>
      <c r="D9" s="67" t="str">
        <f>závod!A7</f>
        <v>M  4</v>
      </c>
      <c r="E9" s="65">
        <f>závod!D7</f>
        <v>1982</v>
      </c>
      <c r="F9" s="65">
        <f>závod!H7</f>
        <v>149</v>
      </c>
      <c r="G9" s="69">
        <f>závod!E7</f>
        <v>0</v>
      </c>
      <c r="H9" s="69" t="str">
        <f>závod!F7</f>
        <v>AHA Vyškov</v>
      </c>
      <c r="I9" s="52" t="str">
        <f>závod!L7</f>
        <v>X</v>
      </c>
    </row>
    <row r="10" spans="1:9" ht="12.75">
      <c r="A10" s="65">
        <f>závod!B8</f>
        <v>7</v>
      </c>
      <c r="B10" s="66" t="str">
        <f>závod!C8</f>
        <v>Grün Vojtěch</v>
      </c>
      <c r="C10" s="61" t="str">
        <f>závod!I8</f>
        <v>18:05</v>
      </c>
      <c r="D10" s="67" t="str">
        <f>závod!A8</f>
        <v>J  2</v>
      </c>
      <c r="E10" s="65">
        <f>závod!D8</f>
        <v>1992</v>
      </c>
      <c r="F10" s="65">
        <f>závod!H8</f>
        <v>65</v>
      </c>
      <c r="G10" s="69" t="str">
        <f>závod!E8</f>
        <v>Okrouhlá</v>
      </c>
      <c r="H10" s="69" t="str">
        <f>závod!F8</f>
        <v>VSK UNI Brno - AC Okrouhlá</v>
      </c>
      <c r="I10" s="52" t="str">
        <f>závod!L8</f>
        <v>ok</v>
      </c>
    </row>
    <row r="11" spans="1:9" ht="12.75">
      <c r="A11" s="65">
        <f>závod!B9</f>
        <v>8</v>
      </c>
      <c r="B11" s="66" t="str">
        <f>závod!C9</f>
        <v>Novotný Ondřej</v>
      </c>
      <c r="C11" s="61" t="str">
        <f>závod!I9</f>
        <v>18:16</v>
      </c>
      <c r="D11" s="67" t="str">
        <f>závod!A9</f>
        <v>J  3</v>
      </c>
      <c r="E11" s="65">
        <f>závod!D9</f>
        <v>1992</v>
      </c>
      <c r="F11" s="65">
        <f>závod!H9</f>
        <v>60</v>
      </c>
      <c r="G11" s="69" t="str">
        <f>závod!E9</f>
        <v>Brno</v>
      </c>
      <c r="H11" s="69" t="str">
        <f>závod!F9</f>
        <v>VSK UNI Brno </v>
      </c>
      <c r="I11" s="52" t="str">
        <f>závod!L9</f>
        <v>X</v>
      </c>
    </row>
    <row r="12" spans="1:9" ht="12.75">
      <c r="A12" s="65">
        <f>závod!B10</f>
        <v>9</v>
      </c>
      <c r="B12" s="66" t="str">
        <f>závod!C10</f>
        <v>Konečný Petr</v>
      </c>
      <c r="C12" s="61" t="str">
        <f>závod!I10</f>
        <v>18:27</v>
      </c>
      <c r="D12" s="67" t="str">
        <f>závod!A10</f>
        <v>J  4</v>
      </c>
      <c r="E12" s="65">
        <f>závod!D10</f>
        <v>1995</v>
      </c>
      <c r="F12" s="65">
        <f>závod!H10</f>
        <v>113</v>
      </c>
      <c r="G12" s="69" t="str">
        <f>závod!E10</f>
        <v>Okrouhlá</v>
      </c>
      <c r="H12" s="69" t="str">
        <f>závod!F10</f>
        <v>AC Okrouhlá</v>
      </c>
      <c r="I12" s="52" t="str">
        <f>závod!L10</f>
        <v>ok</v>
      </c>
    </row>
    <row r="13" spans="1:9" ht="12.75">
      <c r="A13" s="65">
        <f>závod!B11</f>
        <v>10</v>
      </c>
      <c r="B13" s="66" t="str">
        <f>závod!C11</f>
        <v>Dvořák Pavel</v>
      </c>
      <c r="C13" s="61" t="str">
        <f>závod!I11</f>
        <v>18:37</v>
      </c>
      <c r="D13" s="67" t="str">
        <f>závod!A11</f>
        <v>M  5</v>
      </c>
      <c r="E13" s="65">
        <f>závod!D11</f>
        <v>1982</v>
      </c>
      <c r="F13" s="65">
        <f>závod!H11</f>
        <v>116</v>
      </c>
      <c r="G13" s="69" t="str">
        <f>závod!E11</f>
        <v>Prostějov</v>
      </c>
      <c r="H13" s="69" t="str">
        <f>závod!F11</f>
        <v>Biatlon Prostějov</v>
      </c>
      <c r="I13" s="52" t="str">
        <f>závod!L11</f>
        <v>X</v>
      </c>
    </row>
    <row r="14" spans="1:9" ht="12.75">
      <c r="A14" s="65">
        <f>závod!B12</f>
        <v>11</v>
      </c>
      <c r="B14" s="66" t="str">
        <f>závod!C12</f>
        <v>Kotouček Matěj</v>
      </c>
      <c r="C14" s="61" t="str">
        <f>závod!I12</f>
        <v>19:00</v>
      </c>
      <c r="D14" s="67" t="str">
        <f>závod!A12</f>
        <v>J  5</v>
      </c>
      <c r="E14" s="65">
        <f>závod!D12</f>
        <v>1997</v>
      </c>
      <c r="F14" s="65">
        <f>závod!H12</f>
        <v>94</v>
      </c>
      <c r="G14" s="69" t="str">
        <f>závod!E12</f>
        <v>Bořitov</v>
      </c>
      <c r="H14" s="69" t="str">
        <f>závod!F12</f>
        <v>TJ Favorit Brno</v>
      </c>
      <c r="I14" s="52" t="str">
        <f>závod!L12</f>
        <v>ok</v>
      </c>
    </row>
    <row r="15" spans="1:9" ht="12.75">
      <c r="A15" s="65">
        <f>závod!B13</f>
        <v>12</v>
      </c>
      <c r="B15" s="66" t="str">
        <f>závod!C13</f>
        <v>Grün Gustav</v>
      </c>
      <c r="C15" s="61" t="str">
        <f>závod!I13</f>
        <v>19:07</v>
      </c>
      <c r="D15" s="67" t="str">
        <f>závod!A13</f>
        <v>MV1  2</v>
      </c>
      <c r="E15" s="65">
        <f>závod!D13</f>
        <v>1968</v>
      </c>
      <c r="F15" s="65">
        <f>závod!H13</f>
        <v>64</v>
      </c>
      <c r="G15" s="69" t="str">
        <f>závod!E13</f>
        <v>Okrouhlá</v>
      </c>
      <c r="H15" s="69" t="str">
        <f>závod!F13</f>
        <v>AC Okrouhlá</v>
      </c>
      <c r="I15" s="52" t="str">
        <f>závod!L13</f>
        <v>ok</v>
      </c>
    </row>
    <row r="16" spans="1:9" ht="12.75">
      <c r="A16" s="65">
        <f>závod!B14</f>
        <v>13</v>
      </c>
      <c r="B16" s="66" t="str">
        <f>závod!C14</f>
        <v>Dvořáček Jiří</v>
      </c>
      <c r="C16" s="61" t="str">
        <f>závod!I14</f>
        <v>19:23</v>
      </c>
      <c r="D16" s="67" t="str">
        <f>závod!A14</f>
        <v>MV1  3</v>
      </c>
      <c r="E16" s="65">
        <f>závod!D14</f>
        <v>1968</v>
      </c>
      <c r="F16" s="65">
        <f>závod!H14</f>
        <v>76</v>
      </c>
      <c r="G16" s="69" t="str">
        <f>závod!E14</f>
        <v>Petrovice</v>
      </c>
      <c r="H16" s="69" t="str">
        <f>závod!F14</f>
        <v>Petrovice</v>
      </c>
      <c r="I16" s="52" t="str">
        <f>závod!L14</f>
        <v>ok</v>
      </c>
    </row>
    <row r="17" spans="1:9" ht="12.75">
      <c r="A17" s="65">
        <f>závod!B15</f>
        <v>14</v>
      </c>
      <c r="B17" s="66" t="str">
        <f>závod!C15</f>
        <v>Henek Vladan</v>
      </c>
      <c r="C17" s="61" t="str">
        <f>závod!I15</f>
        <v>19:31</v>
      </c>
      <c r="D17" s="67" t="str">
        <f>závod!A15</f>
        <v>M  6</v>
      </c>
      <c r="E17" s="65">
        <f>závod!D15</f>
        <v>1980</v>
      </c>
      <c r="F17" s="65">
        <f>závod!H15</f>
        <v>101</v>
      </c>
      <c r="G17" s="69" t="str">
        <f>závod!E15</f>
        <v>Bílovice nad Svitavou</v>
      </c>
      <c r="H17" s="69" t="str">
        <f>závod!F15</f>
        <v>RBK BLANSKO</v>
      </c>
      <c r="I17" s="52" t="str">
        <f>závod!L15</f>
        <v>ok</v>
      </c>
    </row>
    <row r="18" spans="1:9" ht="12.75">
      <c r="A18" s="65">
        <f>závod!B16</f>
        <v>15</v>
      </c>
      <c r="B18" s="66" t="str">
        <f>závod!C16</f>
        <v>Horák Pavel</v>
      </c>
      <c r="C18" s="61" t="str">
        <f>závod!I16</f>
        <v>19:34</v>
      </c>
      <c r="D18" s="67" t="str">
        <f>závod!A16</f>
        <v>MV2  1</v>
      </c>
      <c r="E18" s="65">
        <f>závod!D16</f>
        <v>1961</v>
      </c>
      <c r="F18" s="65">
        <f>závod!H16</f>
        <v>92</v>
      </c>
      <c r="G18" s="69" t="str">
        <f>závod!E16</f>
        <v>Vyškov</v>
      </c>
      <c r="H18" s="69" t="str">
        <f>závod!F16</f>
        <v>Vyškov</v>
      </c>
      <c r="I18" s="52" t="str">
        <f>závod!L16</f>
        <v>X</v>
      </c>
    </row>
    <row r="19" spans="1:9" ht="12.75">
      <c r="A19" s="65">
        <f>závod!B17</f>
        <v>16</v>
      </c>
      <c r="B19" s="66" t="str">
        <f>závod!C17</f>
        <v>Pospíchal Vladimír</v>
      </c>
      <c r="C19" s="61" t="str">
        <f>závod!I17</f>
        <v>19:48</v>
      </c>
      <c r="D19" s="67" t="str">
        <f>závod!A17</f>
        <v>M  7</v>
      </c>
      <c r="E19" s="65">
        <f>závod!D17</f>
        <v>1985</v>
      </c>
      <c r="F19" s="65">
        <f>závod!H17</f>
        <v>164</v>
      </c>
      <c r="G19" s="69" t="str">
        <f>závod!E17</f>
        <v>Brno</v>
      </c>
      <c r="H19" s="69">
        <f>závod!F17</f>
        <v>0</v>
      </c>
      <c r="I19" s="52" t="str">
        <f>závod!L17</f>
        <v>X</v>
      </c>
    </row>
    <row r="20" spans="1:9" ht="12.75">
      <c r="A20" s="65">
        <f>závod!B18</f>
        <v>17</v>
      </c>
      <c r="B20" s="66" t="str">
        <f>závod!C18</f>
        <v>Němec Richard</v>
      </c>
      <c r="C20" s="61" t="str">
        <f>závod!I18</f>
        <v>19:52</v>
      </c>
      <c r="D20" s="67" t="str">
        <f>závod!A18</f>
        <v>MV1  4</v>
      </c>
      <c r="E20" s="65">
        <f>závod!D18</f>
        <v>1969</v>
      </c>
      <c r="F20" s="65">
        <f>závod!H18</f>
        <v>71</v>
      </c>
      <c r="G20" s="69" t="str">
        <f>závod!E18</f>
        <v>Blansko</v>
      </c>
      <c r="H20" s="69" t="str">
        <f>závod!F18</f>
        <v>Blansko</v>
      </c>
      <c r="I20" s="52" t="str">
        <f>závod!L18</f>
        <v>ok</v>
      </c>
    </row>
    <row r="21" spans="1:9" ht="12.75">
      <c r="A21" s="65">
        <f>závod!B19</f>
        <v>18</v>
      </c>
      <c r="B21" s="66" t="str">
        <f>závod!C19</f>
        <v>Strnad Richard</v>
      </c>
      <c r="C21" s="61" t="str">
        <f>závod!I19</f>
        <v>19:54</v>
      </c>
      <c r="D21" s="67" t="str">
        <f>závod!A19</f>
        <v>M  8</v>
      </c>
      <c r="E21" s="65">
        <f>závod!D19</f>
        <v>1974</v>
      </c>
      <c r="F21" s="65">
        <f>závod!H19</f>
        <v>124</v>
      </c>
      <c r="G21" s="69">
        <f>závod!E19</f>
        <v>0</v>
      </c>
      <c r="H21" s="69" t="str">
        <f>závod!F19</f>
        <v>AK Drnovice</v>
      </c>
      <c r="I21" s="52" t="str">
        <f>závod!L19</f>
        <v>X</v>
      </c>
    </row>
    <row r="22" spans="1:9" ht="12.75">
      <c r="A22" s="65">
        <f>závod!B20</f>
        <v>19</v>
      </c>
      <c r="B22" s="66" t="str">
        <f>závod!C20</f>
        <v>Videman Tomáš</v>
      </c>
      <c r="C22" s="61" t="str">
        <f>závod!I20</f>
        <v>19:57</v>
      </c>
      <c r="D22" s="67" t="str">
        <f>závod!A20</f>
        <v>MV1  5</v>
      </c>
      <c r="E22" s="65">
        <f>závod!D20</f>
        <v>1970</v>
      </c>
      <c r="F22" s="65">
        <f>závod!H20</f>
        <v>158</v>
      </c>
      <c r="G22" s="69" t="str">
        <f>závod!E20</f>
        <v>Kunštát</v>
      </c>
      <c r="H22" s="69">
        <f>závod!F20</f>
        <v>0</v>
      </c>
      <c r="I22" s="52" t="str">
        <f>závod!L20</f>
        <v>ok</v>
      </c>
    </row>
    <row r="23" spans="1:9" ht="12.75">
      <c r="A23" s="65">
        <f>závod!B21</f>
        <v>20</v>
      </c>
      <c r="B23" s="66" t="str">
        <f>závod!C21</f>
        <v>Šitka Josef</v>
      </c>
      <c r="C23" s="61" t="str">
        <f>závod!I21</f>
        <v>19:58</v>
      </c>
      <c r="D23" s="67" t="str">
        <f>závod!A21</f>
        <v>M  9</v>
      </c>
      <c r="E23" s="65">
        <f>závod!D21</f>
        <v>1986</v>
      </c>
      <c r="F23" s="65">
        <f>závod!H21</f>
        <v>119</v>
      </c>
      <c r="G23" s="69" t="str">
        <f>závod!E21</f>
        <v>Drnovice (Vyškov)</v>
      </c>
      <c r="H23" s="69" t="str">
        <f>závod!F21</f>
        <v>MK SEITL Ostrava</v>
      </c>
      <c r="I23" s="52" t="str">
        <f>závod!L21</f>
        <v>X</v>
      </c>
    </row>
    <row r="24" spans="1:9" ht="12.75">
      <c r="A24" s="65">
        <f>závod!B22</f>
        <v>21</v>
      </c>
      <c r="B24" s="66" t="str">
        <f>závod!C22</f>
        <v>Videman Tomáš</v>
      </c>
      <c r="C24" s="61" t="str">
        <f>závod!I22</f>
        <v>20:07</v>
      </c>
      <c r="D24" s="67" t="str">
        <f>závod!A22</f>
        <v>J  6</v>
      </c>
      <c r="E24" s="65">
        <f>závod!D22</f>
        <v>1997</v>
      </c>
      <c r="F24" s="65">
        <f>závod!H22</f>
        <v>157</v>
      </c>
      <c r="G24" s="69" t="str">
        <f>závod!E22</f>
        <v>Kunštát</v>
      </c>
      <c r="H24" s="69">
        <f>závod!F22</f>
        <v>0</v>
      </c>
      <c r="I24" s="52" t="str">
        <f>závod!L22</f>
        <v>ok</v>
      </c>
    </row>
    <row r="25" spans="1:9" ht="12.75">
      <c r="A25" s="65">
        <f>závod!B23</f>
        <v>22</v>
      </c>
      <c r="B25" s="66" t="str">
        <f>závod!C23</f>
        <v>Plechatý Ondřej</v>
      </c>
      <c r="C25" s="61" t="str">
        <f>závod!I23</f>
        <v>20:08</v>
      </c>
      <c r="D25" s="67" t="str">
        <f>závod!A23</f>
        <v>M  10</v>
      </c>
      <c r="E25" s="65">
        <f>závod!D23</f>
        <v>1984</v>
      </c>
      <c r="F25" s="65">
        <f>závod!H23</f>
        <v>83</v>
      </c>
      <c r="G25" s="69" t="str">
        <f>závod!E23</f>
        <v>Velká Bíteš</v>
      </c>
      <c r="H25" s="69" t="str">
        <f>závod!F23</f>
        <v>Zátopkův běžecký klub Velká Bíteš</v>
      </c>
      <c r="I25" s="52" t="str">
        <f>závod!L23</f>
        <v>X</v>
      </c>
    </row>
    <row r="26" spans="1:9" ht="12.75">
      <c r="A26" s="65">
        <f>závod!B24</f>
        <v>23</v>
      </c>
      <c r="B26" s="66" t="str">
        <f>závod!C24</f>
        <v>Macura Jan</v>
      </c>
      <c r="C26" s="61" t="str">
        <f>závod!I24</f>
        <v>20:27</v>
      </c>
      <c r="D26" s="67" t="str">
        <f>závod!A24</f>
        <v>MV1  6</v>
      </c>
      <c r="E26" s="65">
        <f>závod!D24</f>
        <v>1972</v>
      </c>
      <c r="F26" s="65">
        <f>závod!H24</f>
        <v>171</v>
      </c>
      <c r="G26" s="69">
        <f>závod!E24</f>
        <v>0</v>
      </c>
      <c r="H26" s="69" t="str">
        <f>závod!F24</f>
        <v>Horizont Kola Novák Blansko</v>
      </c>
      <c r="I26" s="52" t="str">
        <f>závod!L24</f>
        <v>ok</v>
      </c>
    </row>
    <row r="27" spans="1:9" ht="12.75">
      <c r="A27" s="65">
        <f>závod!B25</f>
        <v>24</v>
      </c>
      <c r="B27" s="66" t="str">
        <f>závod!C25</f>
        <v>Koudelka Lukáš</v>
      </c>
      <c r="C27" s="61" t="str">
        <f>závod!I25</f>
        <v>20:33</v>
      </c>
      <c r="D27" s="67" t="str">
        <f>závod!A25</f>
        <v>M  11</v>
      </c>
      <c r="E27" s="65">
        <f>závod!D25</f>
        <v>1983</v>
      </c>
      <c r="F27" s="65">
        <f>závod!H25</f>
        <v>67</v>
      </c>
      <c r="G27" s="69" t="str">
        <f>závod!E25</f>
        <v>Olšany</v>
      </c>
      <c r="H27" s="69" t="str">
        <f>závod!F25</f>
        <v>SK Olšany</v>
      </c>
      <c r="I27" s="52" t="str">
        <f>závod!L25</f>
        <v>X</v>
      </c>
    </row>
    <row r="28" spans="1:9" ht="12.75">
      <c r="A28" s="65">
        <f>závod!B26</f>
        <v>25</v>
      </c>
      <c r="B28" s="66" t="str">
        <f>závod!C26</f>
        <v>Krénar Michal</v>
      </c>
      <c r="C28" s="61" t="str">
        <f>závod!I26</f>
        <v>20:34</v>
      </c>
      <c r="D28" s="67" t="str">
        <f>závod!A26</f>
        <v>M  12</v>
      </c>
      <c r="E28" s="65">
        <f>závod!D26</f>
        <v>1979</v>
      </c>
      <c r="F28" s="65">
        <f>závod!H26</f>
        <v>98</v>
      </c>
      <c r="G28" s="69" t="str">
        <f>závod!E26</f>
        <v>Boskovice</v>
      </c>
      <c r="H28" s="69" t="str">
        <f>závod!F26</f>
        <v>AUTO RZ BOSKOVICE</v>
      </c>
      <c r="I28" s="52" t="str">
        <f>závod!L26</f>
        <v>ok</v>
      </c>
    </row>
    <row r="29" spans="1:9" ht="12.75">
      <c r="A29" s="65">
        <f>závod!B27</f>
        <v>26</v>
      </c>
      <c r="B29" s="66" t="str">
        <f>závod!C27</f>
        <v>Přikryl Petr</v>
      </c>
      <c r="C29" s="61" t="str">
        <f>závod!I27</f>
        <v>20:39</v>
      </c>
      <c r="D29" s="67" t="str">
        <f>závod!A27</f>
        <v>MV1  7</v>
      </c>
      <c r="E29" s="65">
        <f>závod!D27</f>
        <v>1967</v>
      </c>
      <c r="F29" s="65">
        <f>závod!H27</f>
        <v>107</v>
      </c>
      <c r="G29" s="69" t="str">
        <f>závod!E27</f>
        <v>Brno</v>
      </c>
      <c r="H29" s="69" t="str">
        <f>závod!F27</f>
        <v>KOB Moira Brno</v>
      </c>
      <c r="I29" s="52" t="str">
        <f>závod!L27</f>
        <v>X</v>
      </c>
    </row>
    <row r="30" spans="1:9" ht="12.75">
      <c r="A30" s="65">
        <f>závod!B28</f>
        <v>27</v>
      </c>
      <c r="B30" s="66" t="str">
        <f>závod!C28</f>
        <v>Halas Petr</v>
      </c>
      <c r="C30" s="61" t="str">
        <f>závod!I28</f>
        <v>20:43</v>
      </c>
      <c r="D30" s="67" t="str">
        <f>závod!A28</f>
        <v>MV1  8</v>
      </c>
      <c r="E30" s="65">
        <f>závod!D28</f>
        <v>1973</v>
      </c>
      <c r="F30" s="65">
        <f>závod!H28</f>
        <v>129</v>
      </c>
      <c r="G30" s="69">
        <f>závod!E28</f>
        <v>0</v>
      </c>
      <c r="H30" s="69" t="str">
        <f>závod!F28</f>
        <v>AK Drnovice u V.</v>
      </c>
      <c r="I30" s="52" t="str">
        <f>závod!L28</f>
        <v>X</v>
      </c>
    </row>
    <row r="31" spans="1:9" ht="12.75">
      <c r="A31" s="65">
        <f>závod!B29</f>
        <v>28</v>
      </c>
      <c r="B31" s="66" t="str">
        <f>závod!C29</f>
        <v>Barešová Milada</v>
      </c>
      <c r="C31" s="61" t="str">
        <f>závod!I29</f>
        <v>20:48</v>
      </c>
      <c r="D31" s="67" t="str">
        <f>závod!A29</f>
        <v>Ž  1</v>
      </c>
      <c r="E31" s="65">
        <f>závod!D29</f>
        <v>1975</v>
      </c>
      <c r="F31" s="65">
        <f>závod!H29</f>
        <v>180</v>
      </c>
      <c r="G31" s="69">
        <f>závod!E29</f>
        <v>0</v>
      </c>
      <c r="H31" s="69" t="str">
        <f>závod!F29</f>
        <v>Bambas Skalice</v>
      </c>
      <c r="I31" s="52" t="str">
        <f>závod!L29</f>
        <v>ok</v>
      </c>
    </row>
    <row r="32" spans="1:9" ht="12.75">
      <c r="A32" s="65">
        <f>závod!B30</f>
        <v>29</v>
      </c>
      <c r="B32" s="66" t="str">
        <f>závod!C30</f>
        <v>Smutný Vladimír</v>
      </c>
      <c r="C32" s="61" t="str">
        <f>závod!I30</f>
        <v>20:50</v>
      </c>
      <c r="D32" s="67" t="str">
        <f>závod!A30</f>
        <v>M  13</v>
      </c>
      <c r="E32" s="65">
        <f>závod!D30</f>
        <v>1976</v>
      </c>
      <c r="F32" s="65">
        <f>závod!H30</f>
        <v>130</v>
      </c>
      <c r="G32" s="69">
        <f>závod!E30</f>
        <v>0</v>
      </c>
      <c r="H32" s="69" t="str">
        <f>závod!F30</f>
        <v>Moravec Team</v>
      </c>
      <c r="I32" s="52" t="str">
        <f>závod!L30</f>
        <v>X</v>
      </c>
    </row>
    <row r="33" spans="1:9" ht="12.75">
      <c r="A33" s="65">
        <f>závod!B31</f>
        <v>30</v>
      </c>
      <c r="B33" s="66" t="str">
        <f>závod!C31</f>
        <v>Prudek Vítězslav</v>
      </c>
      <c r="C33" s="61" t="str">
        <f>závod!I31</f>
        <v>20:53</v>
      </c>
      <c r="D33" s="67" t="str">
        <f>závod!A31</f>
        <v>MV2  2</v>
      </c>
      <c r="E33" s="65">
        <f>závod!D31</f>
        <v>1961</v>
      </c>
      <c r="F33" s="65">
        <f>závod!H31</f>
        <v>126</v>
      </c>
      <c r="G33" s="69">
        <f>závod!E31</f>
        <v>0</v>
      </c>
      <c r="H33" s="69" t="str">
        <f>závod!F31</f>
        <v>Moravec Sokol Benešov</v>
      </c>
      <c r="I33" s="52" t="str">
        <f>závod!L31</f>
        <v>ok</v>
      </c>
    </row>
    <row r="34" spans="1:9" ht="12.75">
      <c r="A34" s="65">
        <f>závod!B32</f>
        <v>31</v>
      </c>
      <c r="B34" s="66" t="str">
        <f>závod!C32</f>
        <v>Spáčil Leopold</v>
      </c>
      <c r="C34" s="61" t="str">
        <f>závod!I32</f>
        <v>20:56</v>
      </c>
      <c r="D34" s="67" t="str">
        <f>závod!A32</f>
        <v>MV2  3</v>
      </c>
      <c r="E34" s="65">
        <f>závod!D32</f>
        <v>1959</v>
      </c>
      <c r="F34" s="65">
        <f>závod!H32</f>
        <v>167</v>
      </c>
      <c r="G34" s="69">
        <f>závod!E32</f>
        <v>0</v>
      </c>
      <c r="H34" s="69" t="str">
        <f>závod!F32</f>
        <v>Moravec Benešov</v>
      </c>
      <c r="I34" s="52" t="str">
        <f>závod!L32</f>
        <v>ok</v>
      </c>
    </row>
    <row r="35" spans="1:9" ht="12.75">
      <c r="A35" s="65">
        <f>závod!B33</f>
        <v>32</v>
      </c>
      <c r="B35" s="66" t="str">
        <f>závod!C33</f>
        <v>Hájek Ivo</v>
      </c>
      <c r="C35" s="61" t="str">
        <f>závod!I33</f>
        <v>21:06</v>
      </c>
      <c r="D35" s="67" t="str">
        <f>závod!A33</f>
        <v>MV2  4</v>
      </c>
      <c r="E35" s="65">
        <f>závod!D33</f>
        <v>1961</v>
      </c>
      <c r="F35" s="65">
        <f>závod!H33</f>
        <v>166</v>
      </c>
      <c r="G35" s="69">
        <f>závod!E33</f>
        <v>0</v>
      </c>
      <c r="H35" s="69" t="str">
        <f>závod!F33</f>
        <v>Sokol Doubravice</v>
      </c>
      <c r="I35" s="52" t="str">
        <f>závod!L33</f>
        <v>ok</v>
      </c>
    </row>
    <row r="36" spans="1:9" ht="12.75">
      <c r="A36" s="65">
        <f>závod!B34</f>
        <v>33</v>
      </c>
      <c r="B36" s="66" t="str">
        <f>závod!C34</f>
        <v>Ďurdiaková Tereza</v>
      </c>
      <c r="C36" s="61" t="str">
        <f>závod!I34</f>
        <v>21:11</v>
      </c>
      <c r="D36" s="67" t="str">
        <f>závod!A34</f>
        <v>Ž  2</v>
      </c>
      <c r="E36" s="65">
        <f>závod!D34</f>
        <v>1991</v>
      </c>
      <c r="F36" s="65">
        <f>závod!H34</f>
        <v>145</v>
      </c>
      <c r="G36" s="69">
        <f>závod!E34</f>
        <v>0</v>
      </c>
      <c r="H36" s="69" t="str">
        <f>závod!F34</f>
        <v>AK Olymp Brno</v>
      </c>
      <c r="I36" s="52" t="str">
        <f>závod!L34</f>
        <v>X</v>
      </c>
    </row>
    <row r="37" spans="1:9" ht="12.75">
      <c r="A37" s="65">
        <f>závod!B35</f>
        <v>34</v>
      </c>
      <c r="B37" s="66" t="str">
        <f>závod!C35</f>
        <v>Jančaříková Lenka</v>
      </c>
      <c r="C37" s="61" t="str">
        <f>závod!I35</f>
        <v>21:17</v>
      </c>
      <c r="D37" s="67" t="str">
        <f>závod!A35</f>
        <v>ŽV  1</v>
      </c>
      <c r="E37" s="65">
        <f>závod!D35</f>
        <v>1970</v>
      </c>
      <c r="F37" s="65">
        <f>závod!H35</f>
        <v>131</v>
      </c>
      <c r="G37" s="69">
        <f>závod!E35</f>
        <v>0</v>
      </c>
      <c r="H37" s="69" t="str">
        <f>závod!F35</f>
        <v>AAC Brno</v>
      </c>
      <c r="I37" s="52" t="str">
        <f>závod!L35</f>
        <v>X</v>
      </c>
    </row>
    <row r="38" spans="1:9" ht="12.75">
      <c r="A38" s="65">
        <f>závod!B36</f>
        <v>35</v>
      </c>
      <c r="B38" s="66" t="str">
        <f>závod!C36</f>
        <v>Macholan Martin</v>
      </c>
      <c r="C38" s="61" t="str">
        <f>závod!I36</f>
        <v>21:25</v>
      </c>
      <c r="D38" s="67" t="str">
        <f>závod!A36</f>
        <v>M  14</v>
      </c>
      <c r="E38" s="65">
        <f>závod!D36</f>
        <v>1988</v>
      </c>
      <c r="F38" s="65">
        <f>závod!H36</f>
        <v>136</v>
      </c>
      <c r="G38" s="69" t="str">
        <f>závod!E36</f>
        <v>Velká Bíteš</v>
      </c>
      <c r="H38" s="69">
        <f>závod!F36</f>
        <v>0</v>
      </c>
      <c r="I38" s="52" t="str">
        <f>závod!L36</f>
        <v>X</v>
      </c>
    </row>
    <row r="39" spans="1:9" ht="12.75">
      <c r="A39" s="65">
        <f>závod!B37</f>
        <v>36</v>
      </c>
      <c r="B39" s="66" t="str">
        <f>závod!C37</f>
        <v>Jančařík Petr</v>
      </c>
      <c r="C39" s="61" t="str">
        <f>závod!I37</f>
        <v>21:27</v>
      </c>
      <c r="D39" s="67" t="str">
        <f>závod!A37</f>
        <v>MV1  9</v>
      </c>
      <c r="E39" s="65">
        <f>závod!D37</f>
        <v>1968</v>
      </c>
      <c r="F39" s="65">
        <f>závod!H37</f>
        <v>132</v>
      </c>
      <c r="G39" s="69">
        <f>závod!E37</f>
        <v>0</v>
      </c>
      <c r="H39" s="69" t="str">
        <f>závod!F37</f>
        <v>AAC Brno</v>
      </c>
      <c r="I39" s="52" t="str">
        <f>závod!L37</f>
        <v>X</v>
      </c>
    </row>
    <row r="40" spans="1:9" ht="12.75">
      <c r="A40" s="65">
        <f>závod!B38</f>
        <v>37</v>
      </c>
      <c r="B40" s="66" t="str">
        <f>závod!C38</f>
        <v>Fiedler Jan</v>
      </c>
      <c r="C40" s="61" t="str">
        <f>závod!I38</f>
        <v>21:32</v>
      </c>
      <c r="D40" s="67" t="str">
        <f>závod!A38</f>
        <v>MV2  5</v>
      </c>
      <c r="E40" s="65">
        <f>závod!D38</f>
        <v>1956</v>
      </c>
      <c r="F40" s="65">
        <f>závod!H38</f>
        <v>142</v>
      </c>
      <c r="G40" s="69">
        <f>závod!E38</f>
        <v>0</v>
      </c>
      <c r="H40" s="69" t="str">
        <f>závod!F38</f>
        <v>AC Moravská Slavia Brno</v>
      </c>
      <c r="I40" s="52" t="str">
        <f>závod!L38</f>
        <v>X</v>
      </c>
    </row>
    <row r="41" spans="1:9" ht="12.75">
      <c r="A41" s="65">
        <f>závod!B39</f>
        <v>38</v>
      </c>
      <c r="B41" s="66" t="str">
        <f>závod!C39</f>
        <v>Sedlák Radim</v>
      </c>
      <c r="C41" s="61" t="str">
        <f>závod!I39</f>
        <v>21:33</v>
      </c>
      <c r="D41" s="67" t="str">
        <f>závod!A39</f>
        <v>M  15</v>
      </c>
      <c r="E41" s="65">
        <f>závod!D39</f>
        <v>1974</v>
      </c>
      <c r="F41" s="65">
        <f>závod!H39</f>
        <v>127</v>
      </c>
      <c r="G41" s="69" t="str">
        <f>závod!E39</f>
        <v>Želešice</v>
      </c>
      <c r="H41" s="69">
        <f>závod!F39</f>
        <v>0</v>
      </c>
      <c r="I41" s="52" t="str">
        <f>závod!L39</f>
        <v>X</v>
      </c>
    </row>
    <row r="42" spans="1:9" ht="12.75">
      <c r="A42" s="65">
        <f>závod!B40</f>
        <v>39</v>
      </c>
      <c r="B42" s="66" t="str">
        <f>závod!C40</f>
        <v>Zoubek Karel</v>
      </c>
      <c r="C42" s="61" t="str">
        <f>závod!I40</f>
        <v>21:44</v>
      </c>
      <c r="D42" s="67" t="str">
        <f>závod!A40</f>
        <v>MV2  6</v>
      </c>
      <c r="E42" s="65">
        <f>závod!D40</f>
        <v>1960</v>
      </c>
      <c r="F42" s="65">
        <f>závod!H40</f>
        <v>93</v>
      </c>
      <c r="G42" s="69" t="str">
        <f>závod!E40</f>
        <v>Vanovice</v>
      </c>
      <c r="H42" s="69" t="str">
        <f>závod!F40</f>
        <v>Vanovice</v>
      </c>
      <c r="I42" s="52" t="str">
        <f>závod!L40</f>
        <v>ok</v>
      </c>
    </row>
    <row r="43" spans="1:9" ht="12.75">
      <c r="A43" s="65">
        <f>závod!B41</f>
        <v>40</v>
      </c>
      <c r="B43" s="66" t="str">
        <f>závod!C41</f>
        <v>Beneš Radek</v>
      </c>
      <c r="C43" s="61" t="str">
        <f>závod!I41</f>
        <v>21:51</v>
      </c>
      <c r="D43" s="67" t="str">
        <f>závod!A41</f>
        <v>M  16</v>
      </c>
      <c r="E43" s="65">
        <f>závod!D41</f>
        <v>1978</v>
      </c>
      <c r="F43" s="65">
        <f>závod!H41</f>
        <v>87</v>
      </c>
      <c r="G43" s="69" t="str">
        <f>závod!E41</f>
        <v>Blansko</v>
      </c>
      <c r="H43" s="69" t="str">
        <f>závod!F41</f>
        <v>Holštejn</v>
      </c>
      <c r="I43" s="52" t="str">
        <f>závod!L41</f>
        <v>ok</v>
      </c>
    </row>
    <row r="44" spans="1:9" ht="12.75">
      <c r="A44" s="65">
        <f>závod!B42</f>
        <v>41</v>
      </c>
      <c r="B44" s="66" t="str">
        <f>závod!C42</f>
        <v>Doležal Miloš</v>
      </c>
      <c r="C44" s="61" t="str">
        <f>závod!I42</f>
        <v>21:57</v>
      </c>
      <c r="D44" s="67" t="str">
        <f>závod!A42</f>
        <v>M  17</v>
      </c>
      <c r="E44" s="65">
        <f>závod!D42</f>
        <v>1976</v>
      </c>
      <c r="F44" s="65">
        <f>závod!H42</f>
        <v>118</v>
      </c>
      <c r="G44" s="69" t="str">
        <f>závod!E42</f>
        <v>Mokrá-Horákov</v>
      </c>
      <c r="H44" s="69" t="str">
        <f>závod!F42</f>
        <v>Mokrá-Horákov</v>
      </c>
      <c r="I44" s="52" t="str">
        <f>závod!L42</f>
        <v>X</v>
      </c>
    </row>
    <row r="45" spans="1:9" ht="12.75">
      <c r="A45" s="65">
        <f>závod!B43</f>
        <v>42</v>
      </c>
      <c r="B45" s="66" t="str">
        <f>závod!C43</f>
        <v>Komárková Zdenka</v>
      </c>
      <c r="C45" s="61" t="str">
        <f>závod!I43</f>
        <v>21:58</v>
      </c>
      <c r="D45" s="67" t="str">
        <f>závod!A43</f>
        <v>Ž  3</v>
      </c>
      <c r="E45" s="65">
        <f>závod!D43</f>
        <v>1974</v>
      </c>
      <c r="F45" s="65">
        <f>závod!H43</f>
        <v>97</v>
      </c>
      <c r="G45" s="69" t="str">
        <f>závod!E43</f>
        <v>Olešnice na Moravě</v>
      </c>
      <c r="H45" s="69" t="str">
        <f>závod!F43</f>
        <v>Olešnice </v>
      </c>
      <c r="I45" s="52" t="str">
        <f>závod!L43</f>
        <v>ok</v>
      </c>
    </row>
    <row r="46" spans="1:9" ht="12.75">
      <c r="A46" s="65">
        <f>závod!B44</f>
        <v>43</v>
      </c>
      <c r="B46" s="66" t="str">
        <f>závod!C44</f>
        <v>Dvořák David</v>
      </c>
      <c r="C46" s="61" t="str">
        <f>závod!I44</f>
        <v>22:08</v>
      </c>
      <c r="D46" s="67" t="str">
        <f>závod!A44</f>
        <v>J  7</v>
      </c>
      <c r="E46" s="65">
        <f>závod!D44</f>
        <v>1996</v>
      </c>
      <c r="F46" s="65">
        <f>závod!H44</f>
        <v>150</v>
      </c>
      <c r="G46" s="69" t="str">
        <f>závod!E44</f>
        <v>Mladkov</v>
      </c>
      <c r="H46" s="69">
        <f>závod!F44</f>
        <v>0</v>
      </c>
      <c r="I46" s="52" t="str">
        <f>závod!L44</f>
        <v>ok</v>
      </c>
    </row>
    <row r="47" spans="1:9" ht="12.75">
      <c r="A47" s="65">
        <f>závod!B45</f>
        <v>44</v>
      </c>
      <c r="B47" s="66" t="str">
        <f>závod!C45</f>
        <v>Odehnal Tomáš</v>
      </c>
      <c r="C47" s="61" t="str">
        <f>závod!I45</f>
        <v>22:10</v>
      </c>
      <c r="D47" s="67" t="str">
        <f>závod!A45</f>
        <v>MV1  10</v>
      </c>
      <c r="E47" s="65">
        <f>závod!D45</f>
        <v>1968</v>
      </c>
      <c r="F47" s="65">
        <f>závod!H45</f>
        <v>152</v>
      </c>
      <c r="G47" s="69" t="str">
        <f>závod!E45</f>
        <v>Skalice</v>
      </c>
      <c r="H47" s="69">
        <f>závod!F45</f>
        <v>0</v>
      </c>
      <c r="I47" s="52" t="str">
        <f>závod!L45</f>
        <v>ok</v>
      </c>
    </row>
    <row r="48" spans="1:9" ht="12.75">
      <c r="A48" s="65">
        <f>závod!B46</f>
        <v>45</v>
      </c>
      <c r="B48" s="66" t="str">
        <f>závod!C46</f>
        <v>Krejčová Magda</v>
      </c>
      <c r="C48" s="61" t="str">
        <f>závod!I46</f>
        <v>22:14</v>
      </c>
      <c r="D48" s="67" t="str">
        <f>závod!A46</f>
        <v>Ž  4</v>
      </c>
      <c r="E48" s="65">
        <f>závod!D46</f>
        <v>1980</v>
      </c>
      <c r="F48" s="65">
        <f>závod!H46</f>
        <v>91</v>
      </c>
      <c r="G48" s="69" t="str">
        <f>závod!E46</f>
        <v>Brno</v>
      </c>
      <c r="H48" s="69" t="str">
        <f>závod!F46</f>
        <v>Brno</v>
      </c>
      <c r="I48" s="52" t="str">
        <f>závod!L46</f>
        <v>X</v>
      </c>
    </row>
    <row r="49" spans="1:9" ht="12.75">
      <c r="A49" s="65">
        <f>závod!B47</f>
        <v>46</v>
      </c>
      <c r="B49" s="66" t="str">
        <f>závod!C47</f>
        <v>Pargač Martin</v>
      </c>
      <c r="C49" s="61" t="str">
        <f>závod!I47</f>
        <v>22:20</v>
      </c>
      <c r="D49" s="67" t="str">
        <f>závod!A47</f>
        <v>M  18</v>
      </c>
      <c r="E49" s="65">
        <f>závod!D47</f>
        <v>1985</v>
      </c>
      <c r="F49" s="65">
        <f>závod!H47</f>
        <v>112</v>
      </c>
      <c r="G49" s="69" t="str">
        <f>závod!E47</f>
        <v>Trenčín</v>
      </c>
      <c r="H49" s="69" t="str">
        <f>závod!F47</f>
        <v>indiv.</v>
      </c>
      <c r="I49" s="52" t="str">
        <f>závod!L47</f>
        <v>X</v>
      </c>
    </row>
    <row r="50" spans="1:9" ht="12.75">
      <c r="A50" s="65">
        <f>závod!B48</f>
        <v>47</v>
      </c>
      <c r="B50" s="66" t="str">
        <f>závod!C48</f>
        <v>Janek Petr</v>
      </c>
      <c r="C50" s="61" t="str">
        <f>závod!I48</f>
        <v>22:24</v>
      </c>
      <c r="D50" s="67" t="str">
        <f>závod!A48</f>
        <v>MV1  11</v>
      </c>
      <c r="E50" s="65">
        <f>závod!D48</f>
        <v>1969</v>
      </c>
      <c r="F50" s="65">
        <f>závod!H48</f>
        <v>90</v>
      </c>
      <c r="G50" s="69" t="str">
        <f>závod!E48</f>
        <v>Brno</v>
      </c>
      <c r="H50" s="69" t="str">
        <f>závod!F48</f>
        <v>Brno</v>
      </c>
      <c r="I50" s="52" t="str">
        <f>závod!L48</f>
        <v>X</v>
      </c>
    </row>
    <row r="51" spans="1:9" ht="12.75">
      <c r="A51" s="65">
        <f>závod!B49</f>
        <v>48</v>
      </c>
      <c r="B51" s="66" t="str">
        <f>závod!C49</f>
        <v>Hanáková Miroslava</v>
      </c>
      <c r="C51" s="61" t="str">
        <f>závod!I49</f>
        <v>22:29</v>
      </c>
      <c r="D51" s="67" t="str">
        <f>závod!A49</f>
        <v>ŽV  2</v>
      </c>
      <c r="E51" s="65">
        <f>závod!D49</f>
        <v>1966</v>
      </c>
      <c r="F51" s="65">
        <f>závod!H49</f>
        <v>89</v>
      </c>
      <c r="G51" s="69" t="str">
        <f>závod!E49</f>
        <v>Bučovice</v>
      </c>
      <c r="H51" s="69" t="str">
        <f>závod!F49</f>
        <v>TJ Sokol </v>
      </c>
      <c r="I51" s="52" t="str">
        <f>závod!L49</f>
        <v>X</v>
      </c>
    </row>
    <row r="52" spans="1:9" ht="12.75">
      <c r="A52" s="65">
        <f>závod!B50</f>
        <v>49</v>
      </c>
      <c r="B52" s="66" t="str">
        <f>závod!C50</f>
        <v>Tužilová Magdaléna</v>
      </c>
      <c r="C52" s="61" t="str">
        <f>závod!I50</f>
        <v>22:35</v>
      </c>
      <c r="D52" s="67" t="str">
        <f>závod!A50</f>
        <v>Ž  5</v>
      </c>
      <c r="E52" s="65">
        <f>závod!D50</f>
        <v>1994</v>
      </c>
      <c r="F52" s="65">
        <f>závod!H50</f>
        <v>111</v>
      </c>
      <c r="G52" s="69" t="str">
        <f>závod!E50</f>
        <v>Adamov</v>
      </c>
      <c r="H52" s="69" t="str">
        <f>závod!F50</f>
        <v>RBK</v>
      </c>
      <c r="I52" s="52" t="str">
        <f>závod!L50</f>
        <v>ok</v>
      </c>
    </row>
    <row r="53" spans="1:9" ht="12.75">
      <c r="A53" s="65">
        <f>závod!B51</f>
        <v>50</v>
      </c>
      <c r="B53" s="66" t="str">
        <f>závod!C51</f>
        <v>Hromek Jiří</v>
      </c>
      <c r="C53" s="61" t="str">
        <f>závod!I51</f>
        <v>22:40</v>
      </c>
      <c r="D53" s="67" t="str">
        <f>závod!A51</f>
        <v>MV2  7</v>
      </c>
      <c r="E53" s="65">
        <f>závod!D51</f>
        <v>1960</v>
      </c>
      <c r="F53" s="65">
        <f>závod!H51</f>
        <v>161</v>
      </c>
      <c r="G53" s="69" t="str">
        <f>závod!E51</f>
        <v>Fényx Adamov</v>
      </c>
      <c r="H53" s="69" t="str">
        <f>závod!F51</f>
        <v>Fényx Adamov</v>
      </c>
      <c r="I53" s="52" t="str">
        <f>závod!L51</f>
        <v>ok</v>
      </c>
    </row>
    <row r="54" spans="1:9" ht="12.75">
      <c r="A54" s="65">
        <f>závod!B52</f>
        <v>51</v>
      </c>
      <c r="B54" s="66" t="str">
        <f>závod!C52</f>
        <v>Kalaš Rudolf</v>
      </c>
      <c r="C54" s="61" t="str">
        <f>závod!I52</f>
        <v>22:43</v>
      </c>
      <c r="D54" s="67" t="str">
        <f>závod!A52</f>
        <v>MV1  12</v>
      </c>
      <c r="E54" s="65">
        <f>závod!D52</f>
        <v>1971</v>
      </c>
      <c r="F54" s="65">
        <f>závod!H52</f>
        <v>77</v>
      </c>
      <c r="G54" s="69" t="str">
        <f>závod!E52</f>
        <v>Boskovice</v>
      </c>
      <c r="H54" s="69" t="str">
        <f>závod!F52</f>
        <v>Poetická hudební společnost</v>
      </c>
      <c r="I54" s="52" t="str">
        <f>závod!L52</f>
        <v>ok</v>
      </c>
    </row>
    <row r="55" spans="1:9" ht="12.75">
      <c r="A55" s="65">
        <f>závod!B53</f>
        <v>52</v>
      </c>
      <c r="B55" s="66" t="str">
        <f>závod!C53</f>
        <v>Kelbl Vladimír</v>
      </c>
      <c r="C55" s="61" t="str">
        <f>závod!I53</f>
        <v>22:44</v>
      </c>
      <c r="D55" s="67" t="str">
        <f>závod!A53</f>
        <v>J  8</v>
      </c>
      <c r="E55" s="65">
        <f>závod!D53</f>
        <v>1997</v>
      </c>
      <c r="F55" s="65">
        <f>závod!H53</f>
        <v>138</v>
      </c>
      <c r="G55" s="69">
        <f>závod!E53</f>
        <v>0</v>
      </c>
      <c r="H55" s="69" t="str">
        <f>závod!F53</f>
        <v>KOB Moira Brno</v>
      </c>
      <c r="I55" s="52" t="str">
        <f>závod!L53</f>
        <v>X</v>
      </c>
    </row>
    <row r="56" spans="1:9" ht="12.75">
      <c r="A56" s="65">
        <f>závod!B54</f>
        <v>53</v>
      </c>
      <c r="B56" s="66" t="str">
        <f>závod!C54</f>
        <v>Jágr Ondřej</v>
      </c>
      <c r="C56" s="61" t="str">
        <f>závod!I54</f>
        <v>22:49</v>
      </c>
      <c r="D56" s="67" t="str">
        <f>závod!A54</f>
        <v>M  19</v>
      </c>
      <c r="E56" s="65">
        <f>závod!D54</f>
        <v>1983</v>
      </c>
      <c r="F56" s="65">
        <f>závod!H54</f>
        <v>120</v>
      </c>
      <c r="G56" s="69" t="str">
        <f>závod!E54</f>
        <v>Brno</v>
      </c>
      <c r="H56" s="69" t="str">
        <f>závod!F54</f>
        <v>Amberg Brno</v>
      </c>
      <c r="I56" s="52" t="str">
        <f>závod!L54</f>
        <v>X</v>
      </c>
    </row>
    <row r="57" spans="1:9" ht="12.75">
      <c r="A57" s="65">
        <f>závod!B55</f>
        <v>54</v>
      </c>
      <c r="B57" s="66" t="str">
        <f>závod!C55</f>
        <v>Sotolář Stanislav</v>
      </c>
      <c r="C57" s="61" t="str">
        <f>závod!I55</f>
        <v>22:51</v>
      </c>
      <c r="D57" s="67" t="str">
        <f>závod!A55</f>
        <v>MV1  13</v>
      </c>
      <c r="E57" s="65">
        <f>závod!D55</f>
        <v>1970</v>
      </c>
      <c r="F57" s="65">
        <f>závod!H55</f>
        <v>82</v>
      </c>
      <c r="G57" s="69" t="str">
        <f>závod!E55</f>
        <v>Veselice</v>
      </c>
      <c r="H57" s="69" t="str">
        <f>závod!F55</f>
        <v>Veselice</v>
      </c>
      <c r="I57" s="52" t="str">
        <f>závod!L55</f>
        <v>ok</v>
      </c>
    </row>
    <row r="58" spans="1:9" ht="12.75">
      <c r="A58" s="65">
        <f>závod!B56</f>
        <v>55</v>
      </c>
      <c r="B58" s="66" t="str">
        <f>závod!C56</f>
        <v>Stráník Aleš</v>
      </c>
      <c r="C58" s="61" t="str">
        <f>závod!I56</f>
        <v>22:54</v>
      </c>
      <c r="D58" s="67" t="str">
        <f>závod!A56</f>
        <v>MV3  1</v>
      </c>
      <c r="E58" s="65">
        <f>závod!D56</f>
        <v>1950</v>
      </c>
      <c r="F58" s="65">
        <f>závod!H56</f>
        <v>95</v>
      </c>
      <c r="G58" s="69" t="str">
        <f>závod!E56</f>
        <v>Blansko</v>
      </c>
      <c r="H58" s="69" t="str">
        <f>závod!F56</f>
        <v>Blansko</v>
      </c>
      <c r="I58" s="52" t="str">
        <f>závod!L56</f>
        <v>ok</v>
      </c>
    </row>
    <row r="59" spans="1:9" ht="12.75">
      <c r="A59" s="65">
        <f>závod!B57</f>
        <v>56</v>
      </c>
      <c r="B59" s="66" t="str">
        <f>závod!C57</f>
        <v>Adamová Eva</v>
      </c>
      <c r="C59" s="61" t="str">
        <f>závod!I57</f>
        <v>23:06</v>
      </c>
      <c r="D59" s="67" t="str">
        <f>závod!A57</f>
        <v>Ž  6</v>
      </c>
      <c r="E59" s="65">
        <f>závod!D57</f>
        <v>1987</v>
      </c>
      <c r="F59" s="65">
        <f>závod!H57</f>
        <v>109</v>
      </c>
      <c r="G59" s="69" t="str">
        <f>závod!E57</f>
        <v>Bílovice nad Svitavou</v>
      </c>
      <c r="H59" s="69" t="str">
        <f>závod!F57</f>
        <v>Bílovice nad Svitavou</v>
      </c>
      <c r="I59" s="52" t="str">
        <f>závod!L57</f>
        <v>ok</v>
      </c>
    </row>
    <row r="60" spans="1:9" ht="12.75">
      <c r="A60" s="65">
        <f>závod!B58</f>
        <v>57</v>
      </c>
      <c r="B60" s="66" t="str">
        <f>závod!C58</f>
        <v>Nedomová Lucie</v>
      </c>
      <c r="C60" s="61" t="str">
        <f>závod!I58</f>
        <v>23:15</v>
      </c>
      <c r="D60" s="67" t="str">
        <f>závod!A58</f>
        <v>Ž  7</v>
      </c>
      <c r="E60" s="65">
        <f>závod!D58</f>
        <v>1985</v>
      </c>
      <c r="F60" s="65">
        <f>závod!H58</f>
        <v>61</v>
      </c>
      <c r="G60" s="69" t="str">
        <f>závod!E58</f>
        <v>Lysice</v>
      </c>
      <c r="H60" s="69" t="str">
        <f>závod!F58</f>
        <v>Lysice</v>
      </c>
      <c r="I60" s="52" t="str">
        <f>závod!L58</f>
        <v>ok</v>
      </c>
    </row>
    <row r="61" spans="1:9" ht="12.75">
      <c r="A61" s="65">
        <f>závod!B59</f>
        <v>58</v>
      </c>
      <c r="B61" s="66" t="str">
        <f>závod!C59</f>
        <v>Řehůřek Jan</v>
      </c>
      <c r="C61" s="61" t="str">
        <f>závod!I59</f>
        <v>23:18</v>
      </c>
      <c r="D61" s="67" t="str">
        <f>závod!A59</f>
        <v>M  20</v>
      </c>
      <c r="E61" s="65">
        <f>závod!D59</f>
        <v>1979</v>
      </c>
      <c r="F61" s="65">
        <f>závod!H59</f>
        <v>105</v>
      </c>
      <c r="G61" s="69" t="str">
        <f>závod!E59</f>
        <v>Blansko</v>
      </c>
      <c r="H61" s="69" t="str">
        <f>závod!F59</f>
        <v>Blansko</v>
      </c>
      <c r="I61" s="52" t="str">
        <f>závod!L59</f>
        <v>ok</v>
      </c>
    </row>
    <row r="62" spans="1:9" ht="12.75">
      <c r="A62" s="65">
        <f>závod!B60</f>
        <v>59</v>
      </c>
      <c r="B62" s="66" t="str">
        <f>závod!C60</f>
        <v>Skoták Hynek</v>
      </c>
      <c r="C62" s="61" t="str">
        <f>závod!I60</f>
        <v>23:29</v>
      </c>
      <c r="D62" s="67" t="str">
        <f>závod!A60</f>
        <v>M  21</v>
      </c>
      <c r="E62" s="65">
        <f>závod!D60</f>
        <v>1977</v>
      </c>
      <c r="F62" s="65">
        <f>závod!H60</f>
        <v>174</v>
      </c>
      <c r="G62" s="69">
        <f>závod!E60</f>
        <v>0</v>
      </c>
      <c r="H62" s="69" t="str">
        <f>závod!F60</f>
        <v>Extremelife</v>
      </c>
      <c r="I62" s="52" t="str">
        <f>závod!L60</f>
        <v>ok</v>
      </c>
    </row>
    <row r="63" spans="1:9" ht="12.75">
      <c r="A63" s="65">
        <f>závod!B61</f>
        <v>60</v>
      </c>
      <c r="B63" s="66" t="str">
        <f>závod!C61</f>
        <v>Nedvěd Martin</v>
      </c>
      <c r="C63" s="61" t="str">
        <f>závod!I61</f>
        <v>23:31</v>
      </c>
      <c r="D63" s="67" t="str">
        <f>závod!A61</f>
        <v>M  22</v>
      </c>
      <c r="E63" s="65">
        <f>závod!D61</f>
        <v>1983</v>
      </c>
      <c r="F63" s="65">
        <f>závod!H61</f>
        <v>72</v>
      </c>
      <c r="G63" s="69" t="str">
        <f>závod!E61</f>
        <v>Blansko</v>
      </c>
      <c r="H63" s="69" t="str">
        <f>závod!F61</f>
        <v>Blansko</v>
      </c>
      <c r="I63" s="52" t="str">
        <f>závod!L61</f>
        <v>ok</v>
      </c>
    </row>
    <row r="64" spans="1:9" ht="12.75">
      <c r="A64" s="65">
        <f>závod!B62</f>
        <v>61</v>
      </c>
      <c r="B64" s="66" t="str">
        <f>závod!C62</f>
        <v>Procházka Jan</v>
      </c>
      <c r="C64" s="61" t="str">
        <f>závod!I62</f>
        <v>23:34</v>
      </c>
      <c r="D64" s="67" t="str">
        <f>závod!A62</f>
        <v>M  23</v>
      </c>
      <c r="E64" s="65">
        <f>závod!D62</f>
        <v>1979</v>
      </c>
      <c r="F64" s="65">
        <f>závod!H62</f>
        <v>88</v>
      </c>
      <c r="G64" s="69" t="str">
        <f>závod!E62</f>
        <v>Ráječko</v>
      </c>
      <c r="H64" s="69" t="str">
        <f>závod!F62</f>
        <v> </v>
      </c>
      <c r="I64" s="52" t="str">
        <f>závod!L62</f>
        <v>ok</v>
      </c>
    </row>
    <row r="65" spans="1:9" ht="12.75">
      <c r="A65" s="65">
        <f>závod!B63</f>
        <v>62</v>
      </c>
      <c r="B65" s="66" t="str">
        <f>závod!C63</f>
        <v>Šťasta Libor</v>
      </c>
      <c r="C65" s="61" t="str">
        <f>závod!I63</f>
        <v>23:37</v>
      </c>
      <c r="D65" s="67" t="str">
        <f>závod!A63</f>
        <v>MV1  14</v>
      </c>
      <c r="E65" s="65">
        <f>závod!D63</f>
        <v>1966</v>
      </c>
      <c r="F65" s="65">
        <f>závod!H63</f>
        <v>177</v>
      </c>
      <c r="G65" s="69" t="str">
        <f>závod!E63</f>
        <v>Kuřim</v>
      </c>
      <c r="H65" s="69">
        <f>závod!F63</f>
        <v>0</v>
      </c>
      <c r="I65" s="52" t="str">
        <f>závod!L63</f>
        <v>X</v>
      </c>
    </row>
    <row r="66" spans="1:9" ht="12.75">
      <c r="A66" s="65">
        <f>závod!B64</f>
        <v>63</v>
      </c>
      <c r="B66" s="66" t="str">
        <f>závod!C64</f>
        <v>Hynštová Marie</v>
      </c>
      <c r="C66" s="61" t="str">
        <f>závod!I64</f>
        <v>23:40</v>
      </c>
      <c r="D66" s="67" t="str">
        <f>závod!A64</f>
        <v>ŽV  3</v>
      </c>
      <c r="E66" s="65">
        <f>závod!D64</f>
        <v>1957</v>
      </c>
      <c r="F66" s="65">
        <f>závod!H64</f>
        <v>134</v>
      </c>
      <c r="G66" s="69">
        <f>závod!E64</f>
        <v>0</v>
      </c>
      <c r="H66" s="69" t="str">
        <f>závod!F64</f>
        <v>AK Drnovice u V.</v>
      </c>
      <c r="I66" s="52" t="str">
        <f>závod!L64</f>
        <v>X</v>
      </c>
    </row>
    <row r="67" spans="1:9" ht="12.75">
      <c r="A67" s="65">
        <f>závod!B65</f>
        <v>64</v>
      </c>
      <c r="B67" s="66" t="str">
        <f>závod!C65</f>
        <v>Grünwald Martin</v>
      </c>
      <c r="C67" s="61" t="str">
        <f>závod!I65</f>
        <v>23:46</v>
      </c>
      <c r="D67" s="67" t="str">
        <f>závod!A65</f>
        <v>M  24</v>
      </c>
      <c r="E67" s="65">
        <f>závod!D65</f>
        <v>1979</v>
      </c>
      <c r="F67" s="65">
        <f>závod!H65</f>
        <v>108</v>
      </c>
      <c r="G67" s="69" t="str">
        <f>závod!E65</f>
        <v>Blansko</v>
      </c>
      <c r="H67" s="69" t="str">
        <f>závod!F65</f>
        <v>SBK Blansko</v>
      </c>
      <c r="I67" s="52" t="str">
        <f>závod!L65</f>
        <v>ok</v>
      </c>
    </row>
    <row r="68" spans="1:9" ht="12.75">
      <c r="A68" s="65">
        <f>závod!B66</f>
        <v>65</v>
      </c>
      <c r="B68" s="66" t="str">
        <f>závod!C66</f>
        <v>Dítě Vít</v>
      </c>
      <c r="C68" s="61" t="str">
        <f>závod!I66</f>
        <v>23:47</v>
      </c>
      <c r="D68" s="67" t="str">
        <f>závod!A66</f>
        <v>M  25</v>
      </c>
      <c r="E68" s="65">
        <f>závod!D66</f>
        <v>1979</v>
      </c>
      <c r="F68" s="65">
        <f>závod!H66</f>
        <v>169</v>
      </c>
      <c r="G68" s="69" t="str">
        <f>závod!E66</f>
        <v>Žďár</v>
      </c>
      <c r="H68" s="69">
        <f>závod!F66</f>
        <v>0</v>
      </c>
      <c r="I68" s="52" t="str">
        <f>závod!L66</f>
        <v>ok</v>
      </c>
    </row>
    <row r="69" spans="1:9" ht="12.75">
      <c r="A69" s="65">
        <f>závod!B67</f>
        <v>66</v>
      </c>
      <c r="B69" s="66" t="str">
        <f>závod!C67</f>
        <v>Münster Libor</v>
      </c>
      <c r="C69" s="61" t="str">
        <f>závod!I67</f>
        <v>23:49</v>
      </c>
      <c r="D69" s="67" t="str">
        <f>závod!A67</f>
        <v>MV1  15</v>
      </c>
      <c r="E69" s="65">
        <f>závod!D67</f>
        <v>1966</v>
      </c>
      <c r="F69" s="65">
        <f>závod!H67</f>
        <v>121</v>
      </c>
      <c r="G69" s="69" t="str">
        <f>závod!E67</f>
        <v>Blansko</v>
      </c>
      <c r="H69" s="69" t="str">
        <f>závod!F67</f>
        <v>www.libormunster.cz</v>
      </c>
      <c r="I69" s="52" t="str">
        <f>závod!L67</f>
        <v>ok</v>
      </c>
    </row>
    <row r="70" spans="1:9" ht="12.75">
      <c r="A70" s="65">
        <f>závod!B68</f>
        <v>67</v>
      </c>
      <c r="B70" s="66" t="str">
        <f>závod!C68</f>
        <v>Kocman Tomáš</v>
      </c>
      <c r="C70" s="61" t="str">
        <f>závod!I68</f>
        <v>24:02</v>
      </c>
      <c r="D70" s="67" t="str">
        <f>závod!A68</f>
        <v>M  26</v>
      </c>
      <c r="E70" s="65">
        <f>závod!D68</f>
        <v>1981</v>
      </c>
      <c r="F70" s="65">
        <f>závod!H68</f>
        <v>79</v>
      </c>
      <c r="G70" s="69" t="str">
        <f>závod!E68</f>
        <v>Tovačov</v>
      </c>
      <c r="H70" s="69" t="str">
        <f>závod!F68</f>
        <v>Tovačov</v>
      </c>
      <c r="I70" s="52" t="str">
        <f>závod!L68</f>
        <v>X</v>
      </c>
    </row>
    <row r="71" spans="1:9" ht="12.75">
      <c r="A71" s="65">
        <f>závod!B69</f>
        <v>68</v>
      </c>
      <c r="B71" s="66" t="str">
        <f>závod!C69</f>
        <v>Šindelář Ondřej</v>
      </c>
      <c r="C71" s="61" t="str">
        <f>závod!I69</f>
        <v>24:10</v>
      </c>
      <c r="D71" s="67" t="str">
        <f>závod!A69</f>
        <v>M  27</v>
      </c>
      <c r="E71" s="65">
        <f>závod!D69</f>
        <v>1988</v>
      </c>
      <c r="F71" s="65">
        <f>závod!H69</f>
        <v>70</v>
      </c>
      <c r="G71" s="69" t="str">
        <f>závod!E69</f>
        <v>Ráječko</v>
      </c>
      <c r="H71" s="69" t="str">
        <f>závod!F69</f>
        <v>Sport Club Ráječko</v>
      </c>
      <c r="I71" s="52" t="str">
        <f>závod!L69</f>
        <v>ok</v>
      </c>
    </row>
    <row r="72" spans="1:9" ht="12.75">
      <c r="A72" s="65">
        <f>závod!B70</f>
        <v>69</v>
      </c>
      <c r="B72" s="66" t="str">
        <f>závod!C70</f>
        <v>Bedan Petr</v>
      </c>
      <c r="C72" s="61" t="str">
        <f>závod!I70</f>
        <v>24:11</v>
      </c>
      <c r="D72" s="67" t="str">
        <f>závod!A70</f>
        <v>MV1  16</v>
      </c>
      <c r="E72" s="65">
        <f>závod!D70</f>
        <v>1973</v>
      </c>
      <c r="F72" s="65">
        <f>závod!H70</f>
        <v>179</v>
      </c>
      <c r="G72" s="69" t="str">
        <f>závod!E70</f>
        <v>Spešov</v>
      </c>
      <c r="H72" s="69">
        <f>závod!F70</f>
        <v>0</v>
      </c>
      <c r="I72" s="52" t="str">
        <f>závod!L70</f>
        <v>ok</v>
      </c>
    </row>
    <row r="73" spans="1:9" ht="12.75">
      <c r="A73" s="65">
        <f>závod!B71</f>
        <v>70</v>
      </c>
      <c r="B73" s="66" t="str">
        <f>závod!C71</f>
        <v>Horňa Lubomír</v>
      </c>
      <c r="C73" s="61" t="str">
        <f>závod!I71</f>
        <v>24:13</v>
      </c>
      <c r="D73" s="67" t="str">
        <f>závod!A71</f>
        <v>MV1  17</v>
      </c>
      <c r="E73" s="65">
        <f>závod!D71</f>
        <v>1968</v>
      </c>
      <c r="F73" s="65">
        <f>závod!H71</f>
        <v>175</v>
      </c>
      <c r="G73" s="69" t="str">
        <f>závod!E71</f>
        <v>Lhota Rapotina</v>
      </c>
      <c r="H73" s="69">
        <f>závod!F71</f>
        <v>0</v>
      </c>
      <c r="I73" s="52" t="str">
        <f>závod!L71</f>
        <v>ok</v>
      </c>
    </row>
    <row r="74" spans="1:9" ht="12.75">
      <c r="A74" s="65">
        <f>závod!B72</f>
        <v>71</v>
      </c>
      <c r="B74" s="66" t="str">
        <f>závod!C72</f>
        <v>Kolář Vít</v>
      </c>
      <c r="C74" s="61" t="str">
        <f>závod!I72</f>
        <v>24:15</v>
      </c>
      <c r="D74" s="67" t="str">
        <f>závod!A72</f>
        <v>M  28</v>
      </c>
      <c r="E74" s="65">
        <f>závod!D72</f>
        <v>1980</v>
      </c>
      <c r="F74" s="65">
        <f>závod!H72</f>
        <v>102</v>
      </c>
      <c r="G74" s="69" t="str">
        <f>závod!E72</f>
        <v>Blansko</v>
      </c>
      <c r="H74" s="69" t="str">
        <f>závod!F72</f>
        <v>BK Amateurs</v>
      </c>
      <c r="I74" s="52" t="str">
        <f>závod!L72</f>
        <v>ok</v>
      </c>
    </row>
    <row r="75" spans="1:9" ht="12.75">
      <c r="A75" s="65">
        <f>závod!B73</f>
        <v>72</v>
      </c>
      <c r="B75" s="66" t="str">
        <f>závod!C73</f>
        <v>Paštěka František</v>
      </c>
      <c r="C75" s="61" t="str">
        <f>závod!I73</f>
        <v>24:17</v>
      </c>
      <c r="D75" s="67" t="str">
        <f>závod!A73</f>
        <v>M  29</v>
      </c>
      <c r="E75" s="65">
        <f>závod!D73</f>
        <v>1985</v>
      </c>
      <c r="F75" s="65">
        <f>závod!H73</f>
        <v>104</v>
      </c>
      <c r="G75" s="69" t="str">
        <f>závod!E73</f>
        <v>Lažánky</v>
      </c>
      <c r="H75" s="69" t="str">
        <f>závod!F73</f>
        <v>Lažánky</v>
      </c>
      <c r="I75" s="52" t="str">
        <f>závod!L73</f>
        <v>ok</v>
      </c>
    </row>
    <row r="76" spans="1:9" ht="12.75">
      <c r="A76" s="65">
        <f>závod!B74</f>
        <v>73</v>
      </c>
      <c r="B76" s="66" t="str">
        <f>závod!C74</f>
        <v>Felix Břetislav</v>
      </c>
      <c r="C76" s="61" t="str">
        <f>závod!I74</f>
        <v>24:22</v>
      </c>
      <c r="D76" s="67" t="str">
        <f>závod!A74</f>
        <v>MV2  8</v>
      </c>
      <c r="E76" s="65">
        <f>závod!D74</f>
        <v>1961</v>
      </c>
      <c r="F76" s="65">
        <f>závod!H74</f>
        <v>143</v>
      </c>
      <c r="G76" s="69">
        <f>závod!E74</f>
        <v>0</v>
      </c>
      <c r="H76" s="69" t="str">
        <f>závod!F74</f>
        <v>CBASE Brno</v>
      </c>
      <c r="I76" s="52" t="str">
        <f>závod!L74</f>
        <v>X</v>
      </c>
    </row>
    <row r="77" spans="1:9" ht="12.75">
      <c r="A77" s="65">
        <f>závod!B75</f>
        <v>74</v>
      </c>
      <c r="B77" s="66" t="str">
        <f>závod!C75</f>
        <v>Buš Roman</v>
      </c>
      <c r="C77" s="61" t="str">
        <f>závod!I75</f>
        <v>24:26</v>
      </c>
      <c r="D77" s="67" t="str">
        <f>závod!A75</f>
        <v>MV1  18</v>
      </c>
      <c r="E77" s="65">
        <f>závod!D75</f>
        <v>1969</v>
      </c>
      <c r="F77" s="65">
        <f>závod!H75</f>
        <v>139</v>
      </c>
      <c r="G77" s="69" t="str">
        <f>závod!E75</f>
        <v>Rájec</v>
      </c>
      <c r="H77" s="69">
        <f>závod!F75</f>
        <v>0</v>
      </c>
      <c r="I77" s="52" t="str">
        <f>závod!L75</f>
        <v>ok</v>
      </c>
    </row>
    <row r="78" spans="1:9" ht="12.75">
      <c r="A78" s="65">
        <f>závod!B76</f>
        <v>75</v>
      </c>
      <c r="B78" s="66" t="str">
        <f>závod!C76</f>
        <v>Čech Dalibor</v>
      </c>
      <c r="C78" s="61" t="str">
        <f>závod!I76</f>
        <v>24:27</v>
      </c>
      <c r="D78" s="67" t="str">
        <f>závod!A76</f>
        <v>M  30</v>
      </c>
      <c r="E78" s="65">
        <f>závod!D76</f>
        <v>1976</v>
      </c>
      <c r="F78" s="65">
        <f>závod!H76</f>
        <v>106</v>
      </c>
      <c r="G78" s="69" t="str">
        <f>závod!E76</f>
        <v>Boskovice</v>
      </c>
      <c r="H78" s="69" t="str">
        <f>závod!F76</f>
        <v>AUTO RZ BOSKOVICE</v>
      </c>
      <c r="I78" s="52" t="str">
        <f>závod!L76</f>
        <v>ok</v>
      </c>
    </row>
    <row r="79" spans="1:9" ht="12.75">
      <c r="A79" s="65">
        <f>závod!B77</f>
        <v>76</v>
      </c>
      <c r="B79" s="66" t="str">
        <f>závod!C77</f>
        <v>Loník Miroslav</v>
      </c>
      <c r="C79" s="61" t="str">
        <f>závod!I77</f>
        <v>24:42</v>
      </c>
      <c r="D79" s="67" t="str">
        <f>závod!A77</f>
        <v>M  31</v>
      </c>
      <c r="E79" s="65">
        <f>závod!D77</f>
        <v>1987</v>
      </c>
      <c r="F79" s="65">
        <f>závod!H77</f>
        <v>147</v>
      </c>
      <c r="G79" s="69" t="str">
        <f>závod!E77</f>
        <v>Boskovice</v>
      </c>
      <c r="H79" s="69">
        <f>závod!F77</f>
        <v>0</v>
      </c>
      <c r="I79" s="52" t="str">
        <f>závod!L77</f>
        <v>ok</v>
      </c>
    </row>
    <row r="80" spans="1:9" ht="12.75">
      <c r="A80" s="65">
        <f>závod!B78</f>
        <v>77</v>
      </c>
      <c r="B80" s="66" t="str">
        <f>závod!C78</f>
        <v>Pappová Simona</v>
      </c>
      <c r="C80" s="61" t="str">
        <f>závod!I78</f>
        <v>24:46</v>
      </c>
      <c r="D80" s="67" t="str">
        <f>závod!A78</f>
        <v>ŽV  4</v>
      </c>
      <c r="E80" s="65">
        <f>závod!D78</f>
        <v>1970</v>
      </c>
      <c r="F80" s="65">
        <f>závod!H78</f>
        <v>137</v>
      </c>
      <c r="G80" s="69">
        <f>závod!E78</f>
        <v>0</v>
      </c>
      <c r="H80" s="69" t="str">
        <f>závod!F78</f>
        <v>AHA Vyškov</v>
      </c>
      <c r="I80" s="52" t="str">
        <f>závod!L78</f>
        <v>X</v>
      </c>
    </row>
    <row r="81" spans="1:9" ht="12.75">
      <c r="A81" s="65">
        <f>závod!B79</f>
        <v>78</v>
      </c>
      <c r="B81" s="66" t="str">
        <f>závod!C79</f>
        <v>Krejsová Petra</v>
      </c>
      <c r="C81" s="61" t="str">
        <f>závod!I79</f>
        <v>24:51</v>
      </c>
      <c r="D81" s="67" t="str">
        <f>závod!A79</f>
        <v>Ž  8</v>
      </c>
      <c r="E81" s="65">
        <f>závod!D79</f>
        <v>1979</v>
      </c>
      <c r="F81" s="65">
        <f>závod!H79</f>
        <v>73</v>
      </c>
      <c r="G81" s="69" t="str">
        <f>závod!E79</f>
        <v>Boskovice</v>
      </c>
      <c r="H81" s="69" t="str">
        <f>závod!F79</f>
        <v>Auto RZ Boskovice</v>
      </c>
      <c r="I81" s="52" t="str">
        <f>závod!L79</f>
        <v>ok</v>
      </c>
    </row>
    <row r="82" spans="1:9" ht="12.75">
      <c r="A82" s="65">
        <f>závod!B80</f>
        <v>79</v>
      </c>
      <c r="B82" s="66" t="str">
        <f>závod!C80</f>
        <v>Pluháčková Eva</v>
      </c>
      <c r="C82" s="61" t="str">
        <f>závod!I80</f>
        <v>24:52</v>
      </c>
      <c r="D82" s="67" t="str">
        <f>závod!A80</f>
        <v>Ž  9</v>
      </c>
      <c r="E82" s="65">
        <f>závod!D80</f>
        <v>1987</v>
      </c>
      <c r="F82" s="65">
        <f>závod!H80</f>
        <v>123</v>
      </c>
      <c r="G82" s="69" t="str">
        <f>závod!E80</f>
        <v>AC Senetářov</v>
      </c>
      <c r="H82" s="69">
        <f>závod!F80</f>
        <v>0</v>
      </c>
      <c r="I82" s="52" t="str">
        <f>závod!L80</f>
        <v>ok</v>
      </c>
    </row>
    <row r="83" spans="1:9" ht="12.75">
      <c r="A83" s="65">
        <f>závod!B81</f>
        <v>80</v>
      </c>
      <c r="B83" s="66" t="str">
        <f>závod!C81</f>
        <v>Zamánek Roman</v>
      </c>
      <c r="C83" s="61" t="str">
        <f>závod!I81</f>
        <v>24:57</v>
      </c>
      <c r="D83" s="67" t="str">
        <f>závod!A81</f>
        <v>MV1  19</v>
      </c>
      <c r="E83" s="65">
        <f>závod!D81</f>
        <v>1971</v>
      </c>
      <c r="F83" s="65">
        <f>závod!H81</f>
        <v>151</v>
      </c>
      <c r="G83" s="69" t="str">
        <f>závod!E81</f>
        <v>Mladkov</v>
      </c>
      <c r="H83" s="69">
        <f>závod!F81</f>
        <v>0</v>
      </c>
      <c r="I83" s="52" t="str">
        <f>závod!L81</f>
        <v>ok</v>
      </c>
    </row>
    <row r="84" spans="1:9" ht="12.75">
      <c r="A84" s="65">
        <f>závod!B82</f>
        <v>81</v>
      </c>
      <c r="B84" s="66" t="str">
        <f>závod!C82</f>
        <v>Kunrt Miroslav</v>
      </c>
      <c r="C84" s="61" t="str">
        <f>závod!I82</f>
        <v>25:01</v>
      </c>
      <c r="D84" s="67" t="str">
        <f>závod!A82</f>
        <v>MV3  2</v>
      </c>
      <c r="E84" s="65">
        <f>závod!D82</f>
        <v>1949</v>
      </c>
      <c r="F84" s="65">
        <f>závod!H82</f>
        <v>135</v>
      </c>
      <c r="G84" s="69" t="str">
        <f>závod!E82</f>
        <v>Prostějov</v>
      </c>
      <c r="H84" s="69">
        <f>závod!F82</f>
        <v>0</v>
      </c>
      <c r="I84" s="52" t="str">
        <f>závod!L82</f>
        <v>X</v>
      </c>
    </row>
    <row r="85" spans="1:9" ht="12.75">
      <c r="A85" s="65">
        <f>závod!B83</f>
        <v>82</v>
      </c>
      <c r="B85" s="66" t="str">
        <f>závod!C83</f>
        <v>Horňová Adriana</v>
      </c>
      <c r="C85" s="61" t="str">
        <f>závod!I83</f>
        <v>25:09</v>
      </c>
      <c r="D85" s="67" t="str">
        <f>závod!A83</f>
        <v>Ž  10</v>
      </c>
      <c r="E85" s="65">
        <f>závod!D83</f>
        <v>2000</v>
      </c>
      <c r="F85" s="65">
        <f>závod!H83</f>
        <v>176</v>
      </c>
      <c r="G85" s="69">
        <f>závod!E83</f>
        <v>0</v>
      </c>
      <c r="H85" s="69" t="str">
        <f>závod!F83</f>
        <v>ACT Lerak</v>
      </c>
      <c r="I85" s="52" t="str">
        <f>závod!L83</f>
        <v>X</v>
      </c>
    </row>
    <row r="86" spans="1:9" ht="12.75">
      <c r="A86" s="65">
        <f>závod!B84</f>
        <v>83</v>
      </c>
      <c r="B86" s="66" t="str">
        <f>závod!C84</f>
        <v>Videman Jan</v>
      </c>
      <c r="C86" s="61" t="str">
        <f>závod!I84</f>
        <v>25:25</v>
      </c>
      <c r="D86" s="67" t="str">
        <f>závod!A84</f>
        <v>J  9</v>
      </c>
      <c r="E86" s="65">
        <f>závod!D84</f>
        <v>1999</v>
      </c>
      <c r="F86" s="65">
        <f>závod!H84</f>
        <v>156</v>
      </c>
      <c r="G86" s="69" t="str">
        <f>závod!E84</f>
        <v>Kunštát</v>
      </c>
      <c r="H86" s="69">
        <f>závod!F84</f>
        <v>0</v>
      </c>
      <c r="I86" s="52" t="str">
        <f>závod!L84</f>
        <v>X</v>
      </c>
    </row>
    <row r="87" spans="1:9" ht="12.75">
      <c r="A87" s="65">
        <f>závod!B85</f>
        <v>84</v>
      </c>
      <c r="B87" s="66" t="str">
        <f>závod!C85</f>
        <v>Czokoly Jan</v>
      </c>
      <c r="C87" s="61" t="str">
        <f>závod!I85</f>
        <v>25:27</v>
      </c>
      <c r="D87" s="67" t="str">
        <f>závod!A85</f>
        <v>M  32</v>
      </c>
      <c r="E87" s="65">
        <f>závod!D85</f>
        <v>1978</v>
      </c>
      <c r="F87" s="65">
        <f>závod!H85</f>
        <v>168</v>
      </c>
      <c r="G87" s="69" t="str">
        <f>závod!E85</f>
        <v>Žďár</v>
      </c>
      <c r="H87" s="69">
        <f>závod!F85</f>
        <v>0</v>
      </c>
      <c r="I87" s="52" t="str">
        <f>závod!L85</f>
        <v>ok</v>
      </c>
    </row>
    <row r="88" spans="1:9" ht="12.75">
      <c r="A88" s="65">
        <f>závod!B86</f>
        <v>85</v>
      </c>
      <c r="B88" s="66" t="str">
        <f>závod!C86</f>
        <v>Filipiová Andrea</v>
      </c>
      <c r="C88" s="61" t="str">
        <f>závod!I86</f>
        <v>25:30</v>
      </c>
      <c r="D88" s="67" t="str">
        <f>závod!A86</f>
        <v>Ž  11</v>
      </c>
      <c r="E88" s="65">
        <f>závod!D86</f>
        <v>1981</v>
      </c>
      <c r="F88" s="65">
        <f>závod!H86</f>
        <v>173</v>
      </c>
      <c r="G88" s="69">
        <f>závod!E86</f>
        <v>0</v>
      </c>
      <c r="H88" s="69" t="str">
        <f>závod!F86</f>
        <v>Auto RZ Boskovice</v>
      </c>
      <c r="I88" s="52" t="str">
        <f>závod!L86</f>
        <v>ok</v>
      </c>
    </row>
    <row r="89" spans="1:9" ht="12.75">
      <c r="A89" s="65">
        <f>závod!B87</f>
        <v>86</v>
      </c>
      <c r="B89" s="66" t="str">
        <f>závod!C87</f>
        <v>Kunc Josef</v>
      </c>
      <c r="C89" s="61" t="str">
        <f>závod!I87</f>
        <v>25:36</v>
      </c>
      <c r="D89" s="67" t="str">
        <f>závod!A87</f>
        <v>MV2  9</v>
      </c>
      <c r="E89" s="65">
        <f>závod!D87</f>
        <v>1960</v>
      </c>
      <c r="F89" s="65">
        <f>závod!H87</f>
        <v>78</v>
      </c>
      <c r="G89" s="69" t="str">
        <f>závod!E87</f>
        <v>Vyškov</v>
      </c>
      <c r="H89" s="69" t="str">
        <f>závod!F87</f>
        <v>LRS Vyškov</v>
      </c>
      <c r="I89" s="52" t="str">
        <f>závod!L87</f>
        <v>X</v>
      </c>
    </row>
    <row r="90" spans="1:9" ht="12.75">
      <c r="A90" s="65">
        <f>závod!B88</f>
        <v>87</v>
      </c>
      <c r="B90" s="66" t="str">
        <f>závod!C88</f>
        <v>Bayer Miloslav</v>
      </c>
      <c r="C90" s="61" t="str">
        <f>závod!I88</f>
        <v>25:52</v>
      </c>
      <c r="D90" s="67" t="str">
        <f>závod!A88</f>
        <v>MV3  3</v>
      </c>
      <c r="E90" s="65">
        <f>závod!D88</f>
        <v>1947</v>
      </c>
      <c r="F90" s="65">
        <f>závod!H88</f>
        <v>96</v>
      </c>
      <c r="G90" s="69" t="str">
        <f>závod!E88</f>
        <v>Boskovice</v>
      </c>
      <c r="H90" s="69" t="str">
        <f>závod!F88</f>
        <v>ASK Blansko</v>
      </c>
      <c r="I90" s="52" t="str">
        <f>závod!L88</f>
        <v>ok</v>
      </c>
    </row>
    <row r="91" spans="1:9" ht="12.75">
      <c r="A91" s="65">
        <f>závod!B89</f>
        <v>88</v>
      </c>
      <c r="B91" s="66" t="str">
        <f>závod!C89</f>
        <v>Bartáková Helena</v>
      </c>
      <c r="C91" s="61" t="str">
        <f>závod!I89</f>
        <v>25:53</v>
      </c>
      <c r="D91" s="67" t="str">
        <f>závod!A89</f>
        <v>Ž  12</v>
      </c>
      <c r="E91" s="65">
        <f>závod!D89</f>
        <v>1986</v>
      </c>
      <c r="F91" s="65">
        <f>závod!H89</f>
        <v>68</v>
      </c>
      <c r="G91" s="69" t="str">
        <f>závod!E89</f>
        <v>Vítovice</v>
      </c>
      <c r="H91" s="69" t="str">
        <f>závod!F89</f>
        <v>Vítovice</v>
      </c>
      <c r="I91" s="52" t="str">
        <f>závod!L89</f>
        <v>X</v>
      </c>
    </row>
    <row r="92" spans="1:9" ht="12.75">
      <c r="A92" s="65">
        <f>závod!B90</f>
        <v>89</v>
      </c>
      <c r="B92" s="66" t="str">
        <f>závod!C90</f>
        <v>Grünová Ivana</v>
      </c>
      <c r="C92" s="61" t="str">
        <f>závod!I90</f>
        <v>26:00</v>
      </c>
      <c r="D92" s="67" t="str">
        <f>závod!A90</f>
        <v>ŽV  5</v>
      </c>
      <c r="E92" s="65">
        <f>závod!D90</f>
        <v>1971</v>
      </c>
      <c r="F92" s="65">
        <f>závod!H90</f>
        <v>100</v>
      </c>
      <c r="G92" s="69" t="str">
        <f>závod!E90</f>
        <v>Okrouhlá</v>
      </c>
      <c r="H92" s="69" t="str">
        <f>závod!F90</f>
        <v>AC Okrouhlá</v>
      </c>
      <c r="I92" s="52" t="str">
        <f>závod!L90</f>
        <v>ok</v>
      </c>
    </row>
    <row r="93" spans="1:9" ht="12.75">
      <c r="A93" s="65">
        <f>závod!B91</f>
        <v>90</v>
      </c>
      <c r="B93" s="66" t="str">
        <f>závod!C91</f>
        <v>Ondroušková Ivana</v>
      </c>
      <c r="C93" s="61" t="str">
        <f>závod!I91</f>
        <v>26:06</v>
      </c>
      <c r="D93" s="67" t="str">
        <f>závod!A91</f>
        <v>ŽV  6</v>
      </c>
      <c r="E93" s="65">
        <f>závod!D91</f>
        <v>1970</v>
      </c>
      <c r="F93" s="65">
        <f>závod!H91</f>
        <v>170</v>
      </c>
      <c r="G93" s="69" t="str">
        <f>závod!E91</f>
        <v>Blansko</v>
      </c>
      <c r="H93" s="69">
        <f>závod!F91</f>
        <v>0</v>
      </c>
      <c r="I93" s="52" t="str">
        <f>závod!L91</f>
        <v>ok</v>
      </c>
    </row>
    <row r="94" spans="1:9" ht="12.75">
      <c r="A94" s="65">
        <f>závod!B92</f>
        <v>91</v>
      </c>
      <c r="B94" s="66" t="str">
        <f>závod!C92</f>
        <v>Dvořáková Eva</v>
      </c>
      <c r="C94" s="61" t="str">
        <f>závod!I92</f>
        <v>26:18</v>
      </c>
      <c r="D94" s="67" t="str">
        <f>závod!A92</f>
        <v>ŽV  7</v>
      </c>
      <c r="E94" s="65">
        <f>závod!D92</f>
        <v>1955</v>
      </c>
      <c r="F94" s="65">
        <f>závod!H92</f>
        <v>117</v>
      </c>
      <c r="G94" s="69" t="str">
        <f>závod!E92</f>
        <v>Prostějov</v>
      </c>
      <c r="H94" s="69" t="str">
        <f>závod!F92</f>
        <v>Biatlon Prostějov</v>
      </c>
      <c r="I94" s="52" t="str">
        <f>závod!L92</f>
        <v>X</v>
      </c>
    </row>
    <row r="95" spans="1:9" ht="12.75">
      <c r="A95" s="65">
        <f>závod!B93</f>
        <v>92</v>
      </c>
      <c r="B95" s="66" t="str">
        <f>závod!C93</f>
        <v>Klimešová Inka</v>
      </c>
      <c r="C95" s="61" t="str">
        <f>závod!I93</f>
        <v>26:38</v>
      </c>
      <c r="D95" s="67" t="str">
        <f>závod!A93</f>
        <v>Ž  13</v>
      </c>
      <c r="E95" s="65">
        <f>závod!D93</f>
        <v>1979</v>
      </c>
      <c r="F95" s="65">
        <f>závod!H93</f>
        <v>146</v>
      </c>
      <c r="G95" s="69">
        <f>závod!E93</f>
        <v>0</v>
      </c>
      <c r="H95" s="69" t="str">
        <f>závod!F93</f>
        <v>Osten Blansko</v>
      </c>
      <c r="I95" s="52" t="str">
        <f>závod!L93</f>
        <v>X</v>
      </c>
    </row>
    <row r="96" spans="1:9" ht="12.75">
      <c r="A96" s="65">
        <f>závod!B94</f>
        <v>93</v>
      </c>
      <c r="B96" s="66" t="str">
        <f>závod!C94</f>
        <v>Konečný Petr </v>
      </c>
      <c r="C96" s="61" t="str">
        <f>závod!I94</f>
        <v>27:01</v>
      </c>
      <c r="D96" s="67" t="str">
        <f>závod!A94</f>
        <v>MV1  20</v>
      </c>
      <c r="E96" s="65">
        <f>závod!D94</f>
        <v>1970</v>
      </c>
      <c r="F96" s="65">
        <f>závod!H94</f>
        <v>162</v>
      </c>
      <c r="G96" s="69">
        <f>závod!E94</f>
        <v>0</v>
      </c>
      <c r="H96" s="69" t="str">
        <f>závod!F94</f>
        <v>AC Okrouhlá</v>
      </c>
      <c r="I96" s="52" t="str">
        <f>závod!L94</f>
        <v>ok</v>
      </c>
    </row>
    <row r="97" spans="1:9" ht="12.75">
      <c r="A97" s="65">
        <f>závod!B95</f>
        <v>94</v>
      </c>
      <c r="B97" s="66" t="str">
        <f>závod!C95</f>
        <v>Ždánský Zbyněk</v>
      </c>
      <c r="C97" s="61" t="str">
        <f>závod!I95</f>
        <v>27:02</v>
      </c>
      <c r="D97" s="67" t="str">
        <f>závod!A95</f>
        <v>M  33</v>
      </c>
      <c r="E97" s="65">
        <f>závod!D95</f>
        <v>1977</v>
      </c>
      <c r="F97" s="65">
        <f>závod!H95</f>
        <v>172</v>
      </c>
      <c r="G97" s="69">
        <f>závod!E95</f>
        <v>0</v>
      </c>
      <c r="H97" s="69" t="str">
        <f>závod!F95</f>
        <v>AUTO RZ Boskovice</v>
      </c>
      <c r="I97" s="52" t="str">
        <f>závod!L95</f>
        <v>ok</v>
      </c>
    </row>
    <row r="98" spans="1:9" ht="12.75">
      <c r="A98" s="65">
        <f>závod!B96</f>
        <v>95</v>
      </c>
      <c r="B98" s="66" t="str">
        <f>závod!C96</f>
        <v>Suchá Lenka</v>
      </c>
      <c r="C98" s="61" t="str">
        <f>závod!I96</f>
        <v>27:13</v>
      </c>
      <c r="D98" s="67" t="str">
        <f>závod!A96</f>
        <v>Ž  14</v>
      </c>
      <c r="E98" s="65">
        <f>závod!D96</f>
        <v>1974</v>
      </c>
      <c r="F98" s="65">
        <f>závod!H96</f>
        <v>62</v>
      </c>
      <c r="G98" s="69" t="str">
        <f>závod!E96</f>
        <v>Blansko</v>
      </c>
      <c r="H98" s="69" t="str">
        <f>závod!F96</f>
        <v>BK Team</v>
      </c>
      <c r="I98" s="52" t="str">
        <f>závod!L96</f>
        <v>ok</v>
      </c>
    </row>
    <row r="99" spans="1:9" ht="12.75">
      <c r="A99" s="65">
        <f>závod!B97</f>
        <v>96</v>
      </c>
      <c r="B99" s="66" t="str">
        <f>závod!C97</f>
        <v>Novotný Bohumil</v>
      </c>
      <c r="C99" s="61" t="str">
        <f>závod!I97</f>
        <v>27:18</v>
      </c>
      <c r="D99" s="67" t="str">
        <f>závod!A97</f>
        <v>M  34</v>
      </c>
      <c r="E99" s="65">
        <f>závod!D97</f>
        <v>1980</v>
      </c>
      <c r="F99" s="65">
        <f>závod!H97</f>
        <v>86</v>
      </c>
      <c r="G99" s="69" t="str">
        <f>závod!E97</f>
        <v>Křoví</v>
      </c>
      <c r="H99" s="69" t="str">
        <f>závod!F97</f>
        <v>TJ Sokol Křoví</v>
      </c>
      <c r="I99" s="52" t="str">
        <f>závod!L97</f>
        <v>X</v>
      </c>
    </row>
    <row r="100" spans="1:9" ht="12.75">
      <c r="A100" s="65">
        <f>závod!B98</f>
        <v>97</v>
      </c>
      <c r="B100" s="66" t="str">
        <f>závod!C98</f>
        <v>Krejčiříková Kateřina</v>
      </c>
      <c r="C100" s="61" t="str">
        <f>závod!I98</f>
        <v>27:23</v>
      </c>
      <c r="D100" s="67" t="str">
        <f>závod!A98</f>
        <v>ŽV  8</v>
      </c>
      <c r="E100" s="65">
        <f>závod!D98</f>
        <v>1972</v>
      </c>
      <c r="F100" s="65">
        <f>závod!H98</f>
        <v>69</v>
      </c>
      <c r="G100" s="69" t="str">
        <f>závod!E98</f>
        <v>Svatá Kateřina</v>
      </c>
      <c r="H100" s="69" t="str">
        <f>závod!F98</f>
        <v>Svatá Kateřina</v>
      </c>
      <c r="I100" s="52" t="str">
        <f>závod!L98</f>
        <v>ok</v>
      </c>
    </row>
    <row r="101" spans="1:9" ht="12.75">
      <c r="A101" s="65">
        <f>závod!B99</f>
        <v>98</v>
      </c>
      <c r="B101" s="66" t="str">
        <f>závod!C99</f>
        <v>Sedláková Petra</v>
      </c>
      <c r="C101" s="61" t="str">
        <f>závod!I99</f>
        <v>27:24</v>
      </c>
      <c r="D101" s="67" t="str">
        <f>závod!A99</f>
        <v>ŽV  9</v>
      </c>
      <c r="E101" s="65">
        <f>závod!D99</f>
        <v>1973</v>
      </c>
      <c r="F101" s="65">
        <f>závod!H99</f>
        <v>128</v>
      </c>
      <c r="G101" s="69" t="str">
        <f>závod!E99</f>
        <v>Želešice</v>
      </c>
      <c r="H101" s="69">
        <f>závod!F99</f>
        <v>0</v>
      </c>
      <c r="I101" s="52" t="str">
        <f>závod!L99</f>
        <v>X</v>
      </c>
    </row>
    <row r="102" spans="1:9" ht="12.75">
      <c r="A102" s="65">
        <f>závod!B100</f>
        <v>99</v>
      </c>
      <c r="B102" s="66" t="str">
        <f>závod!C100</f>
        <v>Suchý Libor</v>
      </c>
      <c r="C102" s="61" t="str">
        <f>závod!I100</f>
        <v>27:47</v>
      </c>
      <c r="D102" s="67" t="str">
        <f>závod!A100</f>
        <v>MV1  21</v>
      </c>
      <c r="E102" s="65">
        <f>závod!D100</f>
        <v>1973</v>
      </c>
      <c r="F102" s="65">
        <f>závod!H100</f>
        <v>63</v>
      </c>
      <c r="G102" s="69" t="str">
        <f>závod!E100</f>
        <v>Blansko</v>
      </c>
      <c r="H102" s="69" t="str">
        <f>závod!F100</f>
        <v>BK Team</v>
      </c>
      <c r="I102" s="52" t="str">
        <f>závod!L100</f>
        <v>ok</v>
      </c>
    </row>
    <row r="103" spans="1:9" ht="12.75">
      <c r="A103" s="65">
        <f>závod!B101</f>
        <v>100</v>
      </c>
      <c r="B103" s="66" t="str">
        <f>závod!C101</f>
        <v>Markel Roman</v>
      </c>
      <c r="C103" s="61" t="str">
        <f>závod!I101</f>
        <v>27:48</v>
      </c>
      <c r="D103" s="67" t="str">
        <f>závod!A101</f>
        <v>M  35</v>
      </c>
      <c r="E103" s="65">
        <f>závod!D101</f>
        <v>1975</v>
      </c>
      <c r="F103" s="65">
        <f>závod!H101</f>
        <v>66</v>
      </c>
      <c r="G103" s="69" t="str">
        <f>závod!E101</f>
        <v>Boskovice</v>
      </c>
      <c r="H103" s="69" t="str">
        <f>závod!F101</f>
        <v>MAROKA Boskovice</v>
      </c>
      <c r="I103" s="52" t="str">
        <f>závod!L101</f>
        <v>ok</v>
      </c>
    </row>
    <row r="104" spans="1:9" ht="12.75">
      <c r="A104" s="65">
        <f>závod!B102</f>
        <v>101</v>
      </c>
      <c r="B104" s="66" t="str">
        <f>závod!C102</f>
        <v>Konečný Jan</v>
      </c>
      <c r="C104" s="61" t="str">
        <f>závod!I102</f>
        <v>27:51</v>
      </c>
      <c r="D104" s="67" t="str">
        <f>závod!A102</f>
        <v>J  10</v>
      </c>
      <c r="E104" s="65">
        <f>závod!D102</f>
        <v>1997</v>
      </c>
      <c r="F104" s="65">
        <f>závod!H102</f>
        <v>125</v>
      </c>
      <c r="G104" s="69" t="str">
        <f>závod!E102</f>
        <v>AC Okrouhlá</v>
      </c>
      <c r="H104" s="69" t="str">
        <f>závod!F102</f>
        <v>AC Okrouhlá</v>
      </c>
      <c r="I104" s="52" t="str">
        <f>závod!L102</f>
        <v>ok</v>
      </c>
    </row>
    <row r="105" spans="1:9" ht="12.75">
      <c r="A105" s="65">
        <f>závod!B103</f>
        <v>102</v>
      </c>
      <c r="B105" s="66" t="str">
        <f>závod!C103</f>
        <v>Jaskulka Martin</v>
      </c>
      <c r="C105" s="61" t="str">
        <f>závod!I103</f>
        <v>28:25</v>
      </c>
      <c r="D105" s="67" t="str">
        <f>závod!A103</f>
        <v>MV1  22</v>
      </c>
      <c r="E105" s="65">
        <f>závod!D103</f>
        <v>1968</v>
      </c>
      <c r="F105" s="65">
        <f>závod!H103</f>
        <v>178</v>
      </c>
      <c r="G105" s="69" t="str">
        <f>závod!E103</f>
        <v>Kuřim</v>
      </c>
      <c r="H105" s="69">
        <f>závod!F103</f>
        <v>0</v>
      </c>
      <c r="I105" s="52" t="str">
        <f>závod!L103</f>
        <v>X</v>
      </c>
    </row>
    <row r="106" spans="1:9" ht="12.75">
      <c r="A106" s="65">
        <f>závod!B104</f>
        <v>103</v>
      </c>
      <c r="B106" s="66" t="str">
        <f>závod!C104</f>
        <v>Hubáčková Denisa</v>
      </c>
      <c r="C106" s="61" t="str">
        <f>závod!I104</f>
        <v>29:03</v>
      </c>
      <c r="D106" s="67" t="str">
        <f>závod!A104</f>
        <v>Ž  15</v>
      </c>
      <c r="E106" s="65">
        <f>závod!D104</f>
        <v>1996</v>
      </c>
      <c r="F106" s="65">
        <f>závod!H104</f>
        <v>148</v>
      </c>
      <c r="G106" s="69" t="str">
        <f>závod!E104</f>
        <v>AHA Vyškov</v>
      </c>
      <c r="H106" s="69" t="str">
        <f>závod!F104</f>
        <v>AHA Vyškov</v>
      </c>
      <c r="I106" s="52" t="str">
        <f>závod!L104</f>
        <v>X</v>
      </c>
    </row>
    <row r="107" spans="1:9" ht="12.75">
      <c r="A107" s="65">
        <f>závod!B105</f>
        <v>104</v>
      </c>
      <c r="B107" s="66" t="str">
        <f>závod!C105</f>
        <v>Sedláček Pavel</v>
      </c>
      <c r="C107" s="61" t="str">
        <f>závod!I105</f>
        <v>29:11</v>
      </c>
      <c r="D107" s="67" t="str">
        <f>závod!A105</f>
        <v>MV3  4</v>
      </c>
      <c r="E107" s="65">
        <f>závod!D105</f>
        <v>1953</v>
      </c>
      <c r="F107" s="65">
        <f>závod!H105</f>
        <v>141</v>
      </c>
      <c r="G107" s="69" t="str">
        <f>závod!E105</f>
        <v>Olomučany</v>
      </c>
      <c r="H107" s="69">
        <f>závod!F105</f>
        <v>0</v>
      </c>
      <c r="I107" s="52" t="str">
        <f>závod!L105</f>
        <v>ok</v>
      </c>
    </row>
    <row r="108" spans="1:9" ht="12.75">
      <c r="A108" s="65">
        <f>závod!B106</f>
        <v>105</v>
      </c>
      <c r="B108" s="66" t="str">
        <f>závod!C106</f>
        <v>Slabáková Lenka</v>
      </c>
      <c r="C108" s="61" t="str">
        <f>závod!I106</f>
        <v>29:13</v>
      </c>
      <c r="D108" s="67" t="str">
        <f>závod!A106</f>
        <v>ŽV  10</v>
      </c>
      <c r="E108" s="65">
        <f>závod!D106</f>
        <v>1966</v>
      </c>
      <c r="F108" s="65">
        <f>závod!H106</f>
        <v>144</v>
      </c>
      <c r="G108" s="69">
        <f>závod!E106</f>
        <v>0</v>
      </c>
      <c r="H108" s="69" t="str">
        <f>závod!F106</f>
        <v>AK Olymp Brno</v>
      </c>
      <c r="I108" s="52" t="str">
        <f>závod!L106</f>
        <v>X</v>
      </c>
    </row>
    <row r="109" spans="1:9" ht="12.75">
      <c r="A109" s="65">
        <f>závod!B107</f>
        <v>106</v>
      </c>
      <c r="B109" s="66" t="str">
        <f>závod!C107</f>
        <v>Němec Jaroslav</v>
      </c>
      <c r="C109" s="61" t="str">
        <f>závod!I107</f>
        <v>30:04</v>
      </c>
      <c r="D109" s="67" t="str">
        <f>závod!A107</f>
        <v>MV3  5</v>
      </c>
      <c r="E109" s="65">
        <f>závod!D107</f>
        <v>1952</v>
      </c>
      <c r="F109" s="65">
        <f>závod!H107</f>
        <v>103</v>
      </c>
      <c r="G109" s="69" t="str">
        <f>závod!E107</f>
        <v>Blansko</v>
      </c>
      <c r="H109" s="69" t="str">
        <f>závod!F107</f>
        <v>Blansko</v>
      </c>
      <c r="I109" s="52" t="str">
        <f>závod!L107</f>
        <v>ok</v>
      </c>
    </row>
    <row r="110" spans="1:9" ht="12.75">
      <c r="A110" s="65">
        <f>závod!B108</f>
        <v>107</v>
      </c>
      <c r="B110" s="66" t="str">
        <f>závod!C108</f>
        <v>Růžička Bohuslav</v>
      </c>
      <c r="C110" s="61" t="str">
        <f>závod!I108</f>
        <v>30:21</v>
      </c>
      <c r="D110" s="67" t="str">
        <f>závod!A108</f>
        <v>MV3  6</v>
      </c>
      <c r="E110" s="65">
        <f>závod!D108</f>
        <v>1946</v>
      </c>
      <c r="F110" s="65">
        <f>závod!H108</f>
        <v>155</v>
      </c>
      <c r="G110" s="69">
        <f>závod!E108</f>
        <v>0</v>
      </c>
      <c r="H110" s="69" t="str">
        <f>závod!F108</f>
        <v>SC Ráječko</v>
      </c>
      <c r="I110" s="52" t="str">
        <f>závod!L108</f>
        <v>ok</v>
      </c>
    </row>
    <row r="111" spans="1:9" ht="12.75">
      <c r="A111" s="65">
        <f>závod!B109</f>
        <v>108</v>
      </c>
      <c r="B111" s="66" t="str">
        <f>závod!C109</f>
        <v>Liberová Barbora</v>
      </c>
      <c r="C111" s="61" t="str">
        <f>závod!I109</f>
        <v>30:55</v>
      </c>
      <c r="D111" s="67" t="str">
        <f>závod!A109</f>
        <v>ŽV  11</v>
      </c>
      <c r="E111" s="65">
        <f>závod!D109</f>
        <v>1972</v>
      </c>
      <c r="F111" s="65">
        <f>závod!H109</f>
        <v>154</v>
      </c>
      <c r="G111" s="69" t="str">
        <f>závod!E109</f>
        <v>Boskovice</v>
      </c>
      <c r="H111" s="69">
        <f>závod!F109</f>
        <v>0</v>
      </c>
      <c r="I111" s="52" t="str">
        <f>závod!L109</f>
        <v>ok</v>
      </c>
    </row>
    <row r="112" spans="1:9" ht="12.75">
      <c r="A112" s="65">
        <f>závod!B110</f>
        <v>109</v>
      </c>
      <c r="B112" s="66" t="str">
        <f>závod!C110</f>
        <v>Odehnalová Dagmar</v>
      </c>
      <c r="C112" s="61" t="str">
        <f>závod!I110</f>
        <v>34:05</v>
      </c>
      <c r="D112" s="67" t="str">
        <f>závod!A110</f>
        <v>ŽV  12</v>
      </c>
      <c r="E112" s="65">
        <f>závod!D110</f>
        <v>1970</v>
      </c>
      <c r="F112" s="65">
        <f>závod!H110</f>
        <v>153</v>
      </c>
      <c r="G112" s="69" t="str">
        <f>závod!E110</f>
        <v>Skalice</v>
      </c>
      <c r="H112" s="69">
        <f>závod!F110</f>
        <v>0</v>
      </c>
      <c r="I112" s="52" t="str">
        <f>závod!L110</f>
        <v>ok</v>
      </c>
    </row>
    <row r="113" spans="1:9" ht="12.75">
      <c r="A113" s="65">
        <f>závod!B111</f>
        <v>110</v>
      </c>
      <c r="B113" s="66" t="str">
        <f>závod!C111</f>
        <v>Pospíchalová Lenka</v>
      </c>
      <c r="C113" s="61" t="str">
        <f>závod!I111</f>
        <v>34:37</v>
      </c>
      <c r="D113" s="67" t="str">
        <f>závod!A111</f>
        <v>ŽV  13</v>
      </c>
      <c r="E113" s="65">
        <f>závod!D111</f>
        <v>1957</v>
      </c>
      <c r="F113" s="65">
        <f>závod!H111</f>
        <v>165</v>
      </c>
      <c r="G113" s="69" t="str">
        <f>závod!E111</f>
        <v>Brno</v>
      </c>
      <c r="H113" s="69">
        <f>závod!F111</f>
        <v>0</v>
      </c>
      <c r="I113" s="52" t="str">
        <f>závod!L111</f>
        <v>X</v>
      </c>
    </row>
    <row r="114" spans="1:9" ht="12.75">
      <c r="A114" s="65">
        <f>závod!B112</f>
        <v>111</v>
      </c>
      <c r="B114" s="66" t="str">
        <f>závod!C112</f>
        <v>Kvasnica Miroslav</v>
      </c>
      <c r="C114" s="61" t="str">
        <f>závod!I112</f>
        <v>36:00</v>
      </c>
      <c r="D114" s="67" t="str">
        <f>závod!A112</f>
        <v>M  36</v>
      </c>
      <c r="E114" s="65">
        <f>závod!D112</f>
        <v>1989</v>
      </c>
      <c r="F114" s="65">
        <f>závod!H112</f>
        <v>85</v>
      </c>
      <c r="G114" s="69" t="str">
        <f>závod!E112</f>
        <v>Křoví</v>
      </c>
      <c r="H114" s="69" t="str">
        <f>závod!F112</f>
        <v>TJ Sokol Křoví</v>
      </c>
      <c r="I114" s="52" t="str">
        <f>závod!L112</f>
        <v>X</v>
      </c>
    </row>
    <row r="115" spans="1:8" ht="12.75">
      <c r="A115" s="65"/>
      <c r="B115" s="66"/>
      <c r="D115" s="67"/>
      <c r="E115" s="65"/>
      <c r="F115" s="65"/>
      <c r="G115" s="70"/>
      <c r="H115" s="69"/>
    </row>
    <row r="116" spans="1:8" ht="12.75">
      <c r="A116" s="65"/>
      <c r="B116" s="66"/>
      <c r="D116" s="65"/>
      <c r="E116" s="65"/>
      <c r="F116" s="65"/>
      <c r="G116" s="70"/>
      <c r="H116" s="69"/>
    </row>
    <row r="117" spans="1:8" ht="12.75">
      <c r="A117" s="65"/>
      <c r="B117" s="66"/>
      <c r="D117" s="65"/>
      <c r="E117" s="65"/>
      <c r="F117" s="65"/>
      <c r="G117" s="70"/>
      <c r="H117" s="69"/>
    </row>
    <row r="118" spans="1:8" ht="12.75">
      <c r="A118" s="65"/>
      <c r="B118" s="66"/>
      <c r="D118" s="65"/>
      <c r="E118" s="65"/>
      <c r="F118" s="65"/>
      <c r="G118" s="70"/>
      <c r="H118" s="69"/>
    </row>
    <row r="119" spans="1:8" ht="12.75">
      <c r="A119" s="65"/>
      <c r="B119" s="66"/>
      <c r="D119" s="65"/>
      <c r="E119" s="65"/>
      <c r="F119" s="65"/>
      <c r="G119" s="70"/>
      <c r="H119" s="69"/>
    </row>
    <row r="120" spans="1:8" ht="12.75">
      <c r="A120" s="65"/>
      <c r="B120" s="66"/>
      <c r="D120" s="65"/>
      <c r="E120" s="65"/>
      <c r="F120" s="65"/>
      <c r="G120" s="70"/>
      <c r="H120" s="69"/>
    </row>
    <row r="121" spans="1:8" ht="12.75">
      <c r="A121" s="65"/>
      <c r="B121" s="66"/>
      <c r="D121" s="65"/>
      <c r="E121" s="65"/>
      <c r="F121" s="65"/>
      <c r="G121" s="70"/>
      <c r="H121" s="69"/>
    </row>
    <row r="122" spans="1:8" ht="12.75">
      <c r="A122" s="65"/>
      <c r="B122" s="66"/>
      <c r="D122" s="65"/>
      <c r="E122" s="65"/>
      <c r="F122" s="65"/>
      <c r="G122" s="70"/>
      <c r="H122" s="69"/>
    </row>
    <row r="123" spans="1:8" ht="12.75">
      <c r="A123" s="65"/>
      <c r="B123" s="66"/>
      <c r="D123" s="65"/>
      <c r="E123" s="65"/>
      <c r="F123" s="65"/>
      <c r="G123" s="70"/>
      <c r="H123" s="69"/>
    </row>
    <row r="124" spans="1:8" ht="12.75">
      <c r="A124" s="65"/>
      <c r="B124" s="66"/>
      <c r="D124" s="65"/>
      <c r="E124" s="65"/>
      <c r="F124" s="65"/>
      <c r="G124" s="70"/>
      <c r="H124" s="69"/>
    </row>
    <row r="125" spans="1:8" ht="12.75">
      <c r="A125" s="65"/>
      <c r="B125" s="66"/>
      <c r="D125" s="65"/>
      <c r="E125" s="65"/>
      <c r="F125" s="65"/>
      <c r="G125" s="70"/>
      <c r="H125" s="69"/>
    </row>
    <row r="126" spans="1:8" ht="12.75">
      <c r="A126" s="65"/>
      <c r="B126" s="66"/>
      <c r="D126" s="65"/>
      <c r="E126" s="65"/>
      <c r="F126" s="65"/>
      <c r="G126" s="70"/>
      <c r="H126" s="69"/>
    </row>
    <row r="127" spans="1:8" ht="12.75">
      <c r="A127" s="65"/>
      <c r="B127" s="66"/>
      <c r="D127" s="65"/>
      <c r="E127" s="65"/>
      <c r="F127" s="65"/>
      <c r="G127" s="70"/>
      <c r="H127" s="69"/>
    </row>
    <row r="128" spans="1:8" ht="12.75">
      <c r="A128" s="65"/>
      <c r="B128" s="66"/>
      <c r="D128" s="65"/>
      <c r="E128" s="65"/>
      <c r="F128" s="65"/>
      <c r="G128" s="70"/>
      <c r="H128" s="69"/>
    </row>
    <row r="129" spans="1:8" ht="12.75">
      <c r="A129" s="65"/>
      <c r="B129" s="66"/>
      <c r="D129" s="65"/>
      <c r="E129" s="65"/>
      <c r="F129" s="65"/>
      <c r="G129" s="70"/>
      <c r="H129" s="69"/>
    </row>
    <row r="130" spans="1:8" ht="12.75">
      <c r="A130" s="65"/>
      <c r="B130" s="66"/>
      <c r="D130" s="65"/>
      <c r="E130" s="65"/>
      <c r="F130" s="65"/>
      <c r="G130" s="70"/>
      <c r="H130" s="69"/>
    </row>
    <row r="131" spans="1:8" ht="12.75">
      <c r="A131" s="65"/>
      <c r="B131" s="66"/>
      <c r="D131" s="65"/>
      <c r="E131" s="65"/>
      <c r="F131" s="65"/>
      <c r="G131" s="70"/>
      <c r="H131" s="69"/>
    </row>
    <row r="132" spans="1:8" ht="12.75">
      <c r="A132" s="65"/>
      <c r="B132" s="66"/>
      <c r="D132" s="65"/>
      <c r="E132" s="65"/>
      <c r="F132" s="65"/>
      <c r="G132" s="70"/>
      <c r="H132" s="69"/>
    </row>
    <row r="133" spans="1:8" ht="12.75">
      <c r="A133" s="65"/>
      <c r="B133" s="66"/>
      <c r="D133" s="65"/>
      <c r="E133" s="65"/>
      <c r="F133" s="65"/>
      <c r="G133" s="70"/>
      <c r="H133" s="69"/>
    </row>
    <row r="134" spans="1:8" ht="12.75">
      <c r="A134" s="65"/>
      <c r="B134" s="66"/>
      <c r="D134" s="65"/>
      <c r="E134" s="65"/>
      <c r="F134" s="65"/>
      <c r="G134" s="70"/>
      <c r="H134" s="69"/>
    </row>
    <row r="135" spans="1:8" ht="12.75">
      <c r="A135" s="65"/>
      <c r="B135" s="66"/>
      <c r="D135" s="65"/>
      <c r="E135" s="65"/>
      <c r="F135" s="65"/>
      <c r="G135" s="70"/>
      <c r="H135" s="69"/>
    </row>
    <row r="136" spans="1:8" ht="12.75">
      <c r="A136" s="65"/>
      <c r="B136" s="66"/>
      <c r="D136" s="65"/>
      <c r="E136" s="65"/>
      <c r="F136" s="65"/>
      <c r="G136" s="70"/>
      <c r="H136" s="69"/>
    </row>
    <row r="137" spans="1:8" ht="12.75">
      <c r="A137" s="65"/>
      <c r="B137" s="66"/>
      <c r="D137" s="65"/>
      <c r="E137" s="65"/>
      <c r="F137" s="65"/>
      <c r="G137" s="70"/>
      <c r="H137" s="69"/>
    </row>
    <row r="138" spans="1:8" ht="12.75">
      <c r="A138" s="65"/>
      <c r="B138" s="66"/>
      <c r="D138" s="65"/>
      <c r="E138" s="65"/>
      <c r="F138" s="65"/>
      <c r="G138" s="70"/>
      <c r="H138" s="69"/>
    </row>
    <row r="139" spans="1:8" ht="12.75">
      <c r="A139" s="65"/>
      <c r="B139" s="66"/>
      <c r="D139" s="65"/>
      <c r="E139" s="65"/>
      <c r="F139" s="65"/>
      <c r="G139" s="70"/>
      <c r="H139" s="69"/>
    </row>
    <row r="140" spans="1:8" ht="12.75">
      <c r="A140" s="65"/>
      <c r="B140" s="66"/>
      <c r="D140" s="65"/>
      <c r="E140" s="65"/>
      <c r="F140" s="65"/>
      <c r="G140" s="70"/>
      <c r="H140" s="69"/>
    </row>
    <row r="141" spans="1:8" ht="12.75">
      <c r="A141" s="65"/>
      <c r="B141" s="66"/>
      <c r="D141" s="65"/>
      <c r="E141" s="65"/>
      <c r="F141" s="65"/>
      <c r="G141" s="70"/>
      <c r="H141" s="69"/>
    </row>
    <row r="142" spans="1:8" ht="12.75">
      <c r="A142" s="65"/>
      <c r="B142" s="66"/>
      <c r="D142" s="65"/>
      <c r="E142" s="65"/>
      <c r="F142" s="65"/>
      <c r="G142" s="70"/>
      <c r="H142" s="69"/>
    </row>
    <row r="143" spans="1:8" ht="12.75">
      <c r="A143" s="65"/>
      <c r="B143" s="66"/>
      <c r="D143" s="65"/>
      <c r="E143" s="65"/>
      <c r="F143" s="65"/>
      <c r="G143" s="70"/>
      <c r="H143" s="69"/>
    </row>
    <row r="144" spans="1:8" ht="12.75">
      <c r="A144" s="65"/>
      <c r="B144" s="66"/>
      <c r="D144" s="65"/>
      <c r="E144" s="65"/>
      <c r="F144" s="65"/>
      <c r="G144" s="70"/>
      <c r="H144" s="69"/>
    </row>
    <row r="145" spans="1:8" ht="12.75">
      <c r="A145" s="65"/>
      <c r="B145" s="66"/>
      <c r="D145" s="65"/>
      <c r="E145" s="65"/>
      <c r="F145" s="65"/>
      <c r="G145" s="70"/>
      <c r="H145" s="69"/>
    </row>
    <row r="146" spans="1:8" ht="12.75">
      <c r="A146" s="65"/>
      <c r="B146" s="66"/>
      <c r="D146" s="65"/>
      <c r="E146" s="65"/>
      <c r="F146" s="65"/>
      <c r="G146" s="70"/>
      <c r="H146" s="69"/>
    </row>
    <row r="147" spans="1:8" ht="12.75">
      <c r="A147" s="65"/>
      <c r="B147" s="66"/>
      <c r="D147" s="65"/>
      <c r="E147" s="65"/>
      <c r="F147" s="65"/>
      <c r="G147" s="70"/>
      <c r="H147" s="69"/>
    </row>
    <row r="148" spans="1:8" ht="12.75">
      <c r="A148" s="65"/>
      <c r="B148" s="66"/>
      <c r="D148" s="65"/>
      <c r="E148" s="65"/>
      <c r="F148" s="65"/>
      <c r="G148" s="70"/>
      <c r="H148" s="69"/>
    </row>
    <row r="149" spans="1:8" ht="12.75">
      <c r="A149" s="65"/>
      <c r="B149" s="66"/>
      <c r="D149" s="65"/>
      <c r="E149" s="65"/>
      <c r="F149" s="65"/>
      <c r="G149" s="70"/>
      <c r="H149" s="69"/>
    </row>
    <row r="150" spans="1:8" ht="12.75">
      <c r="A150" s="65"/>
      <c r="B150" s="66"/>
      <c r="D150" s="65"/>
      <c r="E150" s="65"/>
      <c r="F150" s="65"/>
      <c r="G150" s="70"/>
      <c r="H150" s="69"/>
    </row>
    <row r="151" spans="1:8" ht="12.75">
      <c r="A151" s="65"/>
      <c r="B151" s="66"/>
      <c r="D151" s="65"/>
      <c r="E151" s="65"/>
      <c r="F151" s="65"/>
      <c r="G151" s="70"/>
      <c r="H151" s="69"/>
    </row>
    <row r="152" spans="1:8" ht="12.75">
      <c r="A152" s="65"/>
      <c r="B152" s="66"/>
      <c r="D152" s="65"/>
      <c r="E152" s="65"/>
      <c r="F152" s="65"/>
      <c r="G152" s="70"/>
      <c r="H152" s="69"/>
    </row>
    <row r="153" spans="1:8" ht="12.75">
      <c r="A153" s="65"/>
      <c r="B153" s="66"/>
      <c r="D153" s="65"/>
      <c r="E153" s="65"/>
      <c r="F153" s="65"/>
      <c r="G153" s="70"/>
      <c r="H153" s="69"/>
    </row>
    <row r="154" spans="1:8" ht="12.75">
      <c r="A154" s="65"/>
      <c r="B154" s="66"/>
      <c r="D154" s="65"/>
      <c r="E154" s="65"/>
      <c r="F154" s="65"/>
      <c r="G154" s="70"/>
      <c r="H154" s="69"/>
    </row>
    <row r="155" spans="1:8" ht="12.75">
      <c r="A155" s="65"/>
      <c r="B155" s="66"/>
      <c r="D155" s="65"/>
      <c r="E155" s="65"/>
      <c r="F155" s="65"/>
      <c r="G155" s="70"/>
      <c r="H155" s="69"/>
    </row>
    <row r="156" spans="1:8" ht="12.75">
      <c r="A156" s="65"/>
      <c r="B156" s="66"/>
      <c r="D156" s="65"/>
      <c r="E156" s="65"/>
      <c r="F156" s="65"/>
      <c r="G156" s="70"/>
      <c r="H156" s="69"/>
    </row>
    <row r="157" spans="1:8" ht="12.75">
      <c r="A157" s="65"/>
      <c r="B157" s="66"/>
      <c r="D157" s="65"/>
      <c r="E157" s="65"/>
      <c r="F157" s="65"/>
      <c r="G157" s="70"/>
      <c r="H157" s="69"/>
    </row>
    <row r="158" spans="1:8" ht="12.75">
      <c r="A158" s="65"/>
      <c r="B158" s="66"/>
      <c r="D158" s="65"/>
      <c r="E158" s="65"/>
      <c r="F158" s="65"/>
      <c r="G158" s="70"/>
      <c r="H158" s="69"/>
    </row>
    <row r="159" spans="1:8" ht="12.75">
      <c r="A159" s="65"/>
      <c r="B159" s="66"/>
      <c r="D159" s="65"/>
      <c r="E159" s="65"/>
      <c r="F159" s="65"/>
      <c r="G159" s="70"/>
      <c r="H159" s="69"/>
    </row>
    <row r="160" spans="1:8" ht="12.75">
      <c r="A160" s="65"/>
      <c r="B160" s="66"/>
      <c r="D160" s="65"/>
      <c r="E160" s="65"/>
      <c r="F160" s="65"/>
      <c r="G160" s="70"/>
      <c r="H160" s="69"/>
    </row>
    <row r="161" spans="1:8" ht="12.75">
      <c r="A161" s="65"/>
      <c r="B161" s="66"/>
      <c r="D161" s="65"/>
      <c r="E161" s="65"/>
      <c r="F161" s="65"/>
      <c r="G161" s="70"/>
      <c r="H161" s="69"/>
    </row>
    <row r="162" spans="1:8" ht="12.75">
      <c r="A162" s="65"/>
      <c r="B162" s="66"/>
      <c r="D162" s="65"/>
      <c r="E162" s="65"/>
      <c r="F162" s="65"/>
      <c r="G162" s="70"/>
      <c r="H162" s="69"/>
    </row>
    <row r="163" spans="1:8" ht="12.75">
      <c r="A163" s="65"/>
      <c r="B163" s="66"/>
      <c r="D163" s="65"/>
      <c r="E163" s="65"/>
      <c r="F163" s="65"/>
      <c r="G163" s="70"/>
      <c r="H163" s="69"/>
    </row>
    <row r="164" spans="1:8" ht="12.75">
      <c r="A164" s="65"/>
      <c r="B164" s="66"/>
      <c r="D164" s="65"/>
      <c r="E164" s="65"/>
      <c r="F164" s="65"/>
      <c r="G164" s="70"/>
      <c r="H164" s="69"/>
    </row>
    <row r="165" spans="1:8" ht="12.75">
      <c r="A165" s="65"/>
      <c r="B165" s="66"/>
      <c r="D165" s="65"/>
      <c r="E165" s="65"/>
      <c r="F165" s="65"/>
      <c r="G165" s="70"/>
      <c r="H165" s="69"/>
    </row>
    <row r="166" spans="1:8" ht="12.75">
      <c r="A166" s="65"/>
      <c r="B166" s="66"/>
      <c r="D166" s="65"/>
      <c r="E166" s="65"/>
      <c r="F166" s="65"/>
      <c r="G166" s="70"/>
      <c r="H166" s="69"/>
    </row>
    <row r="167" spans="1:8" ht="12.75">
      <c r="A167" s="65"/>
      <c r="B167" s="66"/>
      <c r="D167" s="65"/>
      <c r="E167" s="65"/>
      <c r="F167" s="65"/>
      <c r="G167" s="70"/>
      <c r="H167" s="69"/>
    </row>
    <row r="168" spans="1:8" ht="12.75">
      <c r="A168" s="65"/>
      <c r="B168" s="66"/>
      <c r="D168" s="65"/>
      <c r="E168" s="65"/>
      <c r="F168" s="65"/>
      <c r="G168" s="70"/>
      <c r="H168" s="69"/>
    </row>
    <row r="169" spans="1:8" ht="12.75">
      <c r="A169" s="65"/>
      <c r="B169" s="66"/>
      <c r="D169" s="65"/>
      <c r="E169" s="65"/>
      <c r="F169" s="65"/>
      <c r="G169" s="70"/>
      <c r="H169" s="69"/>
    </row>
    <row r="170" spans="1:8" ht="12.75">
      <c r="A170" s="65"/>
      <c r="B170" s="66"/>
      <c r="D170" s="65"/>
      <c r="E170" s="65"/>
      <c r="F170" s="65"/>
      <c r="G170" s="70"/>
      <c r="H170" s="69"/>
    </row>
    <row r="171" spans="1:8" ht="12.75">
      <c r="A171" s="65"/>
      <c r="B171" s="66"/>
      <c r="D171" s="65"/>
      <c r="E171" s="65"/>
      <c r="F171" s="65"/>
      <c r="G171" s="70"/>
      <c r="H171" s="69"/>
    </row>
    <row r="172" spans="1:8" ht="12.75">
      <c r="A172" s="65"/>
      <c r="B172" s="66"/>
      <c r="D172" s="65"/>
      <c r="E172" s="65"/>
      <c r="F172" s="65"/>
      <c r="G172" s="70"/>
      <c r="H172" s="69"/>
    </row>
    <row r="173" spans="1:8" ht="12.75">
      <c r="A173" s="65"/>
      <c r="B173" s="66"/>
      <c r="D173" s="65"/>
      <c r="E173" s="65"/>
      <c r="F173" s="65"/>
      <c r="G173" s="70"/>
      <c r="H173" s="69"/>
    </row>
    <row r="174" spans="1:8" ht="12.75">
      <c r="A174" s="65"/>
      <c r="B174" s="66"/>
      <c r="D174" s="65"/>
      <c r="E174" s="65"/>
      <c r="F174" s="65"/>
      <c r="G174" s="70"/>
      <c r="H174" s="69"/>
    </row>
    <row r="175" spans="1:8" ht="12.75">
      <c r="A175" s="65"/>
      <c r="B175" s="66"/>
      <c r="D175" s="65"/>
      <c r="E175" s="65"/>
      <c r="F175" s="65"/>
      <c r="G175" s="70"/>
      <c r="H175" s="69"/>
    </row>
  </sheetData>
  <sheetProtection/>
  <mergeCells count="1">
    <mergeCell ref="A1:H1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Boby</dc:creator>
  <cp:keywords/>
  <dc:description/>
  <cp:lastModifiedBy>PC</cp:lastModifiedBy>
  <cp:lastPrinted>2013-12-27T11:34:35Z</cp:lastPrinted>
  <dcterms:created xsi:type="dcterms:W3CDTF">2009-12-04T20:17:03Z</dcterms:created>
  <dcterms:modified xsi:type="dcterms:W3CDTF">2013-12-27T18:39:30Z</dcterms:modified>
  <cp:category/>
  <cp:version/>
  <cp:contentType/>
  <cp:contentStatus/>
</cp:coreProperties>
</file>