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60" windowWidth="12120" windowHeight="8280" activeTab="0"/>
  </bookViews>
  <sheets>
    <sheet name="2017" sheetId="1" r:id="rId1"/>
    <sheet name="2016" sheetId="2" r:id="rId2"/>
    <sheet name="2015" sheetId="3" r:id="rId3"/>
  </sheets>
  <definedNames>
    <definedName name="_xlfn.COUNTIFS" hidden="1">#NAME?</definedName>
  </definedNames>
  <calcPr fullCalcOnLoad="1"/>
</workbook>
</file>

<file path=xl/sharedStrings.xml><?xml version="1.0" encoding="utf-8"?>
<sst xmlns="http://schemas.openxmlformats.org/spreadsheetml/2006/main" count="975" uniqueCount="396">
  <si>
    <t>1.</t>
  </si>
  <si>
    <t>2.</t>
  </si>
  <si>
    <t>3.</t>
  </si>
  <si>
    <t>4.</t>
  </si>
  <si>
    <t>5.</t>
  </si>
  <si>
    <t>6.</t>
  </si>
  <si>
    <t>7.</t>
  </si>
  <si>
    <t>8.</t>
  </si>
  <si>
    <t>9.</t>
  </si>
  <si>
    <t>10.</t>
  </si>
  <si>
    <t>11.</t>
  </si>
  <si>
    <t>12.</t>
  </si>
  <si>
    <t>13.</t>
  </si>
  <si>
    <t>14.</t>
  </si>
  <si>
    <t>15.</t>
  </si>
  <si>
    <t>16.</t>
  </si>
  <si>
    <t>17.</t>
  </si>
  <si>
    <t>18.</t>
  </si>
  <si>
    <t>19.</t>
  </si>
  <si>
    <t>20.</t>
  </si>
  <si>
    <t>21.</t>
  </si>
  <si>
    <t>Výsledková listina VokoBer(g) 2015 - 1. ročník</t>
  </si>
  <si>
    <t>celkový čas</t>
  </si>
  <si>
    <t>Pořadí v kategorii</t>
  </si>
  <si>
    <t>Pořadí celkově</t>
  </si>
  <si>
    <t>Název týmu / jména</t>
  </si>
  <si>
    <t>Startovní číslo</t>
  </si>
  <si>
    <t>Hradišťany</t>
  </si>
  <si>
    <t>Kalich</t>
  </si>
  <si>
    <t>Kamýk</t>
  </si>
  <si>
    <t>Litýš</t>
  </si>
  <si>
    <t>Lovoš</t>
  </si>
  <si>
    <t>Oltářík</t>
  </si>
  <si>
    <t>Opárno</t>
  </si>
  <si>
    <t>Ostrý</t>
  </si>
  <si>
    <t>Panna</t>
  </si>
  <si>
    <t>Stadice</t>
  </si>
  <si>
    <t>Střekov</t>
  </si>
  <si>
    <t>Sukoslav</t>
  </si>
  <si>
    <t>Varhošť</t>
  </si>
  <si>
    <t>Milešovka</t>
  </si>
  <si>
    <t>z Černčic</t>
  </si>
  <si>
    <t>z Bílky</t>
  </si>
  <si>
    <t>z Paška pole</t>
  </si>
  <si>
    <t>z Velemína</t>
  </si>
  <si>
    <t>z Milešova</t>
  </si>
  <si>
    <t>počet kontrol</t>
  </si>
  <si>
    <t>Mostka</t>
  </si>
  <si>
    <t>Radejčín</t>
  </si>
  <si>
    <t>Košťálov</t>
  </si>
  <si>
    <t>Výsledková listina VokoBer(g) 2016 - 2. ročník</t>
  </si>
  <si>
    <t>Bač Kasydy a Sandebce Kyd</t>
  </si>
  <si>
    <t>Toužimský Radek</t>
  </si>
  <si>
    <t>Votava Martin</t>
  </si>
  <si>
    <t>Baltazar Trio</t>
  </si>
  <si>
    <t>Bubla Jan</t>
  </si>
  <si>
    <t>Ušela Vojtěch</t>
  </si>
  <si>
    <t>Hlavně klídek</t>
  </si>
  <si>
    <t>Farda Petr</t>
  </si>
  <si>
    <t>Marek Jiří</t>
  </si>
  <si>
    <t>Letenští rytíři</t>
  </si>
  <si>
    <t>Hanyš Pavel</t>
  </si>
  <si>
    <t>Daněk Tomáš</t>
  </si>
  <si>
    <t>MS JK</t>
  </si>
  <si>
    <t>Souček Martin</t>
  </si>
  <si>
    <t>Knapík Jan</t>
  </si>
  <si>
    <t>Orienťáci bez orientace</t>
  </si>
  <si>
    <t>Hrubý Lukáš</t>
  </si>
  <si>
    <t>Wojtaszek Bronislav</t>
  </si>
  <si>
    <t>Poslední chvíle</t>
  </si>
  <si>
    <t>Baier Martin</t>
  </si>
  <si>
    <t>Stredel Juan</t>
  </si>
  <si>
    <t>Seskočil z Rudé skály a vyrazil si dech</t>
  </si>
  <si>
    <t>Urban Hynek</t>
  </si>
  <si>
    <t>Štemberk Adam</t>
  </si>
  <si>
    <t>Úderníci</t>
  </si>
  <si>
    <t>Martin Michal</t>
  </si>
  <si>
    <t>Jelínek Stanislav</t>
  </si>
  <si>
    <t>Zoufalci</t>
  </si>
  <si>
    <t>Pavlík Michal</t>
  </si>
  <si>
    <t>Živníček Jan</t>
  </si>
  <si>
    <t>Tváříme se radostně</t>
  </si>
  <si>
    <t>Hampl Michal</t>
  </si>
  <si>
    <t>Soukupová Blanka</t>
  </si>
  <si>
    <t>Bohemia sekta</t>
  </si>
  <si>
    <t>Jirků Martina</t>
  </si>
  <si>
    <t>Gebrian Pavel</t>
  </si>
  <si>
    <t>Dobytí severního pólu</t>
  </si>
  <si>
    <t>Balcarová Jana</t>
  </si>
  <si>
    <t>Balcar Aleš</t>
  </si>
  <si>
    <t>Durmani</t>
  </si>
  <si>
    <t>Uhříček Petr</t>
  </si>
  <si>
    <t>Vaníková Bohumila</t>
  </si>
  <si>
    <t>Itaka team</t>
  </si>
  <si>
    <t>Pock Milan</t>
  </si>
  <si>
    <t>Voláková Jitka</t>
  </si>
  <si>
    <t>MGM</t>
  </si>
  <si>
    <t>Mezník Vladimír</t>
  </si>
  <si>
    <t>Havelková Eva</t>
  </si>
  <si>
    <t>Obaden</t>
  </si>
  <si>
    <t>Glasnák Vladimír</t>
  </si>
  <si>
    <t>Glasnáková Stanislava</t>
  </si>
  <si>
    <t>Rajče</t>
  </si>
  <si>
    <t>Rajnošek Zdeněk</t>
  </si>
  <si>
    <t>Čechová Zuzana</t>
  </si>
  <si>
    <t>Rock n´Run Teplice</t>
  </si>
  <si>
    <t>Antalová Ladislava</t>
  </si>
  <si>
    <t>Laušman Michal</t>
  </si>
  <si>
    <t>Špatnuška</t>
  </si>
  <si>
    <t>Černíková Barbora</t>
  </si>
  <si>
    <t>Příhoda Pavel</t>
  </si>
  <si>
    <t>Valestr</t>
  </si>
  <si>
    <t>Valentová Jitka</t>
  </si>
  <si>
    <t>Strnad Tomáš</t>
  </si>
  <si>
    <t>Másla</t>
  </si>
  <si>
    <t>Baxa Jaromír</t>
  </si>
  <si>
    <t>Vosmík Miroslav</t>
  </si>
  <si>
    <t>Slunečník &amp; Větrník</t>
  </si>
  <si>
    <t>Rež Zdeněk</t>
  </si>
  <si>
    <t>Janík Tomáš</t>
  </si>
  <si>
    <t>Hama</t>
  </si>
  <si>
    <t>Matoušková Martina</t>
  </si>
  <si>
    <t>Freiberková Hana</t>
  </si>
  <si>
    <t>Lišky</t>
  </si>
  <si>
    <t>Machová Iveta</t>
  </si>
  <si>
    <t>Machová Pavla</t>
  </si>
  <si>
    <t>Mimoňové</t>
  </si>
  <si>
    <t>Matoušková Barbora</t>
  </si>
  <si>
    <t>Bžatková Kateřina</t>
  </si>
  <si>
    <t>ROBka + OBka hopká</t>
  </si>
  <si>
    <t>Šrůtová Marcela</t>
  </si>
  <si>
    <t>Ježková Regina</t>
  </si>
  <si>
    <t>DNF</t>
  </si>
  <si>
    <t>Zbuzková Blanka</t>
  </si>
  <si>
    <t>Šindelářová Nela</t>
  </si>
  <si>
    <t>ŠiBlá ZbuNel</t>
  </si>
  <si>
    <t>Kategorie</t>
  </si>
  <si>
    <t>muži do 89</t>
  </si>
  <si>
    <t>MIX</t>
  </si>
  <si>
    <t>muži od 90</t>
  </si>
  <si>
    <t>ženy</t>
  </si>
  <si>
    <t>Blešno</t>
  </si>
  <si>
    <t>Boreč</t>
  </si>
  <si>
    <t>Doerellova vyhlídka</t>
  </si>
  <si>
    <t>Holibka</t>
  </si>
  <si>
    <t>Chotyně</t>
  </si>
  <si>
    <t>Kybička</t>
  </si>
  <si>
    <t>Lipská hora</t>
  </si>
  <si>
    <t>Lysá hora</t>
  </si>
  <si>
    <t>Plešicec</t>
  </si>
  <si>
    <t>Pohradická hora</t>
  </si>
  <si>
    <t>Průčelský vodopád</t>
  </si>
  <si>
    <t>Radobýl</t>
  </si>
  <si>
    <t>Skalka</t>
  </si>
  <si>
    <t>Vojenský rybník</t>
  </si>
  <si>
    <t>Vysoký Ostrý</t>
  </si>
  <si>
    <t>22.</t>
  </si>
  <si>
    <t>23.</t>
  </si>
  <si>
    <t>24.</t>
  </si>
  <si>
    <t>25.</t>
  </si>
  <si>
    <t>27.</t>
  </si>
  <si>
    <t>28.</t>
  </si>
  <si>
    <t>29.</t>
  </si>
  <si>
    <t>30.</t>
  </si>
  <si>
    <t>31.</t>
  </si>
  <si>
    <t>32.</t>
  </si>
  <si>
    <t>33.</t>
  </si>
  <si>
    <t>35.</t>
  </si>
  <si>
    <t>36.</t>
  </si>
  <si>
    <t>37.</t>
  </si>
  <si>
    <t>38.</t>
  </si>
  <si>
    <t>39.</t>
  </si>
  <si>
    <t>40.</t>
  </si>
  <si>
    <t>41.</t>
  </si>
  <si>
    <t>42.</t>
  </si>
  <si>
    <t>43.</t>
  </si>
  <si>
    <t>44.</t>
  </si>
  <si>
    <t>45.</t>
  </si>
  <si>
    <t>46.</t>
  </si>
  <si>
    <t>47.</t>
  </si>
  <si>
    <t>48.</t>
  </si>
  <si>
    <t>49.</t>
  </si>
  <si>
    <t>50.</t>
  </si>
  <si>
    <t>Součet roků / Ročník</t>
  </si>
  <si>
    <t>Družstvo M, Z, S / Pohlaví</t>
  </si>
  <si>
    <t>Počet kontrol</t>
  </si>
  <si>
    <t>Počet Bodů</t>
  </si>
  <si>
    <t>1:00:00:00</t>
  </si>
  <si>
    <r>
      <t xml:space="preserve">celkový čas </t>
    </r>
    <r>
      <rPr>
        <i/>
        <sz val="14"/>
        <rFont val="Arial"/>
        <family val="2"/>
      </rPr>
      <t>(formát dd:hh:mm.ss)</t>
    </r>
  </si>
  <si>
    <t>M</t>
  </si>
  <si>
    <t>Fan Klub Milešovka</t>
  </si>
  <si>
    <t>Bašek Václav</t>
  </si>
  <si>
    <t>Janko Milan</t>
  </si>
  <si>
    <t>ROBky 100+</t>
  </si>
  <si>
    <t>ZV</t>
  </si>
  <si>
    <t>PaleLizard</t>
  </si>
  <si>
    <t>Frolík Tomáš</t>
  </si>
  <si>
    <t xml:space="preserve">Z </t>
  </si>
  <si>
    <t>Z</t>
  </si>
  <si>
    <t>S</t>
  </si>
  <si>
    <t>Švestičky</t>
  </si>
  <si>
    <t>Zavřelová Hana</t>
  </si>
  <si>
    <t>Loko Mix</t>
  </si>
  <si>
    <t>Co chceš</t>
  </si>
  <si>
    <t>Křížová Jitka</t>
  </si>
  <si>
    <t>Kratochvíl Martin</t>
  </si>
  <si>
    <t>Černá - Balážová</t>
  </si>
  <si>
    <t>Černá Jitka</t>
  </si>
  <si>
    <t>Balážová Zuzana</t>
  </si>
  <si>
    <t>Kosmiči</t>
  </si>
  <si>
    <t>LOSAN Teplice</t>
  </si>
  <si>
    <t>Maťha Vít</t>
  </si>
  <si>
    <t>Süsserová Lucie</t>
  </si>
  <si>
    <t>Řetenický Expres :)</t>
  </si>
  <si>
    <t>Buřti</t>
  </si>
  <si>
    <t>Mejstřík Kryštof</t>
  </si>
  <si>
    <t>Petrová Kateřina</t>
  </si>
  <si>
    <t>Středozemní čurbes</t>
  </si>
  <si>
    <t>Hrouda Petr</t>
  </si>
  <si>
    <t>Rašple</t>
  </si>
  <si>
    <t>Šindelka Antonín</t>
  </si>
  <si>
    <t>Soukupová Leona</t>
  </si>
  <si>
    <t>Vaníková Bohuslava</t>
  </si>
  <si>
    <t>Zwei Miroslav</t>
  </si>
  <si>
    <t>Netušil Miroslav</t>
  </si>
  <si>
    <t>Sparťanky</t>
  </si>
  <si>
    <t>Urbanová Radka</t>
  </si>
  <si>
    <t>Hrušková Pavla</t>
  </si>
  <si>
    <t>Fátorová Barbora</t>
  </si>
  <si>
    <t>Bohemia Sekta</t>
  </si>
  <si>
    <t>Seskočil z rudé skály a vyrazil si EPO</t>
  </si>
  <si>
    <t>Obuškevič Jan</t>
  </si>
  <si>
    <t>Divocí Tučňáci</t>
  </si>
  <si>
    <t>Stejskalová Lucie</t>
  </si>
  <si>
    <t>Sedláček Jan</t>
  </si>
  <si>
    <t>CZ &amp; DE</t>
  </si>
  <si>
    <t>Richter Friedmar</t>
  </si>
  <si>
    <t>Šupej Tomáš</t>
  </si>
  <si>
    <t>Rock an Run Teplice</t>
  </si>
  <si>
    <t>KRK s Beruškou</t>
  </si>
  <si>
    <t>Tojnar Jan</t>
  </si>
  <si>
    <t>Karas Karel</t>
  </si>
  <si>
    <t>ToJeZajímavý</t>
  </si>
  <si>
    <t>Nackeová Kateřina</t>
  </si>
  <si>
    <t>Radouchová Anežka</t>
  </si>
  <si>
    <t>Glassman</t>
  </si>
  <si>
    <t>Splašený kozy a pes</t>
  </si>
  <si>
    <t>Cihlářová Zdenka</t>
  </si>
  <si>
    <t>Veselá Veronika</t>
  </si>
  <si>
    <t>Želvy</t>
  </si>
  <si>
    <t>Šrejber Luděk</t>
  </si>
  <si>
    <t>Mlejnský Zdeněk</t>
  </si>
  <si>
    <t>Postradatelní</t>
  </si>
  <si>
    <t>Pacoši</t>
  </si>
  <si>
    <t>Bartoš Jaroslav</t>
  </si>
  <si>
    <t>Zušťák Stanislav</t>
  </si>
  <si>
    <t>Hanera</t>
  </si>
  <si>
    <t>Halíř Radim</t>
  </si>
  <si>
    <t>Šatra Jan</t>
  </si>
  <si>
    <t>Nacht und Nebel</t>
  </si>
  <si>
    <t>Střelba Ondřej</t>
  </si>
  <si>
    <t>Králová Vanda</t>
  </si>
  <si>
    <t>E=MC2</t>
  </si>
  <si>
    <t>Wittenberg Ervin</t>
  </si>
  <si>
    <t>Jungmannová Eva</t>
  </si>
  <si>
    <t>0:15:05:30</t>
  </si>
  <si>
    <t>0:15:53:10</t>
  </si>
  <si>
    <t>0:16:23:25</t>
  </si>
  <si>
    <t>0:16:28:46</t>
  </si>
  <si>
    <t>z Paškapole</t>
  </si>
  <si>
    <t>staženi z tratě</t>
  </si>
  <si>
    <t>1:00:00:01</t>
  </si>
  <si>
    <t>0:22:02:29</t>
  </si>
  <si>
    <t>0:22:12:36</t>
  </si>
  <si>
    <t>0:22:31:14</t>
  </si>
  <si>
    <t>0:22:31:47</t>
  </si>
  <si>
    <t>0:22:35:37</t>
  </si>
  <si>
    <t>0:22:38:01</t>
  </si>
  <si>
    <t>0:22:42:51</t>
  </si>
  <si>
    <t>0:22:54:08</t>
  </si>
  <si>
    <t>0:22:56:36</t>
  </si>
  <si>
    <t>0:23:04:19</t>
  </si>
  <si>
    <t>0:23:12:12</t>
  </si>
  <si>
    <t>0:23:32:32</t>
  </si>
  <si>
    <t>0:23:35:12</t>
  </si>
  <si>
    <t>0:23:35:40</t>
  </si>
  <si>
    <t>0:23:40:18</t>
  </si>
  <si>
    <t>0:23:41:05</t>
  </si>
  <si>
    <t>0:23:43:05</t>
  </si>
  <si>
    <t>0:23:45:15</t>
  </si>
  <si>
    <t>0:15:24:00</t>
  </si>
  <si>
    <t>0:13:42:00</t>
  </si>
  <si>
    <t>0:11:24:00</t>
  </si>
  <si>
    <t>0:13:25:00</t>
  </si>
  <si>
    <t>0:07:37:00</t>
  </si>
  <si>
    <t>0:21:04:47</t>
  </si>
  <si>
    <t>0:23:17:42</t>
  </si>
  <si>
    <t>0:20:46:14</t>
  </si>
  <si>
    <t>0:20:04:50</t>
  </si>
  <si>
    <t>0:18:14:52</t>
  </si>
  <si>
    <t>Bořeň</t>
  </si>
  <si>
    <t>Číčov</t>
  </si>
  <si>
    <t>Hněvín</t>
  </si>
  <si>
    <t>Husův vrch</t>
  </si>
  <si>
    <t>Jánský vrch</t>
  </si>
  <si>
    <t>Kamenná slunce</t>
  </si>
  <si>
    <t>Kaňkov</t>
  </si>
  <si>
    <t>Milá</t>
  </si>
  <si>
    <t>Oblík</t>
  </si>
  <si>
    <t>Pařez</t>
  </si>
  <si>
    <t>Raná</t>
  </si>
  <si>
    <t>Ressl</t>
  </si>
  <si>
    <t>Stříbrník</t>
  </si>
  <si>
    <t>Zlatník</t>
  </si>
  <si>
    <t>Palelizard</t>
  </si>
  <si>
    <t>0:16:13:40</t>
  </si>
  <si>
    <t>0:23:36:10</t>
  </si>
  <si>
    <t>Dvje ‰</t>
  </si>
  <si>
    <t>0:21:31:52</t>
  </si>
  <si>
    <t>Lucky Team</t>
  </si>
  <si>
    <t>0:14:55:01</t>
  </si>
  <si>
    <t>Horáčková Šárka</t>
  </si>
  <si>
    <t>Hanák Radek</t>
  </si>
  <si>
    <t>0:20:16:35</t>
  </si>
  <si>
    <t>0:21:16:16</t>
  </si>
  <si>
    <t>Horáková Petra</t>
  </si>
  <si>
    <t>Pivu Zdar - Vtelno</t>
  </si>
  <si>
    <t>0:21:05:00</t>
  </si>
  <si>
    <t>Dinstpir Milan</t>
  </si>
  <si>
    <t>Raiser Jakub</t>
  </si>
  <si>
    <t>DanoPepa</t>
  </si>
  <si>
    <t>Dohnal Josef</t>
  </si>
  <si>
    <t>Dohnalová Damiela</t>
  </si>
  <si>
    <t>Nebojte se nás !!</t>
  </si>
  <si>
    <t>0:18:26:02</t>
  </si>
  <si>
    <t>Sauer Jan</t>
  </si>
  <si>
    <t>Paradies</t>
  </si>
  <si>
    <t>0:23:44:03</t>
  </si>
  <si>
    <t>Hradský Josef</t>
  </si>
  <si>
    <t>Nováková Helena</t>
  </si>
  <si>
    <t>Tygři</t>
  </si>
  <si>
    <t>0:19:38:20</t>
  </si>
  <si>
    <t>Polka Vratislav</t>
  </si>
  <si>
    <t>Šprincl David</t>
  </si>
  <si>
    <t>Kosmonauti</t>
  </si>
  <si>
    <t>.</t>
  </si>
  <si>
    <t>0:22:54:35</t>
  </si>
  <si>
    <t>Bělohlávek Tomáš</t>
  </si>
  <si>
    <t>Černoch Filip</t>
  </si>
  <si>
    <t>Kein Stress</t>
  </si>
  <si>
    <t>Kadlec Jakub</t>
  </si>
  <si>
    <t>Herbs Václav</t>
  </si>
  <si>
    <t>Pokorná Lucie</t>
  </si>
  <si>
    <t>Seskočil z rudé skály a vyrazil si dech</t>
  </si>
  <si>
    <t>0:23:17:53</t>
  </si>
  <si>
    <t>Röschová Martina</t>
  </si>
  <si>
    <t>0:23:45:18</t>
  </si>
  <si>
    <t>Příhoda Pvel</t>
  </si>
  <si>
    <t>Bezdědice</t>
  </si>
  <si>
    <t>0:23:18:00</t>
  </si>
  <si>
    <t>Koller Pavel</t>
  </si>
  <si>
    <t>Čahojová Ivana</t>
  </si>
  <si>
    <t>Košířské šlapky</t>
  </si>
  <si>
    <t>0:22:31:52</t>
  </si>
  <si>
    <t>Pavlík Libor</t>
  </si>
  <si>
    <t>Pavlíková Klára</t>
  </si>
  <si>
    <t>Spřátelená zvěř</t>
  </si>
  <si>
    <t>0:21:10:00</t>
  </si>
  <si>
    <t>Vlková Denisa</t>
  </si>
  <si>
    <t>Ešler Daniel</t>
  </si>
  <si>
    <t>26.</t>
  </si>
  <si>
    <t>Los Lovoš</t>
  </si>
  <si>
    <t>0:17:42:08</t>
  </si>
  <si>
    <t>Švejda Martin</t>
  </si>
  <si>
    <t>Veselý Tomáš</t>
  </si>
  <si>
    <t>Wikingové</t>
  </si>
  <si>
    <t>0:22:46:32</t>
  </si>
  <si>
    <t>Wolf Radek</t>
  </si>
  <si>
    <t>Turnovský čurbes</t>
  </si>
  <si>
    <t>0:22:01:16</t>
  </si>
  <si>
    <t>Horáková Veronika</t>
  </si>
  <si>
    <t>Choderovsko-Kočkovští Ultras</t>
  </si>
  <si>
    <t>0:23:27:45</t>
  </si>
  <si>
    <t>Palaščák Jan</t>
  </si>
  <si>
    <t>0:20:30:10</t>
  </si>
  <si>
    <t>Mejstřík Kraštof</t>
  </si>
  <si>
    <t>NonoTeam</t>
  </si>
  <si>
    <t>0:22:30:59</t>
  </si>
  <si>
    <t>Procházková Lenka</t>
  </si>
  <si>
    <t>Plašil Ondřej</t>
  </si>
  <si>
    <t>Výsledková listina VokoBer(g) 28.-29.1.2017 - 3. ročník</t>
  </si>
  <si>
    <t xml:space="preserve">S </t>
  </si>
  <si>
    <t xml:space="preserve">M </t>
  </si>
  <si>
    <t>MV</t>
  </si>
  <si>
    <t>SV</t>
  </si>
  <si>
    <t>0:17:43:25</t>
  </si>
</sst>
</file>

<file path=xl/styles.xml><?xml version="1.0" encoding="utf-8"?>
<styleSheet xmlns="http://schemas.openxmlformats.org/spreadsheetml/2006/main">
  <numFmts count="3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h:mm:ss;@"/>
    <numFmt numFmtId="173" formatCode="&quot;Yes&quot;;&quot;Yes&quot;;&quot;No&quot;"/>
    <numFmt numFmtId="174" formatCode="&quot;True&quot;;&quot;True&quot;;&quot;False&quot;"/>
    <numFmt numFmtId="175" formatCode="&quot;On&quot;;&quot;On&quot;;&quot;Off&quot;"/>
    <numFmt numFmtId="176" formatCode="[h]:mm:ss;@"/>
    <numFmt numFmtId="177" formatCode="#,##0.0"/>
    <numFmt numFmtId="178" formatCode="[$-405]d\.\ mmmm\ yyyy"/>
    <numFmt numFmtId="179" formatCode="d/m/yy\ h:mm;@"/>
    <numFmt numFmtId="180" formatCode="hh:mm:ss"/>
    <numFmt numFmtId="181" formatCode="d:hh:mm:ss"/>
    <numFmt numFmtId="182" formatCode="ss"/>
    <numFmt numFmtId="183" formatCode="hh.00"/>
    <numFmt numFmtId="184" formatCode="#,##0.0000"/>
    <numFmt numFmtId="185" formatCode="hh.0"/>
    <numFmt numFmtId="186" formatCode="mmm/yyyy"/>
  </numFmts>
  <fonts count="67">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27"/>
      <name val="Calibri"/>
      <family val="2"/>
    </font>
    <font>
      <b/>
      <sz val="11"/>
      <color indexed="8"/>
      <name val="Calibri"/>
      <family val="2"/>
    </font>
    <font>
      <sz val="11"/>
      <color indexed="20"/>
      <name val="Calibri"/>
      <family val="2"/>
    </font>
    <font>
      <b/>
      <sz val="11"/>
      <color indexed="27"/>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name val="Arial"/>
      <family val="2"/>
    </font>
    <font>
      <sz val="8"/>
      <name val="Arial"/>
      <family val="2"/>
    </font>
    <font>
      <b/>
      <sz val="36"/>
      <name val="Arial"/>
      <family val="2"/>
    </font>
    <font>
      <sz val="20"/>
      <name val="Arial"/>
      <family val="2"/>
    </font>
    <font>
      <b/>
      <u val="single"/>
      <sz val="14"/>
      <name val="Arial"/>
      <family val="2"/>
    </font>
    <font>
      <b/>
      <u val="single"/>
      <sz val="12"/>
      <name val="Arial"/>
      <family val="2"/>
    </font>
    <font>
      <sz val="12"/>
      <name val="Arial"/>
      <family val="2"/>
    </font>
    <font>
      <b/>
      <sz val="12"/>
      <name val="Arial"/>
      <family val="2"/>
    </font>
    <font>
      <sz val="28"/>
      <name val="Arial"/>
      <family val="2"/>
    </font>
    <font>
      <b/>
      <sz val="18"/>
      <name val="Arial"/>
      <family val="2"/>
    </font>
    <font>
      <sz val="16"/>
      <name val="Arial"/>
      <family val="2"/>
    </font>
    <font>
      <b/>
      <sz val="22"/>
      <name val="Arial"/>
      <family val="2"/>
    </font>
    <font>
      <sz val="18"/>
      <name val="Arial"/>
      <family val="2"/>
    </font>
    <font>
      <sz val="48"/>
      <name val="Arial"/>
      <family val="2"/>
    </font>
    <font>
      <b/>
      <sz val="48"/>
      <name val="Arial"/>
      <family val="2"/>
    </font>
    <font>
      <b/>
      <u val="single"/>
      <sz val="18"/>
      <name val="Arial"/>
      <family val="2"/>
    </font>
    <font>
      <b/>
      <u val="single"/>
      <sz val="22"/>
      <name val="Arial"/>
      <family val="2"/>
    </font>
    <font>
      <b/>
      <u val="single"/>
      <sz val="24"/>
      <name val="Arial"/>
      <family val="2"/>
    </font>
    <font>
      <i/>
      <sz val="14"/>
      <name val="Arial"/>
      <family val="2"/>
    </font>
    <font>
      <sz val="11"/>
      <name val="Arial"/>
      <family val="2"/>
    </font>
    <font>
      <sz val="26"/>
      <name val="Arial"/>
      <family val="2"/>
    </font>
    <font>
      <b/>
      <sz val="20"/>
      <name val="Arial"/>
      <family val="2"/>
    </font>
    <font>
      <b/>
      <sz val="11"/>
      <name val="Calibri"/>
      <family val="2"/>
    </font>
    <font>
      <b/>
      <sz val="16"/>
      <color indexed="53"/>
      <name val="Calibri"/>
      <family val="2"/>
    </font>
    <font>
      <b/>
      <sz val="16"/>
      <color indexed="8"/>
      <name val="Calibri"/>
      <family val="2"/>
    </font>
    <font>
      <b/>
      <sz val="16"/>
      <name val="Calibri"/>
      <family val="2"/>
    </font>
    <font>
      <b/>
      <sz val="18"/>
      <color indexed="8"/>
      <name val="Calibri"/>
      <family val="2"/>
    </font>
    <font>
      <b/>
      <sz val="32"/>
      <color indexed="17"/>
      <name val="Arial"/>
      <family val="2"/>
    </font>
    <font>
      <b/>
      <sz val="36"/>
      <color indexed="12"/>
      <name val="Arial"/>
      <family val="2"/>
    </font>
    <font>
      <sz val="28"/>
      <color indexed="16"/>
      <name val="Arial"/>
      <family val="2"/>
    </font>
    <font>
      <b/>
      <sz val="20"/>
      <color indexed="17"/>
      <name val="Arial"/>
      <family val="2"/>
    </font>
    <font>
      <b/>
      <sz val="38"/>
      <color indexed="16"/>
      <name val="Arial"/>
      <family val="2"/>
    </font>
    <font>
      <sz val="36"/>
      <color indexed="12"/>
      <name val="Arial"/>
      <family val="2"/>
    </font>
    <font>
      <b/>
      <sz val="36"/>
      <color indexed="10"/>
      <name val="Arial"/>
      <family val="2"/>
    </font>
    <font>
      <b/>
      <sz val="28"/>
      <color indexed="16"/>
      <name val="Arial"/>
      <family val="2"/>
    </font>
    <font>
      <b/>
      <sz val="16"/>
      <color theme="9" tint="-0.24997000396251678"/>
      <name val="Calibri"/>
      <family val="2"/>
    </font>
    <font>
      <sz val="28"/>
      <color rgb="FF800000"/>
      <name val="Arial"/>
      <family val="2"/>
    </font>
    <font>
      <b/>
      <sz val="20"/>
      <color rgb="FF006600"/>
      <name val="Arial"/>
      <family val="2"/>
    </font>
    <font>
      <b/>
      <sz val="38"/>
      <color rgb="FF800000"/>
      <name val="Arial"/>
      <family val="2"/>
    </font>
    <font>
      <b/>
      <sz val="32"/>
      <color rgb="FF006600"/>
      <name val="Arial"/>
      <family val="2"/>
    </font>
    <font>
      <b/>
      <sz val="36"/>
      <color rgb="FF0000FF"/>
      <name val="Arial"/>
      <family val="2"/>
    </font>
    <font>
      <b/>
      <sz val="16"/>
      <color theme="1"/>
      <name val="Calibri"/>
      <family val="2"/>
    </font>
    <font>
      <b/>
      <sz val="18"/>
      <color theme="1"/>
      <name val="Calibri"/>
      <family val="2"/>
    </font>
    <font>
      <b/>
      <sz val="11"/>
      <color theme="1"/>
      <name val="Calibri"/>
      <family val="2"/>
    </font>
    <font>
      <sz val="36"/>
      <color rgb="FF0000FF"/>
      <name val="Arial"/>
      <family val="2"/>
    </font>
    <font>
      <b/>
      <sz val="36"/>
      <color rgb="FFFF0000"/>
      <name val="Arial"/>
      <family val="2"/>
    </font>
    <font>
      <b/>
      <sz val="28"/>
      <color rgb="FF800000"/>
      <name val="Arial"/>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4" tint="0.7999799847602844"/>
        <bgColor indexed="64"/>
      </patternFill>
    </fill>
    <fill>
      <patternFill patternType="solid">
        <fgColor theme="9" tint="0.5999900102615356"/>
        <bgColor indexed="64"/>
      </patternFill>
    </fill>
    <fill>
      <patternFill patternType="solid">
        <fgColor theme="8" tint="0.7999799847602844"/>
        <bgColor indexed="64"/>
      </patternFill>
    </fill>
    <fill>
      <patternFill patternType="solid">
        <fgColor theme="6" tint="0.7999799847602844"/>
        <bgColor indexed="64"/>
      </patternFill>
    </fill>
    <fill>
      <patternFill patternType="solid">
        <fgColor rgb="FF92D050"/>
        <bgColor indexed="64"/>
      </patternFill>
    </fill>
    <fill>
      <patternFill patternType="solid">
        <fgColor theme="3" tint="0.7999799847602844"/>
        <bgColor indexed="64"/>
      </patternFill>
    </fill>
    <fill>
      <patternFill patternType="solid">
        <fgColor rgb="FFFF3300"/>
        <bgColor indexed="64"/>
      </patternFill>
    </fill>
    <fill>
      <patternFill patternType="solid">
        <fgColor theme="3" tint="0.39998000860214233"/>
        <bgColor indexed="64"/>
      </patternFill>
    </fill>
  </fills>
  <borders count="59">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medium"/>
      <bottom style="hair"/>
    </border>
    <border>
      <left style="thin"/>
      <right style="thin"/>
      <top style="medium"/>
      <bottom style="hair"/>
    </border>
    <border>
      <left style="thin"/>
      <right style="medium"/>
      <top style="medium"/>
      <bottom style="hair"/>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thin"/>
    </border>
    <border>
      <left style="medium"/>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hair"/>
      <bottom>
        <color indexed="63"/>
      </bottom>
    </border>
    <border>
      <left style="thin"/>
      <right style="thin"/>
      <top>
        <color indexed="63"/>
      </top>
      <bottom style="medium"/>
    </border>
    <border>
      <left style="thin"/>
      <right style="medium"/>
      <top style="hair"/>
      <bottom>
        <color indexed="63"/>
      </botto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hair"/>
      <bottom>
        <color indexed="63"/>
      </bottom>
    </border>
    <border>
      <left style="medium"/>
      <right style="thin"/>
      <top>
        <color indexed="63"/>
      </top>
      <bottom style="mediu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thin"/>
      <top>
        <color indexed="63"/>
      </top>
      <bottom style="thin"/>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5"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1" fillId="0" borderId="0" applyNumberFormat="0" applyFill="0" applyBorder="0" applyAlignment="0" applyProtection="0"/>
    <xf numFmtId="0" fontId="6" fillId="11" borderId="0" applyNumberFormat="0" applyBorder="0" applyAlignment="0" applyProtection="0"/>
    <xf numFmtId="0" fontId="7" fillId="12"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8" borderId="0" applyNumberFormat="0" applyBorder="0" applyAlignment="0" applyProtection="0"/>
    <xf numFmtId="0" fontId="2" fillId="0" borderId="0" applyNumberFormat="0" applyFill="0" applyBorder="0" applyAlignment="0" applyProtection="0"/>
    <xf numFmtId="0" fontId="0" fillId="4" borderId="6" applyNumberFormat="0" applyFont="0" applyAlignment="0" applyProtection="0"/>
    <xf numFmtId="9" fontId="0" fillId="0" borderId="0" applyFont="0" applyFill="0" applyBorder="0" applyAlignment="0" applyProtection="0"/>
    <xf numFmtId="0" fontId="13" fillId="0" borderId="7" applyNumberFormat="0" applyFill="0" applyAlignment="0" applyProtection="0"/>
    <xf numFmtId="0" fontId="14" fillId="13" borderId="0" applyNumberFormat="0" applyBorder="0" applyAlignment="0" applyProtection="0"/>
    <xf numFmtId="0" fontId="15" fillId="0" borderId="0" applyNumberFormat="0" applyFill="0" applyBorder="0" applyAlignment="0" applyProtection="0"/>
    <xf numFmtId="0" fontId="16" fillId="3" borderId="8" applyNumberFormat="0" applyAlignment="0" applyProtection="0"/>
    <xf numFmtId="0" fontId="17" fillId="2" borderId="8" applyNumberFormat="0" applyAlignment="0" applyProtection="0"/>
    <xf numFmtId="0" fontId="18" fillId="2" borderId="9" applyNumberFormat="0" applyAlignment="0" applyProtection="0"/>
    <xf numFmtId="0" fontId="19" fillId="0" borderId="0" applyNumberFormat="0" applyFill="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0" borderId="0" applyNumberFormat="0" applyBorder="0" applyAlignment="0" applyProtection="0"/>
    <xf numFmtId="0" fontId="4" fillId="17" borderId="0" applyNumberFormat="0" applyBorder="0" applyAlignment="0" applyProtection="0"/>
  </cellStyleXfs>
  <cellXfs count="170">
    <xf numFmtId="0" fontId="0" fillId="0" borderId="0" xfId="0" applyAlignment="1">
      <alignment/>
    </xf>
    <xf numFmtId="0" fontId="0" fillId="18" borderId="10" xfId="0" applyFill="1" applyBorder="1" applyAlignment="1">
      <alignment horizontal="center" vertical="center"/>
    </xf>
    <xf numFmtId="0" fontId="0" fillId="18" borderId="11" xfId="0" applyFill="1" applyBorder="1" applyAlignment="1">
      <alignment horizontal="center" vertical="center"/>
    </xf>
    <xf numFmtId="0" fontId="0" fillId="18" borderId="12" xfId="0" applyFill="1" applyBorder="1" applyAlignment="1">
      <alignment horizontal="center" vertical="center"/>
    </xf>
    <xf numFmtId="0" fontId="42" fillId="18" borderId="13" xfId="0" applyFont="1" applyFill="1" applyBorder="1" applyAlignment="1">
      <alignment horizontal="center" vertical="center"/>
    </xf>
    <xf numFmtId="0" fontId="42" fillId="18" borderId="14" xfId="0" applyFont="1" applyFill="1" applyBorder="1" applyAlignment="1">
      <alignment horizontal="center" vertical="center"/>
    </xf>
    <xf numFmtId="0" fontId="26" fillId="19" borderId="15" xfId="0" applyFont="1" applyFill="1" applyBorder="1" applyAlignment="1">
      <alignment horizontal="left" vertical="center"/>
    </xf>
    <xf numFmtId="0" fontId="27" fillId="0" borderId="16" xfId="0" applyFont="1" applyFill="1" applyBorder="1" applyAlignment="1">
      <alignment horizontal="left" vertical="center"/>
    </xf>
    <xf numFmtId="0" fontId="26" fillId="19" borderId="17" xfId="0" applyFont="1" applyFill="1" applyBorder="1" applyAlignment="1">
      <alignment horizontal="left" vertical="center"/>
    </xf>
    <xf numFmtId="0" fontId="27" fillId="0" borderId="18" xfId="0" applyFont="1" applyFill="1" applyBorder="1" applyAlignment="1">
      <alignment horizontal="left" vertical="center"/>
    </xf>
    <xf numFmtId="20" fontId="30" fillId="0" borderId="19" xfId="0" applyNumberFormat="1" applyFont="1" applyFill="1" applyBorder="1" applyAlignment="1">
      <alignment horizontal="center" vertical="center"/>
    </xf>
    <xf numFmtId="20" fontId="30" fillId="0" borderId="20" xfId="0" applyNumberFormat="1" applyFont="1" applyFill="1" applyBorder="1" applyAlignment="1">
      <alignment horizontal="center" vertical="center"/>
    </xf>
    <xf numFmtId="20" fontId="30" fillId="0" borderId="21" xfId="0" applyNumberFormat="1" applyFont="1" applyFill="1" applyBorder="1" applyAlignment="1">
      <alignment horizontal="center" vertical="center"/>
    </xf>
    <xf numFmtId="0" fontId="27" fillId="0" borderId="22" xfId="0" applyFont="1" applyFill="1" applyBorder="1" applyAlignment="1">
      <alignment horizontal="center" vertical="center"/>
    </xf>
    <xf numFmtId="0" fontId="27" fillId="0" borderId="23"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23" xfId="0" applyFont="1" applyFill="1" applyBorder="1" applyAlignment="1">
      <alignment horizontal="center" vertical="center"/>
    </xf>
    <xf numFmtId="0" fontId="0" fillId="0" borderId="0" xfId="0" applyFont="1" applyAlignment="1">
      <alignment/>
    </xf>
    <xf numFmtId="0" fontId="0" fillId="0" borderId="0" xfId="0" applyAlignment="1">
      <alignment horizontal="center"/>
    </xf>
    <xf numFmtId="0" fontId="31" fillId="20" borderId="24" xfId="0" applyFont="1" applyFill="1" applyBorder="1" applyAlignment="1">
      <alignment horizontal="center" vertical="center"/>
    </xf>
    <xf numFmtId="0" fontId="31" fillId="20" borderId="25" xfId="0" applyFont="1" applyFill="1" applyBorder="1" applyAlignment="1">
      <alignment horizontal="center" vertical="center"/>
    </xf>
    <xf numFmtId="0" fontId="0" fillId="0" borderId="0" xfId="0" applyFill="1" applyAlignment="1">
      <alignment/>
    </xf>
    <xf numFmtId="14" fontId="0" fillId="0" borderId="0" xfId="0" applyNumberFormat="1" applyAlignment="1">
      <alignment/>
    </xf>
    <xf numFmtId="181" fontId="39" fillId="0" borderId="0" xfId="0" applyNumberFormat="1" applyFont="1" applyFill="1" applyBorder="1" applyAlignment="1">
      <alignment horizontal="right" wrapText="1"/>
    </xf>
    <xf numFmtId="0" fontId="32" fillId="19" borderId="17" xfId="0" applyFont="1" applyFill="1" applyBorder="1" applyAlignment="1">
      <alignment horizontal="left" vertical="center"/>
    </xf>
    <xf numFmtId="0" fontId="32" fillId="0" borderId="0" xfId="0" applyFont="1" applyAlignment="1">
      <alignment/>
    </xf>
    <xf numFmtId="0" fontId="41" fillId="0" borderId="16" xfId="0" applyFont="1" applyFill="1" applyBorder="1" applyAlignment="1">
      <alignment horizontal="left" vertical="center"/>
    </xf>
    <xf numFmtId="0" fontId="41" fillId="0" borderId="18" xfId="0" applyFont="1" applyFill="1" applyBorder="1" applyAlignment="1">
      <alignment horizontal="left" vertical="center"/>
    </xf>
    <xf numFmtId="0" fontId="55" fillId="18" borderId="26" xfId="0" applyFont="1" applyFill="1" applyBorder="1" applyAlignment="1">
      <alignment horizontal="center" vertical="center" wrapText="1"/>
    </xf>
    <xf numFmtId="0" fontId="55" fillId="18" borderId="27" xfId="0" applyFont="1" applyFill="1" applyBorder="1" applyAlignment="1">
      <alignment horizontal="center" vertical="center" wrapText="1"/>
    </xf>
    <xf numFmtId="0" fontId="55" fillId="18" borderId="27" xfId="0" applyFont="1" applyFill="1" applyBorder="1" applyAlignment="1">
      <alignment horizontal="center" vertical="center"/>
    </xf>
    <xf numFmtId="0" fontId="55" fillId="18" borderId="28" xfId="0" applyFont="1" applyFill="1" applyBorder="1" applyAlignment="1">
      <alignment horizontal="center" vertical="center"/>
    </xf>
    <xf numFmtId="1" fontId="56" fillId="0" borderId="29" xfId="0" applyNumberFormat="1" applyFont="1" applyFill="1" applyBorder="1" applyAlignment="1">
      <alignment horizontal="center" vertical="center"/>
    </xf>
    <xf numFmtId="1" fontId="56" fillId="0" borderId="30" xfId="0" applyNumberFormat="1" applyFont="1" applyFill="1" applyBorder="1" applyAlignment="1">
      <alignment horizontal="center" vertical="center"/>
    </xf>
    <xf numFmtId="1" fontId="56" fillId="0" borderId="31" xfId="0" applyNumberFormat="1" applyFont="1" applyFill="1" applyBorder="1" applyAlignment="1">
      <alignment horizontal="center" vertical="center"/>
    </xf>
    <xf numFmtId="1" fontId="56" fillId="0" borderId="32" xfId="0" applyNumberFormat="1" applyFont="1" applyFill="1" applyBorder="1" applyAlignment="1">
      <alignment horizontal="center" vertical="center"/>
    </xf>
    <xf numFmtId="21" fontId="57" fillId="0" borderId="33" xfId="0" applyNumberFormat="1" applyFont="1" applyFill="1" applyBorder="1" applyAlignment="1">
      <alignment horizontal="center" vertical="center" wrapText="1"/>
    </xf>
    <xf numFmtId="21" fontId="57" fillId="0" borderId="27" xfId="0" applyNumberFormat="1" applyFont="1" applyFill="1" applyBorder="1" applyAlignment="1">
      <alignment horizontal="center" vertical="center" wrapText="1"/>
    </xf>
    <xf numFmtId="21" fontId="57" fillId="0" borderId="30" xfId="0" applyNumberFormat="1" applyFont="1" applyFill="1" applyBorder="1" applyAlignment="1">
      <alignment horizontal="center" vertical="center" wrapText="1"/>
    </xf>
    <xf numFmtId="0" fontId="34" fillId="0" borderId="33"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58" fillId="0" borderId="34" xfId="0" applyFont="1" applyBorder="1" applyAlignment="1">
      <alignment horizontal="center" vertical="center" wrapText="1"/>
    </xf>
    <xf numFmtId="0" fontId="58" fillId="0" borderId="35" xfId="0" applyFont="1" applyBorder="1" applyAlignment="1">
      <alignment horizontal="center" vertical="center" wrapText="1"/>
    </xf>
    <xf numFmtId="0" fontId="58" fillId="0" borderId="32" xfId="0" applyFont="1" applyBorder="1" applyAlignment="1">
      <alignment horizontal="center" vertical="center" wrapText="1"/>
    </xf>
    <xf numFmtId="1" fontId="56" fillId="0" borderId="36" xfId="0" applyNumberFormat="1" applyFont="1" applyFill="1" applyBorder="1" applyAlignment="1">
      <alignment horizontal="center" vertical="center"/>
    </xf>
    <xf numFmtId="1" fontId="56" fillId="0" borderId="37" xfId="0" applyNumberFormat="1" applyFont="1" applyFill="1" applyBorder="1" applyAlignment="1">
      <alignment horizontal="center" vertical="center"/>
    </xf>
    <xf numFmtId="0" fontId="28" fillId="0" borderId="38" xfId="0" applyFont="1" applyBorder="1" applyAlignment="1">
      <alignment horizontal="center" vertical="center"/>
    </xf>
    <xf numFmtId="0" fontId="28" fillId="0" borderId="26" xfId="0" applyFont="1" applyBorder="1" applyAlignment="1">
      <alignment horizontal="center" vertical="center"/>
    </xf>
    <xf numFmtId="0" fontId="28" fillId="0" borderId="37" xfId="0" applyFont="1" applyBorder="1" applyAlignment="1">
      <alignment horizontal="center" vertical="center"/>
    </xf>
    <xf numFmtId="0" fontId="33" fillId="0" borderId="39" xfId="0" applyFont="1" applyFill="1" applyBorder="1" applyAlignment="1">
      <alignment horizontal="center" vertical="center"/>
    </xf>
    <xf numFmtId="0" fontId="33" fillId="0" borderId="40" xfId="0" applyFont="1" applyFill="1" applyBorder="1" applyAlignment="1">
      <alignment horizontal="center" vertical="center"/>
    </xf>
    <xf numFmtId="0" fontId="33" fillId="0" borderId="41" xfId="0" applyFont="1" applyFill="1" applyBorder="1" applyAlignment="1">
      <alignment horizontal="center" vertical="center"/>
    </xf>
    <xf numFmtId="0" fontId="59" fillId="0" borderId="38" xfId="0" applyFont="1" applyFill="1" applyBorder="1" applyAlignment="1">
      <alignment horizontal="center" vertical="center" wrapText="1"/>
    </xf>
    <xf numFmtId="0" fontId="59" fillId="0" borderId="26" xfId="0" applyFont="1" applyFill="1" applyBorder="1" applyAlignment="1">
      <alignment horizontal="center" vertical="center" wrapText="1"/>
    </xf>
    <xf numFmtId="0" fontId="59" fillId="0" borderId="37" xfId="0" applyFont="1" applyFill="1" applyBorder="1" applyAlignment="1">
      <alignment horizontal="center" vertical="center" wrapText="1"/>
    </xf>
    <xf numFmtId="1" fontId="60" fillId="0" borderId="33" xfId="0" applyNumberFormat="1" applyFont="1" applyFill="1" applyBorder="1" applyAlignment="1">
      <alignment horizontal="center" vertical="center" wrapText="1"/>
    </xf>
    <xf numFmtId="1" fontId="60" fillId="0" borderId="27" xfId="0" applyNumberFormat="1" applyFont="1" applyFill="1" applyBorder="1" applyAlignment="1">
      <alignment horizontal="center" vertical="center" wrapText="1"/>
    </xf>
    <xf numFmtId="1" fontId="60" fillId="0" borderId="30" xfId="0" applyNumberFormat="1" applyFont="1" applyFill="1" applyBorder="1" applyAlignment="1">
      <alignment horizontal="center" vertical="center" wrapText="1"/>
    </xf>
    <xf numFmtId="1" fontId="28" fillId="0" borderId="38" xfId="0" applyNumberFormat="1" applyFont="1" applyBorder="1" applyAlignment="1">
      <alignment horizontal="center" vertical="center"/>
    </xf>
    <xf numFmtId="1" fontId="28" fillId="0" borderId="26" xfId="0" applyNumberFormat="1" applyFont="1" applyBorder="1" applyAlignment="1">
      <alignment horizontal="center" vertical="center"/>
    </xf>
    <xf numFmtId="1" fontId="28" fillId="0" borderId="37" xfId="0" applyNumberFormat="1" applyFont="1" applyBorder="1" applyAlignment="1">
      <alignment horizontal="center" vertical="center"/>
    </xf>
    <xf numFmtId="0" fontId="61" fillId="18" borderId="42" xfId="0" applyFont="1" applyFill="1" applyBorder="1" applyAlignment="1">
      <alignment horizontal="center" vertical="center" wrapText="1"/>
    </xf>
    <xf numFmtId="0" fontId="61" fillId="18" borderId="30" xfId="0" applyFont="1" applyFill="1" applyBorder="1" applyAlignment="1">
      <alignment horizontal="center" vertical="center" wrapText="1"/>
    </xf>
    <xf numFmtId="0" fontId="62" fillId="18" borderId="43" xfId="0" applyFont="1" applyFill="1" applyBorder="1" applyAlignment="1">
      <alignment horizontal="center" vertical="center"/>
    </xf>
    <xf numFmtId="0" fontId="62" fillId="18" borderId="44" xfId="0" applyFont="1" applyFill="1" applyBorder="1" applyAlignment="1">
      <alignment horizontal="center" vertical="center"/>
    </xf>
    <xf numFmtId="0" fontId="62" fillId="18" borderId="45" xfId="0" applyFont="1" applyFill="1" applyBorder="1" applyAlignment="1">
      <alignment horizontal="center" vertical="center"/>
    </xf>
    <xf numFmtId="0" fontId="35" fillId="19" borderId="34" xfId="0" applyFont="1" applyFill="1" applyBorder="1" applyAlignment="1">
      <alignment horizontal="center" vertical="center" wrapText="1"/>
    </xf>
    <xf numFmtId="0" fontId="35" fillId="19" borderId="35" xfId="0" applyFont="1" applyFill="1" applyBorder="1" applyAlignment="1">
      <alignment horizontal="center" vertical="center" wrapText="1"/>
    </xf>
    <xf numFmtId="0" fontId="61" fillId="18" borderId="46" xfId="0" applyFont="1" applyFill="1" applyBorder="1" applyAlignment="1">
      <alignment horizontal="center" vertical="center" wrapText="1"/>
    </xf>
    <xf numFmtId="0" fontId="61" fillId="18" borderId="37" xfId="0" applyFont="1" applyFill="1" applyBorder="1" applyAlignment="1">
      <alignment horizontal="center" vertical="center" wrapText="1"/>
    </xf>
    <xf numFmtId="0" fontId="45" fillId="18" borderId="42" xfId="0" applyFont="1" applyFill="1" applyBorder="1" applyAlignment="1">
      <alignment horizontal="center" vertical="center" wrapText="1"/>
    </xf>
    <xf numFmtId="0" fontId="45" fillId="18" borderId="30" xfId="0" applyFont="1" applyFill="1" applyBorder="1" applyAlignment="1">
      <alignment horizontal="center" vertical="center" wrapText="1"/>
    </xf>
    <xf numFmtId="0" fontId="22" fillId="0" borderId="38" xfId="0" applyFont="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20" fillId="21" borderId="38" xfId="0" applyFont="1" applyFill="1" applyBorder="1" applyAlignment="1">
      <alignment horizontal="center" vertical="center" wrapText="1"/>
    </xf>
    <xf numFmtId="0" fontId="20" fillId="21" borderId="26" xfId="0" applyFont="1" applyFill="1" applyBorder="1" applyAlignment="1">
      <alignment horizontal="center" vertical="center" wrapText="1"/>
    </xf>
    <xf numFmtId="0" fontId="20" fillId="21" borderId="37" xfId="0" applyFont="1" applyFill="1" applyBorder="1" applyAlignment="1">
      <alignment horizontal="center" vertical="center" wrapText="1"/>
    </xf>
    <xf numFmtId="0" fontId="23" fillId="21" borderId="34" xfId="0" applyFont="1" applyFill="1" applyBorder="1" applyAlignment="1">
      <alignment horizontal="center" vertical="center"/>
    </xf>
    <xf numFmtId="0" fontId="23" fillId="21" borderId="35" xfId="0" applyFont="1" applyFill="1" applyBorder="1" applyAlignment="1">
      <alignment horizontal="center" vertical="center"/>
    </xf>
    <xf numFmtId="0" fontId="23" fillId="21" borderId="32" xfId="0" applyFont="1" applyFill="1" applyBorder="1" applyAlignment="1">
      <alignment horizontal="center" vertical="center"/>
    </xf>
    <xf numFmtId="0" fontId="23" fillId="21" borderId="39" xfId="0" applyFont="1" applyFill="1" applyBorder="1" applyAlignment="1">
      <alignment horizontal="center" vertical="center" wrapText="1"/>
    </xf>
    <xf numFmtId="0" fontId="23" fillId="21" borderId="40" xfId="0" applyFont="1" applyFill="1" applyBorder="1" applyAlignment="1">
      <alignment horizontal="center" vertical="center" wrapText="1"/>
    </xf>
    <xf numFmtId="0" fontId="23" fillId="21" borderId="41" xfId="0" applyFont="1" applyFill="1" applyBorder="1" applyAlignment="1">
      <alignment horizontal="center" vertical="center" wrapText="1"/>
    </xf>
    <xf numFmtId="0" fontId="23" fillId="21" borderId="39" xfId="0" applyFont="1" applyFill="1" applyBorder="1" applyAlignment="1">
      <alignment horizontal="center" vertical="center"/>
    </xf>
    <xf numFmtId="0" fontId="23" fillId="21" borderId="40" xfId="0" applyFont="1" applyFill="1" applyBorder="1" applyAlignment="1">
      <alignment horizontal="center" vertical="center"/>
    </xf>
    <xf numFmtId="0" fontId="23" fillId="21" borderId="41" xfId="0" applyFont="1" applyFill="1" applyBorder="1" applyAlignment="1">
      <alignment horizontal="center" vertical="center"/>
    </xf>
    <xf numFmtId="0" fontId="24" fillId="19" borderId="47" xfId="0" applyFont="1" applyFill="1" applyBorder="1" applyAlignment="1">
      <alignment horizontal="center" vertical="center" wrapText="1"/>
    </xf>
    <xf numFmtId="0" fontId="24" fillId="19" borderId="48" xfId="0" applyFont="1" applyFill="1" applyBorder="1" applyAlignment="1">
      <alignment horizontal="center" vertical="center" wrapText="1"/>
    </xf>
    <xf numFmtId="0" fontId="24" fillId="19" borderId="49" xfId="0" applyFont="1" applyFill="1" applyBorder="1" applyAlignment="1">
      <alignment horizontal="center" vertical="center" wrapText="1"/>
    </xf>
    <xf numFmtId="0" fontId="36" fillId="19" borderId="33" xfId="0" applyFont="1" applyFill="1" applyBorder="1" applyAlignment="1">
      <alignment horizontal="center" vertical="center" wrapText="1"/>
    </xf>
    <xf numFmtId="0" fontId="36" fillId="19" borderId="27" xfId="0" applyFont="1" applyFill="1" applyBorder="1" applyAlignment="1">
      <alignment horizontal="center" vertical="center" wrapText="1"/>
    </xf>
    <xf numFmtId="0" fontId="36" fillId="19" borderId="30" xfId="0" applyFont="1" applyFill="1" applyBorder="1" applyAlignment="1">
      <alignment horizontal="center" vertical="center" wrapText="1"/>
    </xf>
    <xf numFmtId="0" fontId="24" fillId="19" borderId="33" xfId="0" applyFont="1" applyFill="1" applyBorder="1" applyAlignment="1">
      <alignment horizontal="center" vertical="center" wrapText="1"/>
    </xf>
    <xf numFmtId="0" fontId="24" fillId="19" borderId="27" xfId="0" applyFont="1" applyFill="1" applyBorder="1" applyAlignment="1">
      <alignment horizontal="center" vertical="center" wrapText="1"/>
    </xf>
    <xf numFmtId="0" fontId="24" fillId="19" borderId="30" xfId="0" applyFont="1" applyFill="1" applyBorder="1" applyAlignment="1">
      <alignment horizontal="center" vertical="center" wrapText="1"/>
    </xf>
    <xf numFmtId="0" fontId="37" fillId="19" borderId="33" xfId="0" applyFont="1" applyFill="1" applyBorder="1" applyAlignment="1">
      <alignment horizontal="center" vertical="center" wrapText="1"/>
    </xf>
    <xf numFmtId="0" fontId="37" fillId="19" borderId="27" xfId="0" applyFont="1" applyFill="1" applyBorder="1" applyAlignment="1">
      <alignment horizontal="center" vertical="center" wrapText="1"/>
    </xf>
    <xf numFmtId="0" fontId="37" fillId="19" borderId="30" xfId="0" applyFont="1" applyFill="1" applyBorder="1" applyAlignment="1">
      <alignment horizontal="center" vertical="center" wrapText="1"/>
    </xf>
    <xf numFmtId="0" fontId="23" fillId="21" borderId="17" xfId="0" applyFont="1" applyFill="1" applyBorder="1" applyAlignment="1">
      <alignment horizontal="center" vertical="center"/>
    </xf>
    <xf numFmtId="0" fontId="23" fillId="21" borderId="16" xfId="0" applyFont="1" applyFill="1" applyBorder="1" applyAlignment="1">
      <alignment horizontal="center" vertical="center"/>
    </xf>
    <xf numFmtId="0" fontId="23" fillId="21" borderId="18" xfId="0" applyFont="1" applyFill="1" applyBorder="1" applyAlignment="1">
      <alignment horizontal="center" vertical="center"/>
    </xf>
    <xf numFmtId="0" fontId="24" fillId="19" borderId="38" xfId="0" applyFont="1" applyFill="1" applyBorder="1" applyAlignment="1">
      <alignment horizontal="center" vertical="center" wrapText="1"/>
    </xf>
    <xf numFmtId="0" fontId="24" fillId="19" borderId="26" xfId="0" applyFont="1" applyFill="1" applyBorder="1" applyAlignment="1">
      <alignment horizontal="center" vertical="center" wrapText="1"/>
    </xf>
    <xf numFmtId="0" fontId="24" fillId="19" borderId="37" xfId="0" applyFont="1" applyFill="1" applyBorder="1" applyAlignment="1">
      <alignment horizontal="center" vertical="center" wrapText="1"/>
    </xf>
    <xf numFmtId="0" fontId="36" fillId="19" borderId="38" xfId="0" applyFont="1" applyFill="1" applyBorder="1" applyAlignment="1">
      <alignment horizontal="center" vertical="center" wrapText="1"/>
    </xf>
    <xf numFmtId="0" fontId="36" fillId="19" borderId="26" xfId="0" applyFont="1" applyFill="1" applyBorder="1" applyAlignment="1">
      <alignment horizontal="center" vertical="center" wrapText="1"/>
    </xf>
    <xf numFmtId="0" fontId="36" fillId="19" borderId="37" xfId="0" applyFont="1" applyFill="1" applyBorder="1" applyAlignment="1">
      <alignment horizontal="center" vertical="center" wrapText="1"/>
    </xf>
    <xf numFmtId="0" fontId="35" fillId="19" borderId="32" xfId="0" applyFont="1" applyFill="1" applyBorder="1" applyAlignment="1">
      <alignment horizontal="center" vertical="center" wrapText="1"/>
    </xf>
    <xf numFmtId="0" fontId="63" fillId="18" borderId="50" xfId="0" applyFont="1" applyFill="1" applyBorder="1" applyAlignment="1">
      <alignment horizontal="center" vertical="center" wrapText="1"/>
    </xf>
    <xf numFmtId="0" fontId="63" fillId="18" borderId="51" xfId="0" applyFont="1" applyFill="1" applyBorder="1" applyAlignment="1">
      <alignment horizontal="center" vertical="center" wrapText="1"/>
    </xf>
    <xf numFmtId="0" fontId="42" fillId="18" borderId="52" xfId="0" applyFont="1" applyFill="1" applyBorder="1" applyAlignment="1">
      <alignment horizontal="center" vertical="center" wrapText="1"/>
    </xf>
    <xf numFmtId="0" fontId="42" fillId="18" borderId="13" xfId="0" applyFont="1" applyFill="1" applyBorder="1" applyAlignment="1">
      <alignment horizontal="center" vertical="center" wrapText="1"/>
    </xf>
    <xf numFmtId="0" fontId="63" fillId="18" borderId="52" xfId="0" applyFont="1" applyFill="1" applyBorder="1" applyAlignment="1">
      <alignment horizontal="center" vertical="center" wrapText="1"/>
    </xf>
    <xf numFmtId="0" fontId="63" fillId="18" borderId="13" xfId="0" applyFont="1" applyFill="1" applyBorder="1" applyAlignment="1">
      <alignment horizontal="center" vertical="center" wrapText="1"/>
    </xf>
    <xf numFmtId="0" fontId="58" fillId="0" borderId="15" xfId="0" applyFont="1" applyBorder="1" applyAlignment="1">
      <alignment horizontal="center" vertical="center" wrapText="1"/>
    </xf>
    <xf numFmtId="0" fontId="58" fillId="0" borderId="53" xfId="0" applyFont="1" applyBorder="1" applyAlignment="1">
      <alignment horizontal="center" vertical="center" wrapText="1"/>
    </xf>
    <xf numFmtId="0" fontId="40" fillId="0" borderId="38" xfId="0" applyFont="1" applyBorder="1" applyAlignment="1">
      <alignment horizontal="center" vertical="center"/>
    </xf>
    <xf numFmtId="0" fontId="40" fillId="0" borderId="26" xfId="0" applyFont="1" applyBorder="1" applyAlignment="1">
      <alignment horizontal="center" vertical="center"/>
    </xf>
    <xf numFmtId="0" fontId="40" fillId="0" borderId="37" xfId="0" applyFont="1" applyBorder="1" applyAlignment="1">
      <alignment horizontal="center" vertical="center"/>
    </xf>
    <xf numFmtId="0" fontId="59" fillId="0" borderId="47" xfId="0" applyFont="1" applyFill="1" applyBorder="1" applyAlignment="1">
      <alignment horizontal="center" vertical="center" wrapText="1"/>
    </xf>
    <xf numFmtId="0" fontId="59" fillId="0" borderId="48" xfId="0" applyFont="1" applyFill="1" applyBorder="1" applyAlignment="1">
      <alignment horizontal="center" vertical="center" wrapText="1"/>
    </xf>
    <xf numFmtId="0" fontId="59" fillId="0" borderId="49" xfId="0" applyFont="1" applyFill="1" applyBorder="1" applyAlignment="1">
      <alignment horizontal="center" vertical="center" wrapText="1"/>
    </xf>
    <xf numFmtId="21" fontId="57" fillId="0" borderId="11" xfId="0" applyNumberFormat="1" applyFont="1" applyFill="1" applyBorder="1" applyAlignment="1">
      <alignment horizontal="center" vertical="center" wrapText="1"/>
    </xf>
    <xf numFmtId="0" fontId="57" fillId="0" borderId="52"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8" fillId="0" borderId="16" xfId="0" applyFont="1" applyBorder="1" applyAlignment="1">
      <alignment horizontal="center" vertical="center" wrapText="1"/>
    </xf>
    <xf numFmtId="0" fontId="25" fillId="19" borderId="33" xfId="0" applyFont="1" applyFill="1" applyBorder="1" applyAlignment="1">
      <alignment horizontal="center" vertical="center" wrapText="1"/>
    </xf>
    <xf numFmtId="0" fontId="25" fillId="19" borderId="27" xfId="0" applyFont="1" applyFill="1" applyBorder="1" applyAlignment="1">
      <alignment horizontal="center" vertical="center" wrapText="1"/>
    </xf>
    <xf numFmtId="0" fontId="25" fillId="19" borderId="30" xfId="0" applyFont="1" applyFill="1" applyBorder="1" applyAlignment="1">
      <alignment horizontal="center" vertical="center" wrapText="1"/>
    </xf>
    <xf numFmtId="0" fontId="25" fillId="19" borderId="34" xfId="0" applyFont="1" applyFill="1" applyBorder="1" applyAlignment="1">
      <alignment horizontal="center" vertical="center" wrapText="1"/>
    </xf>
    <xf numFmtId="0" fontId="25" fillId="19" borderId="35" xfId="0" applyFont="1" applyFill="1" applyBorder="1" applyAlignment="1">
      <alignment horizontal="center" vertical="center" wrapText="1"/>
    </xf>
    <xf numFmtId="0" fontId="25" fillId="19" borderId="32" xfId="0" applyFont="1" applyFill="1" applyBorder="1" applyAlignment="1">
      <alignment horizontal="center" vertical="center" wrapText="1"/>
    </xf>
    <xf numFmtId="20" fontId="29" fillId="0" borderId="42" xfId="0" applyNumberFormat="1" applyFont="1" applyBorder="1" applyAlignment="1">
      <alignment horizontal="center" vertical="center"/>
    </xf>
    <xf numFmtId="20" fontId="29" fillId="0" borderId="27" xfId="0" applyNumberFormat="1" applyFont="1" applyBorder="1" applyAlignment="1">
      <alignment horizontal="center" vertical="center"/>
    </xf>
    <xf numFmtId="20" fontId="29" fillId="0" borderId="54" xfId="0" applyNumberFormat="1" applyFont="1" applyBorder="1" applyAlignment="1">
      <alignment horizontal="center" vertical="center"/>
    </xf>
    <xf numFmtId="20" fontId="29" fillId="0" borderId="55" xfId="0" applyNumberFormat="1" applyFont="1" applyBorder="1" applyAlignment="1">
      <alignment horizontal="center" vertical="center"/>
    </xf>
    <xf numFmtId="20" fontId="29" fillId="0" borderId="28" xfId="0" applyNumberFormat="1" applyFont="1" applyBorder="1" applyAlignment="1">
      <alignment horizontal="center" vertical="center"/>
    </xf>
    <xf numFmtId="20" fontId="29" fillId="0" borderId="56" xfId="0" applyNumberFormat="1" applyFont="1" applyBorder="1" applyAlignment="1">
      <alignment horizontal="center" vertical="center"/>
    </xf>
    <xf numFmtId="0" fontId="64" fillId="0" borderId="50" xfId="0" applyFont="1" applyBorder="1" applyAlignment="1">
      <alignment horizontal="center" vertical="center" wrapText="1"/>
    </xf>
    <xf numFmtId="21" fontId="57" fillId="0" borderId="52" xfId="0" applyNumberFormat="1" applyFont="1" applyBorder="1" applyAlignment="1">
      <alignment horizontal="center" vertical="center" wrapText="1"/>
    </xf>
    <xf numFmtId="0" fontId="57" fillId="0" borderId="52" xfId="0" applyFont="1" applyBorder="1" applyAlignment="1">
      <alignment horizontal="center" vertical="center" wrapText="1"/>
    </xf>
    <xf numFmtId="0" fontId="22" fillId="22" borderId="52" xfId="0" applyFont="1" applyFill="1" applyBorder="1" applyAlignment="1">
      <alignment horizontal="center" vertical="center" wrapText="1"/>
    </xf>
    <xf numFmtId="0" fontId="65" fillId="0" borderId="52" xfId="0" applyFont="1" applyBorder="1" applyAlignment="1">
      <alignment horizontal="center" vertical="center" wrapText="1"/>
    </xf>
    <xf numFmtId="0" fontId="66" fillId="0" borderId="16" xfId="0" applyFont="1" applyBorder="1" applyAlignment="1">
      <alignment horizontal="center" vertical="center" wrapText="1"/>
    </xf>
    <xf numFmtId="0" fontId="22" fillId="23" borderId="52" xfId="0" applyFont="1" applyFill="1" applyBorder="1" applyAlignment="1">
      <alignment horizontal="center" vertical="center" wrapText="1"/>
    </xf>
    <xf numFmtId="0" fontId="66" fillId="0" borderId="53"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15" xfId="0" applyFont="1" applyBorder="1" applyAlignment="1">
      <alignment horizontal="center" vertical="center" wrapText="1"/>
    </xf>
    <xf numFmtId="0" fontId="28" fillId="0" borderId="57" xfId="0" applyFont="1" applyBorder="1" applyAlignment="1">
      <alignment horizontal="center" vertical="center"/>
    </xf>
    <xf numFmtId="20" fontId="29" fillId="0" borderId="46" xfId="0" applyNumberFormat="1" applyFont="1" applyBorder="1" applyAlignment="1">
      <alignment horizontal="center" vertical="center"/>
    </xf>
    <xf numFmtId="20" fontId="29" fillId="0" borderId="26" xfId="0" applyNumberFormat="1" applyFont="1" applyBorder="1" applyAlignment="1">
      <alignment horizontal="center" vertical="center"/>
    </xf>
    <xf numFmtId="20" fontId="29" fillId="0" borderId="57" xfId="0" applyNumberFormat="1" applyFont="1" applyBorder="1" applyAlignment="1">
      <alignment horizontal="center" vertical="center"/>
    </xf>
    <xf numFmtId="0" fontId="20" fillId="21" borderId="10" xfId="0" applyFont="1" applyFill="1" applyBorder="1" applyAlignment="1">
      <alignment horizontal="center" vertical="center" wrapText="1"/>
    </xf>
    <xf numFmtId="0" fontId="20" fillId="21" borderId="50" xfId="0" applyFont="1" applyFill="1" applyBorder="1" applyAlignment="1">
      <alignment horizontal="center" vertical="center" wrapText="1"/>
    </xf>
    <xf numFmtId="0" fontId="20" fillId="21" borderId="51" xfId="0" applyFont="1" applyFill="1" applyBorder="1" applyAlignment="1">
      <alignment horizontal="center" vertical="center" wrapText="1"/>
    </xf>
    <xf numFmtId="0" fontId="64" fillId="0" borderId="57" xfId="0" applyFont="1" applyBorder="1" applyAlignment="1">
      <alignment horizontal="center" vertical="center" wrapText="1"/>
    </xf>
    <xf numFmtId="0" fontId="22" fillId="23" borderId="54" xfId="0" applyFont="1" applyFill="1" applyBorder="1" applyAlignment="1">
      <alignment horizontal="center" vertical="center" wrapText="1"/>
    </xf>
    <xf numFmtId="0" fontId="29" fillId="23" borderId="39"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58" xfId="0" applyFont="1" applyFill="1" applyBorder="1" applyAlignment="1">
      <alignment horizontal="center" vertical="center"/>
    </xf>
    <xf numFmtId="0" fontId="22" fillId="24" borderId="52" xfId="0" applyFont="1" applyFill="1" applyBorder="1" applyAlignment="1">
      <alignment horizontal="center" vertical="center" wrapText="1"/>
    </xf>
    <xf numFmtId="21" fontId="57" fillId="0" borderId="54" xfId="0" applyNumberFormat="1" applyFont="1" applyBorder="1" applyAlignment="1">
      <alignment horizontal="center" vertical="center" wrapText="1"/>
    </xf>
    <xf numFmtId="0" fontId="22" fillId="25" borderId="54" xfId="0" applyFont="1" applyFill="1" applyBorder="1" applyAlignment="1">
      <alignment horizontal="center" vertical="center" wrapText="1"/>
    </xf>
    <xf numFmtId="20" fontId="29" fillId="0" borderId="33" xfId="0" applyNumberFormat="1" applyFont="1" applyBorder="1" applyAlignment="1">
      <alignment horizontal="center" vertical="center"/>
    </xf>
    <xf numFmtId="0" fontId="29" fillId="22" borderId="39" xfId="0" applyFont="1" applyFill="1" applyBorder="1" applyAlignment="1">
      <alignment horizontal="center" vertical="center"/>
    </xf>
    <xf numFmtId="0" fontId="22" fillId="25" borderId="52" xfId="0" applyFont="1" applyFill="1" applyBorder="1" applyAlignment="1">
      <alignment horizontal="center" vertical="center" wrapText="1"/>
    </xf>
    <xf numFmtId="0" fontId="29" fillId="25" borderId="39" xfId="0" applyFont="1" applyFill="1" applyBorder="1" applyAlignment="1">
      <alignment horizontal="center" vertical="center"/>
    </xf>
    <xf numFmtId="0" fontId="29" fillId="24" borderId="39" xfId="0" applyFont="1" applyFill="1" applyBorder="1" applyAlignment="1">
      <alignment horizontal="center"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208">
    <dxf>
      <font>
        <color rgb="FFFF0000"/>
      </font>
    </dxf>
    <dxf>
      <font>
        <color theme="0"/>
      </font>
    </dxf>
    <dxf>
      <font>
        <color theme="0"/>
      </font>
    </dxf>
    <dxf>
      <font>
        <color rgb="FF00CC00"/>
      </font>
    </dxf>
    <dxf>
      <font>
        <color theme="0"/>
      </font>
    </dxf>
    <dxf>
      <fill>
        <patternFill patternType="solid">
          <fgColor indexed="65"/>
          <bgColor rgb="FF33CC33"/>
        </patternFill>
      </fill>
    </dxf>
    <dxf>
      <fill>
        <patternFill patternType="mediumGray">
          <fgColor rgb="FFFF0000"/>
        </patternFill>
      </fill>
    </dxf>
    <dxf>
      <fill>
        <patternFill patternType="mediumGray">
          <fgColor rgb="FF7030A0"/>
        </patternFill>
      </fill>
    </dxf>
    <dxf>
      <fill>
        <patternFill patternType="mediumGray">
          <fgColor rgb="FFFF9900"/>
        </patternFill>
      </fill>
    </dxf>
    <dxf>
      <fill>
        <patternFill patternType="mediumGray">
          <fgColor rgb="FF996600"/>
          <bgColor indexed="65"/>
        </patternFill>
      </fill>
    </dxf>
    <dxf>
      <font>
        <color rgb="FF008000"/>
      </font>
    </dxf>
    <dxf>
      <font>
        <color rgb="FFCC9900"/>
      </font>
    </dxf>
    <dxf>
      <font>
        <color rgb="FFCC0066"/>
      </font>
    </dxf>
    <dxf>
      <font>
        <color rgb="FF7030A0"/>
      </font>
    </dxf>
    <dxf>
      <font>
        <color rgb="FFFF9900"/>
      </font>
    </dxf>
    <dxf>
      <font>
        <color rgb="FF996600"/>
      </font>
    </dxf>
    <dxf>
      <font>
        <color theme="0"/>
      </font>
    </dxf>
    <dxf>
      <font>
        <color rgb="FFFF0000"/>
      </font>
      <fill>
        <patternFill patternType="none">
          <bgColor indexed="65"/>
        </patternFill>
      </fill>
    </dxf>
    <dxf>
      <font>
        <color rgb="FF008000"/>
      </font>
    </dxf>
    <dxf>
      <font>
        <color rgb="FFCC9900"/>
      </font>
    </dxf>
    <dxf>
      <font>
        <color rgb="FFCC0066"/>
      </font>
    </dxf>
    <dxf>
      <font>
        <color rgb="FF008000"/>
      </font>
    </dxf>
    <dxf>
      <font>
        <color rgb="FFCC9900"/>
      </font>
    </dxf>
    <dxf>
      <font>
        <color rgb="FFCC0066"/>
      </font>
    </dxf>
    <dxf>
      <font>
        <color rgb="FF008000"/>
      </font>
    </dxf>
    <dxf>
      <font>
        <color rgb="FFCC9900"/>
      </font>
    </dxf>
    <dxf>
      <font>
        <color rgb="FFCC0066"/>
      </font>
    </dxf>
    <dxf>
      <font>
        <color rgb="FF008000"/>
      </font>
    </dxf>
    <dxf>
      <font>
        <color rgb="FFCC9900"/>
      </font>
    </dxf>
    <dxf>
      <font>
        <color rgb="FFCC0066"/>
      </font>
    </dxf>
    <dxf>
      <font>
        <color rgb="FF008000"/>
      </font>
    </dxf>
    <dxf>
      <font>
        <color rgb="FFCC9900"/>
      </font>
    </dxf>
    <dxf>
      <font>
        <color rgb="FFCC0066"/>
      </font>
    </dxf>
    <dxf>
      <font>
        <color rgb="FF008000"/>
      </font>
    </dxf>
    <dxf>
      <font>
        <color rgb="FFCC9900"/>
      </font>
    </dxf>
    <dxf>
      <font>
        <color rgb="FFCC0066"/>
      </font>
    </dxf>
    <dxf>
      <font>
        <color rgb="FF008000"/>
      </font>
    </dxf>
    <dxf>
      <font>
        <color rgb="FFCC9900"/>
      </font>
    </dxf>
    <dxf>
      <font>
        <color rgb="FFCC0066"/>
      </font>
    </dxf>
    <dxf>
      <font>
        <color rgb="FF008000"/>
      </font>
    </dxf>
    <dxf>
      <font>
        <color rgb="FFCC9900"/>
      </font>
    </dxf>
    <dxf>
      <font>
        <color rgb="FFCC0066"/>
      </font>
    </dxf>
    <dxf>
      <font>
        <color rgb="FF008000"/>
      </font>
    </dxf>
    <dxf>
      <font>
        <color rgb="FFCC9900"/>
      </font>
    </dxf>
    <dxf>
      <font>
        <color rgb="FFCC0066"/>
      </font>
    </dxf>
    <dxf>
      <font>
        <color rgb="FF008000"/>
      </font>
    </dxf>
    <dxf>
      <font>
        <color rgb="FFCC9900"/>
      </font>
    </dxf>
    <dxf>
      <font>
        <color rgb="FFCC0066"/>
      </font>
    </dxf>
    <dxf>
      <font>
        <color rgb="FF008000"/>
      </font>
    </dxf>
    <dxf>
      <font>
        <color rgb="FFCC9900"/>
      </font>
    </dxf>
    <dxf>
      <font>
        <color rgb="FFCC0066"/>
      </font>
    </dxf>
    <dxf>
      <font>
        <color rgb="FF008000"/>
      </font>
    </dxf>
    <dxf>
      <font>
        <color rgb="FFCC9900"/>
      </font>
    </dxf>
    <dxf>
      <font>
        <color rgb="FFCC0066"/>
      </font>
    </dxf>
    <dxf>
      <font>
        <color rgb="FFFF0000"/>
      </font>
    </dxf>
    <dxf>
      <font>
        <color theme="0"/>
      </font>
    </dxf>
    <dxf>
      <font>
        <color theme="0"/>
      </font>
    </dxf>
    <dxf>
      <font>
        <color rgb="FF00CC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solid">
          <fgColor indexed="65"/>
          <bgColor rgb="FF33CC33"/>
        </patternFill>
      </fill>
    </dxf>
    <dxf>
      <fill>
        <patternFill patternType="mediumGray">
          <fgColor rgb="FFFF0000"/>
        </patternFill>
      </fill>
    </dxf>
    <dxf>
      <fill>
        <patternFill patternType="mediumGray">
          <fgColor rgb="FF7030A0"/>
        </patternFill>
      </fill>
    </dxf>
    <dxf>
      <fill>
        <patternFill patternType="mediumGray">
          <fgColor rgb="FFFF9900"/>
        </patternFill>
      </fill>
    </dxf>
    <dxf>
      <fill>
        <patternFill patternType="mediumGray">
          <fgColor rgb="FF996600"/>
          <bgColor indexed="65"/>
        </patternFill>
      </fill>
    </dxf>
    <dxf>
      <font>
        <color theme="0"/>
      </font>
    </dxf>
    <dxf>
      <font>
        <color theme="4" tint="0.7999799847602844"/>
      </font>
    </dxf>
    <dxf>
      <font>
        <color theme="4" tint="0.7999799847602844"/>
      </font>
    </dxf>
    <dxf>
      <font>
        <color rgb="FF008000"/>
      </font>
    </dxf>
    <dxf>
      <font>
        <color rgb="FFCC9900"/>
      </font>
    </dxf>
    <dxf>
      <font>
        <color rgb="FFCC0066"/>
      </font>
    </dxf>
    <dxf>
      <font>
        <color rgb="FF7030A0"/>
      </font>
    </dxf>
    <dxf>
      <font>
        <color rgb="FFFF9900"/>
      </font>
    </dxf>
    <dxf>
      <font>
        <color rgb="FF996600"/>
      </font>
    </dxf>
    <dxf>
      <font>
        <color theme="0"/>
      </font>
    </dxf>
    <dxf>
      <font>
        <color rgb="FFFF0000"/>
      </font>
      <fill>
        <patternFill patternType="none">
          <bgColor indexed="6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008000"/>
      </font>
    </dxf>
    <dxf>
      <font>
        <color rgb="FFCC9900"/>
      </font>
    </dxf>
    <dxf>
      <font>
        <color rgb="FFCC0066"/>
      </font>
    </dxf>
    <dxf>
      <font>
        <color rgb="FF008000"/>
      </font>
    </dxf>
    <dxf>
      <font>
        <color rgb="FFCC9900"/>
      </font>
    </dxf>
    <dxf>
      <font>
        <color rgb="FFCC0066"/>
      </font>
    </dxf>
    <dxf>
      <font>
        <color rgb="FF008000"/>
      </font>
    </dxf>
    <dxf>
      <font>
        <color rgb="FFCC9900"/>
      </font>
    </dxf>
    <dxf>
      <font>
        <color rgb="FFCC0066"/>
      </font>
    </dxf>
    <dxf>
      <font>
        <color rgb="FF008000"/>
      </font>
    </dxf>
    <dxf>
      <font>
        <color rgb="FFCC9900"/>
      </font>
    </dxf>
    <dxf>
      <font>
        <color rgb="FFCC0066"/>
      </font>
    </dxf>
    <dxf>
      <font>
        <color rgb="FF008000"/>
      </font>
    </dxf>
    <dxf>
      <font>
        <color rgb="FFCC9900"/>
      </font>
    </dxf>
    <dxf>
      <font>
        <color rgb="FFCC0066"/>
      </font>
    </dxf>
    <dxf>
      <font>
        <color rgb="FF008000"/>
      </font>
    </dxf>
    <dxf>
      <font>
        <color rgb="FFCC9900"/>
      </font>
    </dxf>
    <dxf>
      <font>
        <color rgb="FFCC0066"/>
      </font>
    </dxf>
    <dxf>
      <font>
        <color rgb="FF008000"/>
      </font>
    </dxf>
    <dxf>
      <font>
        <color rgb="FFCC9900"/>
      </font>
    </dxf>
    <dxf>
      <font>
        <color rgb="FFCC0066"/>
      </font>
    </dxf>
    <dxf>
      <font>
        <color rgb="FF008000"/>
      </font>
    </dxf>
    <dxf>
      <font>
        <color rgb="FFCC9900"/>
      </font>
    </dxf>
    <dxf>
      <font>
        <color rgb="FFCC0066"/>
      </font>
    </dxf>
    <dxf>
      <font>
        <color rgb="FF008000"/>
      </font>
    </dxf>
    <dxf>
      <font>
        <color rgb="FFCC9900"/>
      </font>
    </dxf>
    <dxf>
      <font>
        <color rgb="FFCC0066"/>
      </font>
    </dxf>
    <dxf>
      <font>
        <color rgb="FF008000"/>
      </font>
    </dxf>
    <dxf>
      <font>
        <color rgb="FFCC9900"/>
      </font>
    </dxf>
    <dxf>
      <font>
        <color rgb="FFCC0066"/>
      </font>
    </dxf>
    <dxf>
      <font>
        <color rgb="FF008000"/>
      </font>
    </dxf>
    <dxf>
      <font>
        <color rgb="FFCC9900"/>
      </font>
    </dxf>
    <dxf>
      <font>
        <color rgb="FFCC0066"/>
      </font>
    </dxf>
    <dxf>
      <font>
        <color rgb="FF008000"/>
      </font>
    </dxf>
    <dxf>
      <font>
        <color rgb="FFCC9900"/>
      </font>
    </dxf>
    <dxf>
      <font>
        <color rgb="FFCC0066"/>
      </font>
    </dxf>
    <dxf>
      <font>
        <color rgb="FFFF0000"/>
      </font>
    </dxf>
    <dxf>
      <font>
        <color theme="0"/>
      </font>
    </dxf>
    <dxf>
      <font>
        <color theme="0"/>
      </font>
    </dxf>
    <dxf>
      <font>
        <color rgb="FF00CC00"/>
      </font>
    </dxf>
    <dxf>
      <fill>
        <patternFill patternType="solid">
          <fgColor indexed="65"/>
          <bgColor rgb="FF33CC33"/>
        </patternFill>
      </fill>
    </dxf>
    <dxf>
      <fill>
        <patternFill patternType="mediumGray">
          <fgColor rgb="FFFF0000"/>
        </patternFill>
      </fill>
    </dxf>
    <dxf>
      <fill>
        <patternFill patternType="mediumGray">
          <fgColor rgb="FF7030A0"/>
        </patternFill>
      </fill>
    </dxf>
    <dxf>
      <fill>
        <patternFill patternType="mediumGray">
          <fgColor rgb="FFFF9900"/>
        </patternFill>
      </fill>
    </dxf>
    <dxf>
      <fill>
        <patternFill patternType="mediumGray">
          <fgColor rgb="FF996600"/>
          <bgColor indexed="65"/>
        </patternFill>
      </fill>
    </dxf>
    <dxf>
      <font>
        <color theme="0"/>
      </font>
    </dxf>
    <dxf>
      <font>
        <color theme="4" tint="0.7999799847602844"/>
      </font>
    </dxf>
    <dxf>
      <font>
        <color theme="4" tint="0.7999799847602844"/>
      </font>
    </dxf>
    <dxf>
      <font>
        <color rgb="FF008000"/>
      </font>
    </dxf>
    <dxf>
      <font>
        <color rgb="FFCC9900"/>
      </font>
    </dxf>
    <dxf>
      <font>
        <color rgb="FFCC0066"/>
      </font>
    </dxf>
    <dxf>
      <font>
        <color rgb="FF7030A0"/>
      </font>
    </dxf>
    <dxf>
      <font>
        <color rgb="FFFF9900"/>
      </font>
    </dxf>
    <dxf>
      <font>
        <color rgb="FF996600"/>
      </font>
    </dxf>
    <dxf>
      <font>
        <color theme="0"/>
      </font>
    </dxf>
    <dxf>
      <font>
        <color rgb="FFFF0000"/>
      </font>
      <fill>
        <patternFill patternType="none">
          <bgColor indexed="65"/>
        </patternFill>
      </fill>
    </dxf>
    <dxf>
      <font>
        <color rgb="FF006600"/>
      </font>
      <border/>
    </dxf>
    <dxf>
      <font>
        <color theme="8" tint="0.7999799847602844"/>
      </font>
      <border/>
    </dxf>
    <dxf>
      <fill>
        <patternFill patternType="mediumGray">
          <fgColor rgb="FF66FF3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E89"/>
  <sheetViews>
    <sheetView tabSelected="1" zoomScale="40" zoomScaleNormal="4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H16" sqref="AH16"/>
    </sheetView>
  </sheetViews>
  <sheetFormatPr defaultColWidth="9.140625" defaultRowHeight="12.75"/>
  <cols>
    <col min="1" max="1" width="12.57421875" style="0" customWidth="1"/>
    <col min="2" max="2" width="68.7109375" style="0" bestFit="1" customWidth="1"/>
    <col min="3" max="3" width="16.28125" style="18" customWidth="1"/>
    <col min="4" max="4" width="15.140625" style="0" customWidth="1"/>
    <col min="5" max="5" width="21.57421875" style="0" customWidth="1"/>
    <col min="6" max="7" width="10.7109375" style="0" customWidth="1"/>
    <col min="8" max="8" width="11.7109375" style="0" customWidth="1"/>
    <col min="9" max="9" width="16.421875" style="0" customWidth="1"/>
    <col min="10" max="10" width="10.7109375" style="0" customWidth="1"/>
    <col min="11" max="11" width="13.28125" style="0" customWidth="1"/>
    <col min="12" max="12" width="10.7109375" style="0" customWidth="1"/>
    <col min="13" max="13" width="14.28125" style="0" customWidth="1"/>
    <col min="14" max="14" width="12.140625" style="0" customWidth="1"/>
    <col min="15" max="15" width="10.7109375" style="0" customWidth="1"/>
    <col min="16" max="16" width="11.7109375" style="0" customWidth="1"/>
    <col min="17" max="19" width="10.7109375" style="0" customWidth="1"/>
    <col min="20" max="20" width="13.7109375" style="0" customWidth="1"/>
    <col min="21" max="26" width="10.7109375" style="0" customWidth="1"/>
    <col min="27" max="27" width="12.8515625" style="0" customWidth="1"/>
    <col min="28" max="28" width="16.57421875" style="0" bestFit="1" customWidth="1"/>
    <col min="29" max="29" width="22.7109375" style="0" customWidth="1"/>
    <col min="30" max="30" width="24.421875" style="0" customWidth="1"/>
    <col min="31" max="31" width="21.57421875" style="0" customWidth="1"/>
  </cols>
  <sheetData>
    <row r="1" spans="1:31" ht="61.5" customHeight="1" thickBot="1">
      <c r="A1" s="73" t="s">
        <v>390</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5"/>
    </row>
    <row r="2" spans="1:31" ht="39" customHeight="1">
      <c r="A2" s="76" t="s">
        <v>26</v>
      </c>
      <c r="B2" s="79" t="s">
        <v>25</v>
      </c>
      <c r="C2" s="82" t="s">
        <v>184</v>
      </c>
      <c r="D2" s="82" t="s">
        <v>183</v>
      </c>
      <c r="E2" s="85" t="s">
        <v>136</v>
      </c>
      <c r="F2" s="1" t="s">
        <v>0</v>
      </c>
      <c r="G2" s="2" t="s">
        <v>1</v>
      </c>
      <c r="H2" s="2" t="s">
        <v>2</v>
      </c>
      <c r="I2" s="2" t="s">
        <v>3</v>
      </c>
      <c r="J2" s="2" t="s">
        <v>4</v>
      </c>
      <c r="K2" s="2" t="s">
        <v>5</v>
      </c>
      <c r="L2" s="2" t="s">
        <v>6</v>
      </c>
      <c r="M2" s="2" t="s">
        <v>7</v>
      </c>
      <c r="N2" s="2" t="s">
        <v>8</v>
      </c>
      <c r="O2" s="2" t="s">
        <v>9</v>
      </c>
      <c r="P2" s="2" t="s">
        <v>10</v>
      </c>
      <c r="Q2" s="2" t="s">
        <v>11</v>
      </c>
      <c r="R2" s="2" t="s">
        <v>12</v>
      </c>
      <c r="S2" s="2" t="s">
        <v>13</v>
      </c>
      <c r="T2" s="2" t="s">
        <v>14</v>
      </c>
      <c r="U2" s="2" t="s">
        <v>15</v>
      </c>
      <c r="V2" s="2" t="s">
        <v>16</v>
      </c>
      <c r="W2" s="2" t="s">
        <v>17</v>
      </c>
      <c r="X2" s="2" t="s">
        <v>18</v>
      </c>
      <c r="Y2" s="2" t="s">
        <v>19</v>
      </c>
      <c r="Z2" s="3" t="s">
        <v>20</v>
      </c>
      <c r="AA2" s="88" t="s">
        <v>185</v>
      </c>
      <c r="AB2" s="91" t="s">
        <v>186</v>
      </c>
      <c r="AC2" s="94" t="s">
        <v>188</v>
      </c>
      <c r="AD2" s="97" t="s">
        <v>23</v>
      </c>
      <c r="AE2" s="67" t="s">
        <v>24</v>
      </c>
    </row>
    <row r="3" spans="1:31" ht="39" customHeight="1">
      <c r="A3" s="77"/>
      <c r="B3" s="80"/>
      <c r="C3" s="83"/>
      <c r="D3" s="83"/>
      <c r="E3" s="86"/>
      <c r="F3" s="69" t="s">
        <v>300</v>
      </c>
      <c r="G3" s="71" t="s">
        <v>301</v>
      </c>
      <c r="H3" s="62" t="s">
        <v>302</v>
      </c>
      <c r="I3" s="62" t="s">
        <v>27</v>
      </c>
      <c r="J3" s="62" t="s">
        <v>303</v>
      </c>
      <c r="K3" s="62" t="s">
        <v>145</v>
      </c>
      <c r="L3" s="62" t="s">
        <v>304</v>
      </c>
      <c r="M3" s="62" t="s">
        <v>305</v>
      </c>
      <c r="N3" s="62" t="s">
        <v>306</v>
      </c>
      <c r="O3" s="62" t="s">
        <v>307</v>
      </c>
      <c r="P3" s="62" t="s">
        <v>308</v>
      </c>
      <c r="Q3" s="62" t="s">
        <v>309</v>
      </c>
      <c r="R3" s="62" t="s">
        <v>310</v>
      </c>
      <c r="S3" s="62" t="s">
        <v>311</v>
      </c>
      <c r="T3" s="62" t="s">
        <v>312</v>
      </c>
      <c r="U3" s="62" t="s">
        <v>313</v>
      </c>
      <c r="V3" s="64" t="s">
        <v>40</v>
      </c>
      <c r="W3" s="65"/>
      <c r="X3" s="65"/>
      <c r="Y3" s="65"/>
      <c r="Z3" s="66"/>
      <c r="AA3" s="89"/>
      <c r="AB3" s="92"/>
      <c r="AC3" s="95"/>
      <c r="AD3" s="98"/>
      <c r="AE3" s="68"/>
    </row>
    <row r="4" spans="1:31" ht="39" customHeight="1" thickBot="1">
      <c r="A4" s="77"/>
      <c r="B4" s="80"/>
      <c r="C4" s="83"/>
      <c r="D4" s="83"/>
      <c r="E4" s="86"/>
      <c r="F4" s="70"/>
      <c r="G4" s="72"/>
      <c r="H4" s="63"/>
      <c r="I4" s="63"/>
      <c r="J4" s="63"/>
      <c r="K4" s="63"/>
      <c r="L4" s="63"/>
      <c r="M4" s="63"/>
      <c r="N4" s="63"/>
      <c r="O4" s="63"/>
      <c r="P4" s="63"/>
      <c r="Q4" s="63"/>
      <c r="R4" s="63"/>
      <c r="S4" s="63"/>
      <c r="T4" s="63"/>
      <c r="U4" s="63"/>
      <c r="V4" s="4" t="s">
        <v>42</v>
      </c>
      <c r="W4" s="4" t="s">
        <v>41</v>
      </c>
      <c r="X4" s="4" t="s">
        <v>45</v>
      </c>
      <c r="Y4" s="4" t="s">
        <v>43</v>
      </c>
      <c r="Z4" s="5" t="s">
        <v>44</v>
      </c>
      <c r="AA4" s="89"/>
      <c r="AB4" s="92"/>
      <c r="AC4" s="95"/>
      <c r="AD4" s="98"/>
      <c r="AE4" s="68"/>
    </row>
    <row r="5" spans="1:31" ht="39" customHeight="1" thickBot="1">
      <c r="A5" s="78"/>
      <c r="B5" s="81"/>
      <c r="C5" s="84"/>
      <c r="D5" s="84"/>
      <c r="E5" s="87"/>
      <c r="F5" s="28">
        <v>80</v>
      </c>
      <c r="G5" s="29">
        <v>40</v>
      </c>
      <c r="H5" s="29">
        <v>60</v>
      </c>
      <c r="I5" s="29">
        <v>50</v>
      </c>
      <c r="J5" s="29">
        <v>80</v>
      </c>
      <c r="K5" s="29">
        <v>40</v>
      </c>
      <c r="L5" s="29">
        <v>70</v>
      </c>
      <c r="M5" s="29">
        <v>90</v>
      </c>
      <c r="N5" s="29">
        <v>70</v>
      </c>
      <c r="O5" s="29">
        <v>10</v>
      </c>
      <c r="P5" s="29">
        <v>20</v>
      </c>
      <c r="Q5" s="29">
        <v>30</v>
      </c>
      <c r="R5" s="29">
        <v>40</v>
      </c>
      <c r="S5" s="29">
        <v>30</v>
      </c>
      <c r="T5" s="29">
        <v>80</v>
      </c>
      <c r="U5" s="29">
        <v>90</v>
      </c>
      <c r="V5" s="30">
        <v>60</v>
      </c>
      <c r="W5" s="30">
        <v>60</v>
      </c>
      <c r="X5" s="30">
        <v>60</v>
      </c>
      <c r="Y5" s="30">
        <v>60</v>
      </c>
      <c r="Z5" s="31">
        <v>60</v>
      </c>
      <c r="AA5" s="90"/>
      <c r="AB5" s="93"/>
      <c r="AC5" s="96"/>
      <c r="AD5" s="99"/>
      <c r="AE5" s="68"/>
    </row>
    <row r="6" spans="1:31" ht="24.75" customHeight="1">
      <c r="A6" s="59" t="s">
        <v>1</v>
      </c>
      <c r="B6" s="24" t="s">
        <v>252</v>
      </c>
      <c r="C6" s="20" t="s">
        <v>189</v>
      </c>
      <c r="D6" s="19">
        <v>76</v>
      </c>
      <c r="E6" s="50" t="s">
        <v>392</v>
      </c>
      <c r="F6" s="10">
        <v>0.4993055555555555</v>
      </c>
      <c r="G6" s="11">
        <v>0.6486111111111111</v>
      </c>
      <c r="H6" s="11"/>
      <c r="I6" s="11">
        <v>0.9125</v>
      </c>
      <c r="J6" s="11">
        <v>0.32916666666666666</v>
      </c>
      <c r="K6" s="11">
        <v>0.26319444444444445</v>
      </c>
      <c r="L6" s="11">
        <v>0.6020833333333333</v>
      </c>
      <c r="M6" s="11">
        <v>0.8208333333333333</v>
      </c>
      <c r="N6" s="11">
        <v>0.5333333333333333</v>
      </c>
      <c r="O6" s="11"/>
      <c r="P6" s="11">
        <v>0.6916666666666668</v>
      </c>
      <c r="Q6" s="11"/>
      <c r="R6" s="11">
        <v>0.7236111111111111</v>
      </c>
      <c r="S6" s="11"/>
      <c r="T6" s="11">
        <v>0.7645833333333334</v>
      </c>
      <c r="U6" s="11">
        <v>0.5680555555555555</v>
      </c>
      <c r="V6" s="11">
        <v>0.19236111111111112</v>
      </c>
      <c r="W6" s="11">
        <v>0.05833333333333333</v>
      </c>
      <c r="X6" s="11">
        <v>0.9944444444444445</v>
      </c>
      <c r="Y6" s="11">
        <v>0.12430555555555556</v>
      </c>
      <c r="Z6" s="12"/>
      <c r="AA6" s="53">
        <v>16</v>
      </c>
      <c r="AB6" s="56">
        <v>990</v>
      </c>
      <c r="AC6" s="36" t="s">
        <v>316</v>
      </c>
      <c r="AD6" s="39">
        <v>1</v>
      </c>
      <c r="AE6" s="42">
        <v>1</v>
      </c>
    </row>
    <row r="7" spans="1:31" ht="24.75" customHeight="1">
      <c r="A7" s="60"/>
      <c r="B7" s="26" t="s">
        <v>118</v>
      </c>
      <c r="C7" s="13" t="s">
        <v>189</v>
      </c>
      <c r="D7" s="15">
        <v>1972</v>
      </c>
      <c r="E7" s="51"/>
      <c r="F7" s="45">
        <v>80</v>
      </c>
      <c r="G7" s="32">
        <v>40</v>
      </c>
      <c r="H7" s="32" t="b">
        <v>0</v>
      </c>
      <c r="I7" s="32">
        <v>50</v>
      </c>
      <c r="J7" s="32">
        <v>80</v>
      </c>
      <c r="K7" s="32">
        <v>40</v>
      </c>
      <c r="L7" s="32">
        <v>70</v>
      </c>
      <c r="M7" s="32">
        <v>90</v>
      </c>
      <c r="N7" s="32">
        <v>70</v>
      </c>
      <c r="O7" s="32" t="b">
        <v>0</v>
      </c>
      <c r="P7" s="32">
        <v>20</v>
      </c>
      <c r="Q7" s="32" t="b">
        <v>0</v>
      </c>
      <c r="R7" s="32">
        <v>40</v>
      </c>
      <c r="S7" s="32" t="b">
        <v>0</v>
      </c>
      <c r="T7" s="32">
        <v>80</v>
      </c>
      <c r="U7" s="32">
        <v>90</v>
      </c>
      <c r="V7" s="32">
        <v>60</v>
      </c>
      <c r="W7" s="32">
        <v>60</v>
      </c>
      <c r="X7" s="32">
        <v>60</v>
      </c>
      <c r="Y7" s="32">
        <v>60</v>
      </c>
      <c r="Z7" s="34" t="b">
        <v>0</v>
      </c>
      <c r="AA7" s="54"/>
      <c r="AB7" s="57"/>
      <c r="AC7" s="37"/>
      <c r="AD7" s="40"/>
      <c r="AE7" s="43"/>
    </row>
    <row r="8" spans="1:31" ht="24.75" customHeight="1" thickBot="1">
      <c r="A8" s="61"/>
      <c r="B8" s="27" t="s">
        <v>89</v>
      </c>
      <c r="C8" s="14" t="s">
        <v>189</v>
      </c>
      <c r="D8" s="16">
        <v>1986</v>
      </c>
      <c r="E8" s="52"/>
      <c r="F8" s="46"/>
      <c r="G8" s="33"/>
      <c r="H8" s="33"/>
      <c r="I8" s="33"/>
      <c r="J8" s="33"/>
      <c r="K8" s="33"/>
      <c r="L8" s="33"/>
      <c r="M8" s="33"/>
      <c r="N8" s="33"/>
      <c r="O8" s="33"/>
      <c r="P8" s="33"/>
      <c r="Q8" s="33"/>
      <c r="R8" s="33"/>
      <c r="S8" s="33"/>
      <c r="T8" s="33"/>
      <c r="U8" s="33"/>
      <c r="V8" s="33"/>
      <c r="W8" s="33"/>
      <c r="X8" s="33"/>
      <c r="Y8" s="33"/>
      <c r="Z8" s="35"/>
      <c r="AA8" s="55"/>
      <c r="AB8" s="58"/>
      <c r="AC8" s="38"/>
      <c r="AD8" s="41"/>
      <c r="AE8" s="44"/>
    </row>
    <row r="9" spans="1:31" ht="24.75" customHeight="1">
      <c r="A9" s="47" t="s">
        <v>19</v>
      </c>
      <c r="B9" s="24" t="s">
        <v>353</v>
      </c>
      <c r="C9" s="20" t="s">
        <v>189</v>
      </c>
      <c r="D9" s="19">
        <v>94</v>
      </c>
      <c r="E9" s="50" t="s">
        <v>393</v>
      </c>
      <c r="F9" s="10">
        <v>0.6354166666666666</v>
      </c>
      <c r="G9" s="11">
        <v>0.7604166666666666</v>
      </c>
      <c r="H9" s="11">
        <v>0.49583333333333335</v>
      </c>
      <c r="I9" s="11">
        <v>0.9125</v>
      </c>
      <c r="J9" s="11"/>
      <c r="K9" s="11">
        <v>0.31875000000000003</v>
      </c>
      <c r="L9" s="11">
        <v>0.7125</v>
      </c>
      <c r="M9" s="11">
        <v>0.8048611111111111</v>
      </c>
      <c r="N9" s="11">
        <v>0.6104166666666667</v>
      </c>
      <c r="O9" s="11"/>
      <c r="P9" s="11"/>
      <c r="Q9" s="11">
        <v>0.9743055555555555</v>
      </c>
      <c r="R9" s="11"/>
      <c r="S9" s="11">
        <v>0.5111111111111112</v>
      </c>
      <c r="T9" s="11"/>
      <c r="U9" s="11">
        <v>0.5736111111111112</v>
      </c>
      <c r="V9" s="11">
        <v>0.10069444444444443</v>
      </c>
      <c r="W9" s="11">
        <v>0.14097222222222222</v>
      </c>
      <c r="X9" s="11">
        <v>0.044444444444444446</v>
      </c>
      <c r="Y9" s="11">
        <v>0.2027777777777778</v>
      </c>
      <c r="Z9" s="12">
        <v>0.2708333333333333</v>
      </c>
      <c r="AA9" s="53">
        <v>16</v>
      </c>
      <c r="AB9" s="56">
        <v>950</v>
      </c>
      <c r="AC9" s="36" t="s">
        <v>354</v>
      </c>
      <c r="AD9" s="39">
        <v>1</v>
      </c>
      <c r="AE9" s="42">
        <v>2</v>
      </c>
    </row>
    <row r="10" spans="1:31" ht="24.75" customHeight="1">
      <c r="A10" s="48"/>
      <c r="B10" s="26" t="s">
        <v>73</v>
      </c>
      <c r="C10" s="13" t="s">
        <v>189</v>
      </c>
      <c r="D10" s="15">
        <v>1968</v>
      </c>
      <c r="E10" s="51"/>
      <c r="F10" s="45">
        <v>80</v>
      </c>
      <c r="G10" s="32">
        <v>40</v>
      </c>
      <c r="H10" s="32">
        <v>60</v>
      </c>
      <c r="I10" s="32">
        <v>50</v>
      </c>
      <c r="J10" s="32" t="b">
        <v>0</v>
      </c>
      <c r="K10" s="32">
        <v>40</v>
      </c>
      <c r="L10" s="32">
        <v>70</v>
      </c>
      <c r="M10" s="32">
        <v>90</v>
      </c>
      <c r="N10" s="32">
        <v>70</v>
      </c>
      <c r="O10" s="32" t="b">
        <v>0</v>
      </c>
      <c r="P10" s="32" t="b">
        <v>0</v>
      </c>
      <c r="Q10" s="32">
        <v>30</v>
      </c>
      <c r="R10" s="32" t="b">
        <v>0</v>
      </c>
      <c r="S10" s="32">
        <v>30</v>
      </c>
      <c r="T10" s="32" t="b">
        <v>0</v>
      </c>
      <c r="U10" s="32">
        <v>90</v>
      </c>
      <c r="V10" s="32">
        <v>60</v>
      </c>
      <c r="W10" s="32">
        <v>60</v>
      </c>
      <c r="X10" s="32">
        <v>60</v>
      </c>
      <c r="Y10" s="32">
        <v>60</v>
      </c>
      <c r="Z10" s="34">
        <v>60</v>
      </c>
      <c r="AA10" s="54"/>
      <c r="AB10" s="57"/>
      <c r="AC10" s="37"/>
      <c r="AD10" s="40"/>
      <c r="AE10" s="43"/>
    </row>
    <row r="11" spans="1:31" ht="24.75" customHeight="1" thickBot="1">
      <c r="A11" s="49"/>
      <c r="B11" s="27" t="s">
        <v>231</v>
      </c>
      <c r="C11" s="14" t="s">
        <v>189</v>
      </c>
      <c r="D11" s="16">
        <v>1972</v>
      </c>
      <c r="E11" s="52"/>
      <c r="F11" s="46"/>
      <c r="G11" s="33"/>
      <c r="H11" s="33"/>
      <c r="I11" s="33"/>
      <c r="J11" s="33"/>
      <c r="K11" s="33"/>
      <c r="L11" s="33"/>
      <c r="M11" s="33"/>
      <c r="N11" s="33"/>
      <c r="O11" s="33"/>
      <c r="P11" s="33"/>
      <c r="Q11" s="33"/>
      <c r="R11" s="33"/>
      <c r="S11" s="33"/>
      <c r="T11" s="33"/>
      <c r="U11" s="33"/>
      <c r="V11" s="33"/>
      <c r="W11" s="33"/>
      <c r="X11" s="33"/>
      <c r="Y11" s="33"/>
      <c r="Z11" s="35"/>
      <c r="AA11" s="55"/>
      <c r="AB11" s="58"/>
      <c r="AC11" s="38"/>
      <c r="AD11" s="41"/>
      <c r="AE11" s="44"/>
    </row>
    <row r="12" spans="1:31" ht="24.75" customHeight="1">
      <c r="A12" s="59" t="s">
        <v>13</v>
      </c>
      <c r="B12" s="24" t="s">
        <v>345</v>
      </c>
      <c r="C12" s="20" t="s">
        <v>189</v>
      </c>
      <c r="D12" s="19">
        <v>76</v>
      </c>
      <c r="E12" s="50" t="s">
        <v>392</v>
      </c>
      <c r="F12" s="10">
        <v>0.5027777777777778</v>
      </c>
      <c r="G12" s="11">
        <v>0.6875</v>
      </c>
      <c r="H12" s="11"/>
      <c r="I12" s="11">
        <v>0.8555555555555556</v>
      </c>
      <c r="J12" s="11"/>
      <c r="K12" s="11">
        <v>0.2923611111111111</v>
      </c>
      <c r="L12" s="11">
        <v>0.6298611111111111</v>
      </c>
      <c r="M12" s="11">
        <v>0.74375</v>
      </c>
      <c r="N12" s="11">
        <v>0.545138888888889</v>
      </c>
      <c r="O12" s="11"/>
      <c r="P12" s="11"/>
      <c r="Q12" s="11">
        <v>0.9423611111111111</v>
      </c>
      <c r="R12" s="11"/>
      <c r="S12" s="11"/>
      <c r="T12" s="11"/>
      <c r="U12" s="11">
        <v>0.5868055555555556</v>
      </c>
      <c r="V12" s="11">
        <v>0.12638888888888888</v>
      </c>
      <c r="W12" s="11">
        <v>0.02291666666666667</v>
      </c>
      <c r="X12" s="11">
        <v>0.20833333333333334</v>
      </c>
      <c r="Y12" s="11">
        <v>0.08541666666666665</v>
      </c>
      <c r="Z12" s="12"/>
      <c r="AA12" s="53">
        <v>13</v>
      </c>
      <c r="AB12" s="56">
        <v>800</v>
      </c>
      <c r="AC12" s="36" t="s">
        <v>346</v>
      </c>
      <c r="AD12" s="39">
        <v>2</v>
      </c>
      <c r="AE12" s="42">
        <v>3</v>
      </c>
    </row>
    <row r="13" spans="1:31" ht="24.75" customHeight="1">
      <c r="A13" s="60"/>
      <c r="B13" s="26" t="s">
        <v>347</v>
      </c>
      <c r="C13" s="13" t="s">
        <v>189</v>
      </c>
      <c r="D13" s="15">
        <v>1977</v>
      </c>
      <c r="E13" s="51"/>
      <c r="F13" s="45">
        <v>80</v>
      </c>
      <c r="G13" s="32">
        <v>40</v>
      </c>
      <c r="H13" s="32" t="b">
        <v>0</v>
      </c>
      <c r="I13" s="32">
        <v>50</v>
      </c>
      <c r="J13" s="32" t="b">
        <v>0</v>
      </c>
      <c r="K13" s="32">
        <v>40</v>
      </c>
      <c r="L13" s="32">
        <v>70</v>
      </c>
      <c r="M13" s="32">
        <v>90</v>
      </c>
      <c r="N13" s="32">
        <v>70</v>
      </c>
      <c r="O13" s="32" t="b">
        <v>0</v>
      </c>
      <c r="P13" s="32" t="b">
        <v>0</v>
      </c>
      <c r="Q13" s="32">
        <v>30</v>
      </c>
      <c r="R13" s="32" t="b">
        <v>0</v>
      </c>
      <c r="S13" s="32" t="b">
        <v>0</v>
      </c>
      <c r="T13" s="32" t="b">
        <v>0</v>
      </c>
      <c r="U13" s="32">
        <v>90</v>
      </c>
      <c r="V13" s="32">
        <v>60</v>
      </c>
      <c r="W13" s="32">
        <v>60</v>
      </c>
      <c r="X13" s="32">
        <v>60</v>
      </c>
      <c r="Y13" s="32">
        <v>60</v>
      </c>
      <c r="Z13" s="34" t="b">
        <v>0</v>
      </c>
      <c r="AA13" s="54"/>
      <c r="AB13" s="57"/>
      <c r="AC13" s="37"/>
      <c r="AD13" s="40"/>
      <c r="AE13" s="43"/>
    </row>
    <row r="14" spans="1:31" ht="24.75" customHeight="1" thickBot="1">
      <c r="A14" s="61"/>
      <c r="B14" s="27" t="s">
        <v>348</v>
      </c>
      <c r="C14" s="14" t="s">
        <v>189</v>
      </c>
      <c r="D14" s="16">
        <v>1981</v>
      </c>
      <c r="E14" s="52"/>
      <c r="F14" s="46"/>
      <c r="G14" s="33"/>
      <c r="H14" s="33"/>
      <c r="I14" s="33"/>
      <c r="J14" s="33"/>
      <c r="K14" s="33"/>
      <c r="L14" s="33"/>
      <c r="M14" s="33"/>
      <c r="N14" s="33"/>
      <c r="O14" s="33"/>
      <c r="P14" s="33"/>
      <c r="Q14" s="33"/>
      <c r="R14" s="33"/>
      <c r="S14" s="33"/>
      <c r="T14" s="33"/>
      <c r="U14" s="33"/>
      <c r="V14" s="33"/>
      <c r="W14" s="33"/>
      <c r="X14" s="33"/>
      <c r="Y14" s="33"/>
      <c r="Z14" s="35"/>
      <c r="AA14" s="55"/>
      <c r="AB14" s="58"/>
      <c r="AC14" s="38"/>
      <c r="AD14" s="41"/>
      <c r="AE14" s="44"/>
    </row>
    <row r="15" spans="1:31" ht="24.75" customHeight="1">
      <c r="A15" s="47" t="s">
        <v>161</v>
      </c>
      <c r="B15" s="24" t="s">
        <v>378</v>
      </c>
      <c r="C15" s="20" t="s">
        <v>199</v>
      </c>
      <c r="D15" s="19">
        <v>71</v>
      </c>
      <c r="E15" s="50" t="s">
        <v>391</v>
      </c>
      <c r="F15" s="10">
        <v>0.5027777777777778</v>
      </c>
      <c r="G15" s="11">
        <v>0.6729166666666666</v>
      </c>
      <c r="H15" s="11"/>
      <c r="I15" s="11">
        <v>0.7743055555555555</v>
      </c>
      <c r="J15" s="11">
        <v>0.25833333333333336</v>
      </c>
      <c r="K15" s="11"/>
      <c r="L15" s="11">
        <v>0.6263888888888889</v>
      </c>
      <c r="M15" s="11"/>
      <c r="N15" s="11">
        <v>0.5479166666666667</v>
      </c>
      <c r="O15" s="11"/>
      <c r="P15" s="11"/>
      <c r="Q15" s="11"/>
      <c r="R15" s="11"/>
      <c r="S15" s="11"/>
      <c r="T15" s="11"/>
      <c r="U15" s="11">
        <v>0.5868055555555556</v>
      </c>
      <c r="V15" s="11">
        <v>0.12708333333333333</v>
      </c>
      <c r="W15" s="11">
        <v>0.9916666666666667</v>
      </c>
      <c r="X15" s="11">
        <v>0.8631944444444444</v>
      </c>
      <c r="Y15" s="11">
        <v>0.08750000000000001</v>
      </c>
      <c r="Z15" s="12">
        <v>0.9479166666666666</v>
      </c>
      <c r="AA15" s="53">
        <v>12</v>
      </c>
      <c r="AB15" s="56">
        <v>780</v>
      </c>
      <c r="AC15" s="36" t="s">
        <v>379</v>
      </c>
      <c r="AD15" s="39">
        <v>1</v>
      </c>
      <c r="AE15" s="42">
        <v>4</v>
      </c>
    </row>
    <row r="16" spans="1:31" ht="24.75" customHeight="1">
      <c r="A16" s="48"/>
      <c r="B16" s="26" t="s">
        <v>70</v>
      </c>
      <c r="C16" s="13" t="s">
        <v>189</v>
      </c>
      <c r="D16" s="15">
        <v>1976</v>
      </c>
      <c r="E16" s="51"/>
      <c r="F16" s="45">
        <v>80</v>
      </c>
      <c r="G16" s="32">
        <v>40</v>
      </c>
      <c r="H16" s="32" t="b">
        <v>0</v>
      </c>
      <c r="I16" s="32">
        <v>50</v>
      </c>
      <c r="J16" s="32">
        <v>80</v>
      </c>
      <c r="K16" s="32" t="b">
        <v>0</v>
      </c>
      <c r="L16" s="32">
        <v>70</v>
      </c>
      <c r="M16" s="32" t="b">
        <v>0</v>
      </c>
      <c r="N16" s="32">
        <v>70</v>
      </c>
      <c r="O16" s="32" t="b">
        <v>0</v>
      </c>
      <c r="P16" s="32" t="b">
        <v>0</v>
      </c>
      <c r="Q16" s="32" t="b">
        <v>0</v>
      </c>
      <c r="R16" s="32" t="b">
        <v>0</v>
      </c>
      <c r="S16" s="32" t="b">
        <v>0</v>
      </c>
      <c r="T16" s="32" t="b">
        <v>0</v>
      </c>
      <c r="U16" s="32">
        <v>90</v>
      </c>
      <c r="V16" s="32">
        <v>60</v>
      </c>
      <c r="W16" s="32">
        <v>60</v>
      </c>
      <c r="X16" s="32">
        <v>60</v>
      </c>
      <c r="Y16" s="32">
        <v>60</v>
      </c>
      <c r="Z16" s="34">
        <v>60</v>
      </c>
      <c r="AA16" s="54"/>
      <c r="AB16" s="57"/>
      <c r="AC16" s="37"/>
      <c r="AD16" s="40"/>
      <c r="AE16" s="43"/>
    </row>
    <row r="17" spans="1:31" ht="24.75" customHeight="1" thickBot="1">
      <c r="A17" s="49"/>
      <c r="B17" s="27" t="s">
        <v>380</v>
      </c>
      <c r="C17" s="14" t="s">
        <v>198</v>
      </c>
      <c r="D17" s="16">
        <v>1987</v>
      </c>
      <c r="E17" s="52"/>
      <c r="F17" s="46"/>
      <c r="G17" s="33"/>
      <c r="H17" s="33"/>
      <c r="I17" s="33"/>
      <c r="J17" s="33"/>
      <c r="K17" s="33"/>
      <c r="L17" s="33"/>
      <c r="M17" s="33"/>
      <c r="N17" s="33"/>
      <c r="O17" s="33"/>
      <c r="P17" s="33"/>
      <c r="Q17" s="33"/>
      <c r="R17" s="33"/>
      <c r="S17" s="33"/>
      <c r="T17" s="33"/>
      <c r="U17" s="33"/>
      <c r="V17" s="33"/>
      <c r="W17" s="33"/>
      <c r="X17" s="33"/>
      <c r="Y17" s="33"/>
      <c r="Z17" s="35"/>
      <c r="AA17" s="55"/>
      <c r="AB17" s="58"/>
      <c r="AC17" s="38"/>
      <c r="AD17" s="41"/>
      <c r="AE17" s="44"/>
    </row>
    <row r="18" spans="1:31" ht="24.75" customHeight="1">
      <c r="A18" s="47" t="s">
        <v>164</v>
      </c>
      <c r="B18" s="24" t="s">
        <v>386</v>
      </c>
      <c r="C18" s="20" t="s">
        <v>199</v>
      </c>
      <c r="D18" s="19">
        <v>64</v>
      </c>
      <c r="E18" s="50" t="s">
        <v>391</v>
      </c>
      <c r="F18" s="10">
        <v>0.5048611111111111</v>
      </c>
      <c r="G18" s="11">
        <v>0.7847222222222222</v>
      </c>
      <c r="H18" s="11"/>
      <c r="I18" s="11">
        <v>0.9368055555555556</v>
      </c>
      <c r="J18" s="11"/>
      <c r="K18" s="11">
        <v>0.2722222222222222</v>
      </c>
      <c r="L18" s="11">
        <v>0.6666666666666666</v>
      </c>
      <c r="M18" s="11">
        <v>0.8340277777777777</v>
      </c>
      <c r="N18" s="11">
        <v>0.55625</v>
      </c>
      <c r="O18" s="11"/>
      <c r="P18" s="11"/>
      <c r="Q18" s="11">
        <v>0.010416666666666666</v>
      </c>
      <c r="R18" s="11"/>
      <c r="S18" s="11"/>
      <c r="T18" s="11"/>
      <c r="U18" s="11">
        <v>0.6180555555555556</v>
      </c>
      <c r="V18" s="11">
        <v>0.15972222222222224</v>
      </c>
      <c r="W18" s="11">
        <v>0.07777777777777778</v>
      </c>
      <c r="X18" s="11"/>
      <c r="Y18" s="11"/>
      <c r="Z18" s="12"/>
      <c r="AA18" s="53">
        <v>11</v>
      </c>
      <c r="AB18" s="56">
        <v>680</v>
      </c>
      <c r="AC18" s="36" t="s">
        <v>387</v>
      </c>
      <c r="AD18" s="39">
        <v>2</v>
      </c>
      <c r="AE18" s="42">
        <v>5</v>
      </c>
    </row>
    <row r="19" spans="1:31" ht="24.75" customHeight="1">
      <c r="A19" s="48"/>
      <c r="B19" s="26" t="s">
        <v>388</v>
      </c>
      <c r="C19" s="13" t="s">
        <v>198</v>
      </c>
      <c r="D19" s="15">
        <v>1988</v>
      </c>
      <c r="E19" s="51"/>
      <c r="F19" s="45">
        <v>80</v>
      </c>
      <c r="G19" s="32">
        <v>40</v>
      </c>
      <c r="H19" s="32" t="b">
        <v>0</v>
      </c>
      <c r="I19" s="32">
        <v>50</v>
      </c>
      <c r="J19" s="32" t="b">
        <v>0</v>
      </c>
      <c r="K19" s="32">
        <v>40</v>
      </c>
      <c r="L19" s="32">
        <v>70</v>
      </c>
      <c r="M19" s="32">
        <v>90</v>
      </c>
      <c r="N19" s="32">
        <v>70</v>
      </c>
      <c r="O19" s="32" t="b">
        <v>0</v>
      </c>
      <c r="P19" s="32" t="b">
        <v>0</v>
      </c>
      <c r="Q19" s="32">
        <v>30</v>
      </c>
      <c r="R19" s="32" t="b">
        <v>0</v>
      </c>
      <c r="S19" s="32" t="b">
        <v>0</v>
      </c>
      <c r="T19" s="32" t="b">
        <v>0</v>
      </c>
      <c r="U19" s="32">
        <v>90</v>
      </c>
      <c r="V19" s="32">
        <v>60</v>
      </c>
      <c r="W19" s="32">
        <v>60</v>
      </c>
      <c r="X19" s="32" t="b">
        <v>0</v>
      </c>
      <c r="Y19" s="32" t="b">
        <v>0</v>
      </c>
      <c r="Z19" s="34" t="b">
        <v>0</v>
      </c>
      <c r="AA19" s="54"/>
      <c r="AB19" s="57"/>
      <c r="AC19" s="37"/>
      <c r="AD19" s="40"/>
      <c r="AE19" s="43"/>
    </row>
    <row r="20" spans="1:31" ht="24.75" customHeight="1" thickBot="1">
      <c r="A20" s="49"/>
      <c r="B20" s="27" t="s">
        <v>389</v>
      </c>
      <c r="C20" s="14" t="s">
        <v>189</v>
      </c>
      <c r="D20" s="16">
        <v>1982</v>
      </c>
      <c r="E20" s="52"/>
      <c r="F20" s="46"/>
      <c r="G20" s="33"/>
      <c r="H20" s="33"/>
      <c r="I20" s="33"/>
      <c r="J20" s="33"/>
      <c r="K20" s="33"/>
      <c r="L20" s="33"/>
      <c r="M20" s="33"/>
      <c r="N20" s="33"/>
      <c r="O20" s="33"/>
      <c r="P20" s="33"/>
      <c r="Q20" s="33"/>
      <c r="R20" s="33"/>
      <c r="S20" s="33"/>
      <c r="T20" s="33"/>
      <c r="U20" s="33"/>
      <c r="V20" s="33"/>
      <c r="W20" s="33"/>
      <c r="X20" s="33"/>
      <c r="Y20" s="33"/>
      <c r="Z20" s="35"/>
      <c r="AA20" s="55"/>
      <c r="AB20" s="58"/>
      <c r="AC20" s="38"/>
      <c r="AD20" s="41"/>
      <c r="AE20" s="44"/>
    </row>
    <row r="21" spans="1:31" ht="24.75" customHeight="1">
      <c r="A21" s="47" t="s">
        <v>158</v>
      </c>
      <c r="B21" s="24" t="s">
        <v>362</v>
      </c>
      <c r="C21" s="20" t="s">
        <v>199</v>
      </c>
      <c r="D21" s="19">
        <v>84</v>
      </c>
      <c r="E21" s="50" t="s">
        <v>391</v>
      </c>
      <c r="F21" s="10">
        <v>0.5694444444444444</v>
      </c>
      <c r="G21" s="11">
        <v>0.8520833333333333</v>
      </c>
      <c r="H21" s="11"/>
      <c r="I21" s="11">
        <v>0.9506944444444444</v>
      </c>
      <c r="J21" s="11">
        <v>0.4861111111111111</v>
      </c>
      <c r="K21" s="11">
        <v>0.27291666666666664</v>
      </c>
      <c r="L21" s="11">
        <v>0.7902777777777777</v>
      </c>
      <c r="M21" s="11"/>
      <c r="N21" s="11">
        <v>0.6319444444444444</v>
      </c>
      <c r="O21" s="11"/>
      <c r="P21" s="11"/>
      <c r="Q21" s="11">
        <v>0.04652777777777778</v>
      </c>
      <c r="R21" s="11"/>
      <c r="S21" s="11"/>
      <c r="T21" s="11"/>
      <c r="U21" s="11">
        <v>0.6972222222222223</v>
      </c>
      <c r="V21" s="11"/>
      <c r="W21" s="11">
        <v>0.12569444444444444</v>
      </c>
      <c r="X21" s="11"/>
      <c r="Y21" s="11"/>
      <c r="Z21" s="12"/>
      <c r="AA21" s="53">
        <v>10</v>
      </c>
      <c r="AB21" s="56">
        <v>610</v>
      </c>
      <c r="AC21" s="36" t="s">
        <v>363</v>
      </c>
      <c r="AD21" s="39">
        <v>3</v>
      </c>
      <c r="AE21" s="42">
        <v>6</v>
      </c>
    </row>
    <row r="22" spans="1:31" ht="24.75" customHeight="1">
      <c r="A22" s="48"/>
      <c r="B22" s="26" t="s">
        <v>364</v>
      </c>
      <c r="C22" s="13" t="s">
        <v>189</v>
      </c>
      <c r="D22" s="15">
        <v>1976</v>
      </c>
      <c r="E22" s="51"/>
      <c r="F22" s="45">
        <v>80</v>
      </c>
      <c r="G22" s="32">
        <v>40</v>
      </c>
      <c r="H22" s="32" t="b">
        <v>0</v>
      </c>
      <c r="I22" s="32">
        <v>50</v>
      </c>
      <c r="J22" s="32">
        <v>80</v>
      </c>
      <c r="K22" s="32">
        <v>40</v>
      </c>
      <c r="L22" s="32">
        <v>70</v>
      </c>
      <c r="M22" s="32" t="b">
        <v>0</v>
      </c>
      <c r="N22" s="32">
        <v>70</v>
      </c>
      <c r="O22" s="32" t="b">
        <v>0</v>
      </c>
      <c r="P22" s="32" t="b">
        <v>0</v>
      </c>
      <c r="Q22" s="32">
        <v>30</v>
      </c>
      <c r="R22" s="32" t="b">
        <v>0</v>
      </c>
      <c r="S22" s="32" t="b">
        <v>0</v>
      </c>
      <c r="T22" s="32" t="b">
        <v>0</v>
      </c>
      <c r="U22" s="32">
        <v>90</v>
      </c>
      <c r="V22" s="32" t="b">
        <v>0</v>
      </c>
      <c r="W22" s="32">
        <v>60</v>
      </c>
      <c r="X22" s="32" t="b">
        <v>0</v>
      </c>
      <c r="Y22" s="32" t="b">
        <v>0</v>
      </c>
      <c r="Z22" s="34" t="b">
        <v>0</v>
      </c>
      <c r="AA22" s="54"/>
      <c r="AB22" s="57"/>
      <c r="AC22" s="37"/>
      <c r="AD22" s="40"/>
      <c r="AE22" s="43"/>
    </row>
    <row r="23" spans="1:31" ht="24.75" customHeight="1" thickBot="1">
      <c r="A23" s="49"/>
      <c r="B23" s="27" t="s">
        <v>365</v>
      </c>
      <c r="C23" s="14" t="s">
        <v>198</v>
      </c>
      <c r="D23" s="16">
        <v>1974</v>
      </c>
      <c r="E23" s="52"/>
      <c r="F23" s="46"/>
      <c r="G23" s="33"/>
      <c r="H23" s="33"/>
      <c r="I23" s="33"/>
      <c r="J23" s="33"/>
      <c r="K23" s="33"/>
      <c r="L23" s="33"/>
      <c r="M23" s="33"/>
      <c r="N23" s="33"/>
      <c r="O23" s="33"/>
      <c r="P23" s="33"/>
      <c r="Q23" s="33"/>
      <c r="R23" s="33"/>
      <c r="S23" s="33"/>
      <c r="T23" s="33"/>
      <c r="U23" s="33"/>
      <c r="V23" s="33"/>
      <c r="W23" s="33"/>
      <c r="X23" s="33"/>
      <c r="Y23" s="33"/>
      <c r="Z23" s="35"/>
      <c r="AA23" s="55"/>
      <c r="AB23" s="58"/>
      <c r="AC23" s="38"/>
      <c r="AD23" s="41"/>
      <c r="AE23" s="44"/>
    </row>
    <row r="24" spans="1:31" ht="24.75" customHeight="1">
      <c r="A24" s="47" t="s">
        <v>157</v>
      </c>
      <c r="B24" s="24" t="s">
        <v>358</v>
      </c>
      <c r="C24" s="20" t="s">
        <v>199</v>
      </c>
      <c r="D24" s="19">
        <v>100</v>
      </c>
      <c r="E24" s="50" t="s">
        <v>394</v>
      </c>
      <c r="F24" s="10">
        <v>0.513888888888889</v>
      </c>
      <c r="G24" s="11">
        <v>0.8472222222222222</v>
      </c>
      <c r="H24" s="11"/>
      <c r="I24" s="11">
        <v>0.07291666666666667</v>
      </c>
      <c r="J24" s="11"/>
      <c r="K24" s="11"/>
      <c r="L24" s="11">
        <v>0.7847222222222222</v>
      </c>
      <c r="M24" s="11">
        <v>0.9305555555555555</v>
      </c>
      <c r="N24" s="11">
        <v>0.579861111111111</v>
      </c>
      <c r="O24" s="11"/>
      <c r="P24" s="11"/>
      <c r="Q24" s="11">
        <v>0.17013888888888887</v>
      </c>
      <c r="R24" s="11"/>
      <c r="S24" s="11"/>
      <c r="T24" s="11"/>
      <c r="U24" s="11">
        <v>0.7152777777777778</v>
      </c>
      <c r="V24" s="11"/>
      <c r="W24" s="11">
        <v>0.23958333333333334</v>
      </c>
      <c r="X24" s="11"/>
      <c r="Y24" s="11"/>
      <c r="Z24" s="12"/>
      <c r="AA24" s="53">
        <v>9</v>
      </c>
      <c r="AB24" s="56">
        <v>580</v>
      </c>
      <c r="AC24" s="36" t="s">
        <v>359</v>
      </c>
      <c r="AD24" s="39">
        <v>1</v>
      </c>
      <c r="AE24" s="42">
        <v>7</v>
      </c>
    </row>
    <row r="25" spans="1:31" ht="24.75" customHeight="1">
      <c r="A25" s="48"/>
      <c r="B25" s="26" t="s">
        <v>360</v>
      </c>
      <c r="C25" s="13" t="s">
        <v>189</v>
      </c>
      <c r="D25" s="15">
        <v>1970</v>
      </c>
      <c r="E25" s="51"/>
      <c r="F25" s="45">
        <v>80</v>
      </c>
      <c r="G25" s="32">
        <v>40</v>
      </c>
      <c r="H25" s="32" t="b">
        <v>0</v>
      </c>
      <c r="I25" s="32">
        <v>50</v>
      </c>
      <c r="J25" s="32" t="b">
        <v>0</v>
      </c>
      <c r="K25" s="32" t="b">
        <v>0</v>
      </c>
      <c r="L25" s="32">
        <v>70</v>
      </c>
      <c r="M25" s="32">
        <v>90</v>
      </c>
      <c r="N25" s="32">
        <v>70</v>
      </c>
      <c r="O25" s="32" t="b">
        <v>0</v>
      </c>
      <c r="P25" s="32" t="b">
        <v>0</v>
      </c>
      <c r="Q25" s="32">
        <v>30</v>
      </c>
      <c r="R25" s="32" t="b">
        <v>0</v>
      </c>
      <c r="S25" s="32" t="b">
        <v>0</v>
      </c>
      <c r="T25" s="32" t="b">
        <v>0</v>
      </c>
      <c r="U25" s="32">
        <v>90</v>
      </c>
      <c r="V25" s="32" t="b">
        <v>0</v>
      </c>
      <c r="W25" s="32">
        <v>60</v>
      </c>
      <c r="X25" s="32" t="b">
        <v>0</v>
      </c>
      <c r="Y25" s="32" t="b">
        <v>0</v>
      </c>
      <c r="Z25" s="34" t="b">
        <v>0</v>
      </c>
      <c r="AA25" s="54"/>
      <c r="AB25" s="57"/>
      <c r="AC25" s="37"/>
      <c r="AD25" s="40"/>
      <c r="AE25" s="43"/>
    </row>
    <row r="26" spans="1:31" ht="24.75" customHeight="1" thickBot="1">
      <c r="A26" s="49"/>
      <c r="B26" s="27" t="s">
        <v>361</v>
      </c>
      <c r="C26" s="14" t="s">
        <v>198</v>
      </c>
      <c r="D26" s="16">
        <v>1964</v>
      </c>
      <c r="E26" s="52"/>
      <c r="F26" s="46"/>
      <c r="G26" s="33"/>
      <c r="H26" s="33"/>
      <c r="I26" s="33"/>
      <c r="J26" s="33"/>
      <c r="K26" s="33"/>
      <c r="L26" s="33"/>
      <c r="M26" s="33"/>
      <c r="N26" s="33"/>
      <c r="O26" s="33"/>
      <c r="P26" s="33"/>
      <c r="Q26" s="33"/>
      <c r="R26" s="33"/>
      <c r="S26" s="33"/>
      <c r="T26" s="33"/>
      <c r="U26" s="33"/>
      <c r="V26" s="33"/>
      <c r="W26" s="33"/>
      <c r="X26" s="33"/>
      <c r="Y26" s="33"/>
      <c r="Z26" s="35"/>
      <c r="AA26" s="55"/>
      <c r="AB26" s="58"/>
      <c r="AC26" s="38"/>
      <c r="AD26" s="41"/>
      <c r="AE26" s="44"/>
    </row>
    <row r="27" spans="1:31" ht="24.75" customHeight="1">
      <c r="A27" s="47" t="s">
        <v>156</v>
      </c>
      <c r="B27" s="24" t="s">
        <v>108</v>
      </c>
      <c r="C27" s="20" t="s">
        <v>199</v>
      </c>
      <c r="D27" s="19">
        <v>78</v>
      </c>
      <c r="E27" s="50" t="s">
        <v>391</v>
      </c>
      <c r="F27" s="10">
        <v>0.5208333333333334</v>
      </c>
      <c r="G27" s="11">
        <v>0.84375</v>
      </c>
      <c r="H27" s="11"/>
      <c r="I27" s="11"/>
      <c r="J27" s="11">
        <v>0.3368055555555556</v>
      </c>
      <c r="K27" s="11"/>
      <c r="L27" s="11">
        <v>0.7680555555555556</v>
      </c>
      <c r="M27" s="11">
        <v>0.9847222222222222</v>
      </c>
      <c r="N27" s="11">
        <v>0.5895833333333333</v>
      </c>
      <c r="O27" s="11"/>
      <c r="P27" s="11"/>
      <c r="Q27" s="11"/>
      <c r="R27" s="11"/>
      <c r="S27" s="11"/>
      <c r="T27" s="11"/>
      <c r="U27" s="11">
        <v>0.6631944444444444</v>
      </c>
      <c r="V27" s="11"/>
      <c r="W27" s="11"/>
      <c r="X27" s="11">
        <v>0.17569444444444446</v>
      </c>
      <c r="Y27" s="11"/>
      <c r="Z27" s="12"/>
      <c r="AA27" s="53">
        <v>8</v>
      </c>
      <c r="AB27" s="56">
        <v>580</v>
      </c>
      <c r="AC27" s="36" t="s">
        <v>356</v>
      </c>
      <c r="AD27" s="39">
        <v>4</v>
      </c>
      <c r="AE27" s="42">
        <v>8</v>
      </c>
    </row>
    <row r="28" spans="1:31" ht="24.75" customHeight="1">
      <c r="A28" s="48"/>
      <c r="B28" s="26" t="s">
        <v>228</v>
      </c>
      <c r="C28" s="13" t="s">
        <v>198</v>
      </c>
      <c r="D28" s="15">
        <v>1978</v>
      </c>
      <c r="E28" s="51"/>
      <c r="F28" s="45">
        <v>80</v>
      </c>
      <c r="G28" s="32">
        <v>40</v>
      </c>
      <c r="H28" s="32" t="b">
        <v>0</v>
      </c>
      <c r="I28" s="32" t="b">
        <v>0</v>
      </c>
      <c r="J28" s="32">
        <v>80</v>
      </c>
      <c r="K28" s="32" t="b">
        <v>0</v>
      </c>
      <c r="L28" s="32">
        <v>70</v>
      </c>
      <c r="M28" s="32">
        <v>90</v>
      </c>
      <c r="N28" s="32">
        <v>70</v>
      </c>
      <c r="O28" s="32" t="b">
        <v>0</v>
      </c>
      <c r="P28" s="32" t="b">
        <v>0</v>
      </c>
      <c r="Q28" s="32" t="b">
        <v>0</v>
      </c>
      <c r="R28" s="32" t="b">
        <v>0</v>
      </c>
      <c r="S28" s="32" t="b">
        <v>0</v>
      </c>
      <c r="T28" s="32" t="b">
        <v>0</v>
      </c>
      <c r="U28" s="32">
        <v>90</v>
      </c>
      <c r="V28" s="32" t="b">
        <v>0</v>
      </c>
      <c r="W28" s="32" t="b">
        <v>0</v>
      </c>
      <c r="X28" s="32">
        <v>60</v>
      </c>
      <c r="Y28" s="32" t="b">
        <v>0</v>
      </c>
      <c r="Z28" s="34" t="b">
        <v>0</v>
      </c>
      <c r="AA28" s="54"/>
      <c r="AB28" s="57"/>
      <c r="AC28" s="37"/>
      <c r="AD28" s="40"/>
      <c r="AE28" s="43"/>
    </row>
    <row r="29" spans="1:31" ht="24.75" customHeight="1" thickBot="1">
      <c r="A29" s="49"/>
      <c r="B29" s="27" t="s">
        <v>357</v>
      </c>
      <c r="C29" s="14" t="s">
        <v>189</v>
      </c>
      <c r="D29" s="16">
        <v>1978</v>
      </c>
      <c r="E29" s="52"/>
      <c r="F29" s="46"/>
      <c r="G29" s="33"/>
      <c r="H29" s="33"/>
      <c r="I29" s="33"/>
      <c r="J29" s="33"/>
      <c r="K29" s="33"/>
      <c r="L29" s="33"/>
      <c r="M29" s="33"/>
      <c r="N29" s="33"/>
      <c r="O29" s="33"/>
      <c r="P29" s="33"/>
      <c r="Q29" s="33"/>
      <c r="R29" s="33"/>
      <c r="S29" s="33"/>
      <c r="T29" s="33"/>
      <c r="U29" s="33"/>
      <c r="V29" s="33"/>
      <c r="W29" s="33"/>
      <c r="X29" s="33"/>
      <c r="Y29" s="33"/>
      <c r="Z29" s="35"/>
      <c r="AA29" s="55"/>
      <c r="AB29" s="58"/>
      <c r="AC29" s="38"/>
      <c r="AD29" s="41"/>
      <c r="AE29" s="44"/>
    </row>
    <row r="30" spans="1:31" ht="24.75" customHeight="1">
      <c r="A30" s="59" t="s">
        <v>3</v>
      </c>
      <c r="B30" s="24" t="s">
        <v>317</v>
      </c>
      <c r="C30" s="20" t="s">
        <v>199</v>
      </c>
      <c r="D30" s="19">
        <v>72</v>
      </c>
      <c r="E30" s="50" t="s">
        <v>391</v>
      </c>
      <c r="F30" s="10">
        <v>0.7083333333333334</v>
      </c>
      <c r="G30" s="11"/>
      <c r="H30" s="11"/>
      <c r="I30" s="11"/>
      <c r="J30" s="11">
        <v>0.8472222222222222</v>
      </c>
      <c r="K30" s="11">
        <v>0.20833333333333334</v>
      </c>
      <c r="L30" s="11">
        <v>0.625</v>
      </c>
      <c r="M30" s="11"/>
      <c r="N30" s="11">
        <v>0.5145833333333333</v>
      </c>
      <c r="O30" s="11"/>
      <c r="P30" s="11"/>
      <c r="Q30" s="11"/>
      <c r="R30" s="11"/>
      <c r="S30" s="11"/>
      <c r="T30" s="11"/>
      <c r="U30" s="11">
        <v>0.5722222222222222</v>
      </c>
      <c r="V30" s="11">
        <v>0.052083333333333336</v>
      </c>
      <c r="W30" s="11">
        <v>0.9625</v>
      </c>
      <c r="X30" s="11"/>
      <c r="Y30" s="11"/>
      <c r="Z30" s="12"/>
      <c r="AA30" s="53">
        <v>8</v>
      </c>
      <c r="AB30" s="56">
        <v>550</v>
      </c>
      <c r="AC30" s="36" t="s">
        <v>318</v>
      </c>
      <c r="AD30" s="39">
        <v>5</v>
      </c>
      <c r="AE30" s="42">
        <v>9</v>
      </c>
    </row>
    <row r="31" spans="1:31" ht="24.75" customHeight="1">
      <c r="A31" s="60"/>
      <c r="B31" s="26" t="s">
        <v>113</v>
      </c>
      <c r="C31" s="13" t="s">
        <v>189</v>
      </c>
      <c r="D31" s="15">
        <v>1980</v>
      </c>
      <c r="E31" s="51"/>
      <c r="F31" s="45">
        <v>80</v>
      </c>
      <c r="G31" s="32" t="b">
        <v>0</v>
      </c>
      <c r="H31" s="32" t="b">
        <v>0</v>
      </c>
      <c r="I31" s="32" t="b">
        <v>0</v>
      </c>
      <c r="J31" s="32">
        <v>80</v>
      </c>
      <c r="K31" s="32">
        <v>40</v>
      </c>
      <c r="L31" s="32">
        <v>70</v>
      </c>
      <c r="M31" s="32" t="b">
        <v>0</v>
      </c>
      <c r="N31" s="32">
        <v>70</v>
      </c>
      <c r="O31" s="32" t="b">
        <v>0</v>
      </c>
      <c r="P31" s="32" t="b">
        <v>0</v>
      </c>
      <c r="Q31" s="32" t="b">
        <v>0</v>
      </c>
      <c r="R31" s="32" t="b">
        <v>0</v>
      </c>
      <c r="S31" s="32" t="b">
        <v>0</v>
      </c>
      <c r="T31" s="32" t="b">
        <v>0</v>
      </c>
      <c r="U31" s="32">
        <v>90</v>
      </c>
      <c r="V31" s="32">
        <v>60</v>
      </c>
      <c r="W31" s="32">
        <v>60</v>
      </c>
      <c r="X31" s="32" t="b">
        <v>0</v>
      </c>
      <c r="Y31" s="32" t="b">
        <v>0</v>
      </c>
      <c r="Z31" s="34" t="b">
        <v>0</v>
      </c>
      <c r="AA31" s="54"/>
      <c r="AB31" s="57"/>
      <c r="AC31" s="37"/>
      <c r="AD31" s="40"/>
      <c r="AE31" s="43"/>
    </row>
    <row r="32" spans="1:31" ht="24.75" customHeight="1" thickBot="1">
      <c r="A32" s="61"/>
      <c r="B32" s="27" t="s">
        <v>201</v>
      </c>
      <c r="C32" s="14" t="s">
        <v>198</v>
      </c>
      <c r="D32" s="16">
        <v>1982</v>
      </c>
      <c r="E32" s="52"/>
      <c r="F32" s="46"/>
      <c r="G32" s="33"/>
      <c r="H32" s="33"/>
      <c r="I32" s="33"/>
      <c r="J32" s="33"/>
      <c r="K32" s="33"/>
      <c r="L32" s="33"/>
      <c r="M32" s="33"/>
      <c r="N32" s="33"/>
      <c r="O32" s="33"/>
      <c r="P32" s="33"/>
      <c r="Q32" s="33"/>
      <c r="R32" s="33"/>
      <c r="S32" s="33"/>
      <c r="T32" s="33"/>
      <c r="U32" s="33"/>
      <c r="V32" s="33"/>
      <c r="W32" s="33"/>
      <c r="X32" s="33"/>
      <c r="Y32" s="33"/>
      <c r="Z32" s="35"/>
      <c r="AA32" s="55"/>
      <c r="AB32" s="58"/>
      <c r="AC32" s="38"/>
      <c r="AD32" s="41"/>
      <c r="AE32" s="44"/>
    </row>
    <row r="33" spans="1:31" ht="24.75" customHeight="1">
      <c r="A33" s="47" t="s">
        <v>162</v>
      </c>
      <c r="B33" s="24" t="s">
        <v>381</v>
      </c>
      <c r="C33" s="20" t="s">
        <v>189</v>
      </c>
      <c r="D33" s="19">
        <v>94</v>
      </c>
      <c r="E33" s="50" t="s">
        <v>393</v>
      </c>
      <c r="F33" s="10">
        <v>0.7326388888888888</v>
      </c>
      <c r="G33" s="11">
        <v>0.9791666666666666</v>
      </c>
      <c r="H33" s="11">
        <v>0.5520833333333334</v>
      </c>
      <c r="I33" s="11">
        <v>0.08333333333333333</v>
      </c>
      <c r="J33" s="11"/>
      <c r="K33" s="11"/>
      <c r="L33" s="11">
        <v>0.8715277777777778</v>
      </c>
      <c r="M33" s="11"/>
      <c r="N33" s="11">
        <v>0.6319444444444444</v>
      </c>
      <c r="O33" s="11"/>
      <c r="P33" s="11"/>
      <c r="Q33" s="11"/>
      <c r="R33" s="11"/>
      <c r="S33" s="11">
        <v>0.5277777777777778</v>
      </c>
      <c r="T33" s="11"/>
      <c r="U33" s="11">
        <v>0.8125</v>
      </c>
      <c r="V33" s="11"/>
      <c r="W33" s="11"/>
      <c r="X33" s="11">
        <v>0.20833333333333334</v>
      </c>
      <c r="Y33" s="11"/>
      <c r="Z33" s="12"/>
      <c r="AA33" s="53">
        <v>9</v>
      </c>
      <c r="AB33" s="56">
        <v>550</v>
      </c>
      <c r="AC33" s="36" t="s">
        <v>382</v>
      </c>
      <c r="AD33" s="39">
        <v>2</v>
      </c>
      <c r="AE33" s="42">
        <v>10</v>
      </c>
    </row>
    <row r="34" spans="1:31" ht="24.75" customHeight="1">
      <c r="A34" s="48"/>
      <c r="B34" s="26" t="s">
        <v>119</v>
      </c>
      <c r="C34" s="13" t="s">
        <v>189</v>
      </c>
      <c r="D34" s="15">
        <v>1968</v>
      </c>
      <c r="E34" s="51"/>
      <c r="F34" s="45">
        <v>80</v>
      </c>
      <c r="G34" s="32">
        <v>40</v>
      </c>
      <c r="H34" s="32">
        <v>60</v>
      </c>
      <c r="I34" s="32">
        <v>50</v>
      </c>
      <c r="J34" s="32" t="b">
        <v>0</v>
      </c>
      <c r="K34" s="32" t="b">
        <v>0</v>
      </c>
      <c r="L34" s="32">
        <v>70</v>
      </c>
      <c r="M34" s="32" t="b">
        <v>0</v>
      </c>
      <c r="N34" s="32">
        <v>70</v>
      </c>
      <c r="O34" s="32" t="b">
        <v>0</v>
      </c>
      <c r="P34" s="32" t="b">
        <v>0</v>
      </c>
      <c r="Q34" s="32" t="b">
        <v>0</v>
      </c>
      <c r="R34" s="32" t="b">
        <v>0</v>
      </c>
      <c r="S34" s="32">
        <v>30</v>
      </c>
      <c r="T34" s="32" t="b">
        <v>0</v>
      </c>
      <c r="U34" s="32">
        <v>90</v>
      </c>
      <c r="V34" s="32" t="b">
        <v>0</v>
      </c>
      <c r="W34" s="32" t="b">
        <v>0</v>
      </c>
      <c r="X34" s="32">
        <v>60</v>
      </c>
      <c r="Y34" s="32" t="b">
        <v>0</v>
      </c>
      <c r="Z34" s="34" t="b">
        <v>0</v>
      </c>
      <c r="AA34" s="54"/>
      <c r="AB34" s="57"/>
      <c r="AC34" s="37"/>
      <c r="AD34" s="40"/>
      <c r="AE34" s="43"/>
    </row>
    <row r="35" spans="1:31" ht="24.75" customHeight="1" thickBot="1">
      <c r="A35" s="49"/>
      <c r="B35" s="27" t="s">
        <v>383</v>
      </c>
      <c r="C35" s="14" t="s">
        <v>189</v>
      </c>
      <c r="D35" s="16">
        <v>1972</v>
      </c>
      <c r="E35" s="52"/>
      <c r="F35" s="46"/>
      <c r="G35" s="33"/>
      <c r="H35" s="33"/>
      <c r="I35" s="33"/>
      <c r="J35" s="33"/>
      <c r="K35" s="33"/>
      <c r="L35" s="33"/>
      <c r="M35" s="33"/>
      <c r="N35" s="33"/>
      <c r="O35" s="33"/>
      <c r="P35" s="33"/>
      <c r="Q35" s="33"/>
      <c r="R35" s="33"/>
      <c r="S35" s="33"/>
      <c r="T35" s="33"/>
      <c r="U35" s="33"/>
      <c r="V35" s="33"/>
      <c r="W35" s="33"/>
      <c r="X35" s="33"/>
      <c r="Y35" s="33"/>
      <c r="Z35" s="35"/>
      <c r="AA35" s="55"/>
      <c r="AB35" s="58"/>
      <c r="AC35" s="38"/>
      <c r="AD35" s="41"/>
      <c r="AE35" s="44"/>
    </row>
    <row r="36" spans="1:31" ht="24.75" customHeight="1">
      <c r="A36" s="59" t="s">
        <v>12</v>
      </c>
      <c r="B36" s="24" t="s">
        <v>344</v>
      </c>
      <c r="C36" s="20" t="s">
        <v>189</v>
      </c>
      <c r="D36" s="19">
        <v>80</v>
      </c>
      <c r="E36" s="50" t="s">
        <v>392</v>
      </c>
      <c r="F36" s="10">
        <v>0.50625</v>
      </c>
      <c r="G36" s="11">
        <v>0.7694444444444444</v>
      </c>
      <c r="H36" s="11"/>
      <c r="I36" s="11">
        <v>0.8701388888888889</v>
      </c>
      <c r="J36" s="11"/>
      <c r="K36" s="11">
        <v>0.15</v>
      </c>
      <c r="L36" s="11">
        <v>0.6993055555555556</v>
      </c>
      <c r="M36" s="11"/>
      <c r="N36" s="11">
        <v>0.5569444444444445</v>
      </c>
      <c r="O36" s="11"/>
      <c r="P36" s="11"/>
      <c r="Q36" s="11">
        <v>0.9534722222222222</v>
      </c>
      <c r="R36" s="11"/>
      <c r="S36" s="11"/>
      <c r="T36" s="11"/>
      <c r="U36" s="11">
        <v>0.6291666666666667</v>
      </c>
      <c r="V36" s="11"/>
      <c r="W36" s="11">
        <v>0.020833333333333332</v>
      </c>
      <c r="X36" s="11"/>
      <c r="Y36" s="11"/>
      <c r="Z36" s="12"/>
      <c r="AA36" s="53">
        <v>9</v>
      </c>
      <c r="AB36" s="56">
        <v>530</v>
      </c>
      <c r="AC36" s="36" t="s">
        <v>395</v>
      </c>
      <c r="AD36" s="39">
        <v>3</v>
      </c>
      <c r="AE36" s="42">
        <v>11</v>
      </c>
    </row>
    <row r="37" spans="1:31" ht="24.75" customHeight="1">
      <c r="A37" s="60"/>
      <c r="B37" s="26" t="s">
        <v>58</v>
      </c>
      <c r="C37" s="13" t="s">
        <v>189</v>
      </c>
      <c r="D37" s="15">
        <v>1973</v>
      </c>
      <c r="E37" s="51"/>
      <c r="F37" s="45">
        <v>80</v>
      </c>
      <c r="G37" s="32">
        <v>40</v>
      </c>
      <c r="H37" s="32" t="b">
        <v>0</v>
      </c>
      <c r="I37" s="32">
        <v>50</v>
      </c>
      <c r="J37" s="32" t="b">
        <v>0</v>
      </c>
      <c r="K37" s="32">
        <v>40</v>
      </c>
      <c r="L37" s="32">
        <v>70</v>
      </c>
      <c r="M37" s="32" t="b">
        <v>0</v>
      </c>
      <c r="N37" s="32">
        <v>70</v>
      </c>
      <c r="O37" s="32" t="b">
        <v>0</v>
      </c>
      <c r="P37" s="32" t="b">
        <v>0</v>
      </c>
      <c r="Q37" s="32">
        <v>30</v>
      </c>
      <c r="R37" s="32" t="b">
        <v>0</v>
      </c>
      <c r="S37" s="32" t="b">
        <v>0</v>
      </c>
      <c r="T37" s="32" t="b">
        <v>0</v>
      </c>
      <c r="U37" s="32">
        <v>90</v>
      </c>
      <c r="V37" s="32" t="b">
        <v>0</v>
      </c>
      <c r="W37" s="32">
        <v>60</v>
      </c>
      <c r="X37" s="32" t="b">
        <v>0</v>
      </c>
      <c r="Y37" s="32" t="b">
        <v>0</v>
      </c>
      <c r="Z37" s="34" t="b">
        <v>0</v>
      </c>
      <c r="AA37" s="54"/>
      <c r="AB37" s="57"/>
      <c r="AC37" s="37"/>
      <c r="AD37" s="40"/>
      <c r="AE37" s="43"/>
    </row>
    <row r="38" spans="1:31" ht="24.75" customHeight="1" thickBot="1">
      <c r="A38" s="61"/>
      <c r="B38" s="27" t="s">
        <v>59</v>
      </c>
      <c r="C38" s="14" t="s">
        <v>189</v>
      </c>
      <c r="D38" s="16">
        <v>1981</v>
      </c>
      <c r="E38" s="52"/>
      <c r="F38" s="46"/>
      <c r="G38" s="33"/>
      <c r="H38" s="33"/>
      <c r="I38" s="33"/>
      <c r="J38" s="33"/>
      <c r="K38" s="33"/>
      <c r="L38" s="33"/>
      <c r="M38" s="33"/>
      <c r="N38" s="33"/>
      <c r="O38" s="33"/>
      <c r="P38" s="33"/>
      <c r="Q38" s="33"/>
      <c r="R38" s="33"/>
      <c r="S38" s="33"/>
      <c r="T38" s="33"/>
      <c r="U38" s="33"/>
      <c r="V38" s="33"/>
      <c r="W38" s="33"/>
      <c r="X38" s="33"/>
      <c r="Y38" s="33"/>
      <c r="Z38" s="35"/>
      <c r="AA38" s="55"/>
      <c r="AB38" s="58"/>
      <c r="AC38" s="38"/>
      <c r="AD38" s="41"/>
      <c r="AE38" s="44"/>
    </row>
    <row r="39" spans="1:31" ht="24.75" customHeight="1">
      <c r="A39" s="47" t="s">
        <v>370</v>
      </c>
      <c r="B39" s="24" t="s">
        <v>371</v>
      </c>
      <c r="C39" s="20" t="s">
        <v>189</v>
      </c>
      <c r="D39" s="19">
        <v>86</v>
      </c>
      <c r="E39" s="50" t="s">
        <v>392</v>
      </c>
      <c r="F39" s="10">
        <v>0.5055555555555555</v>
      </c>
      <c r="G39" s="11">
        <v>0.7208333333333333</v>
      </c>
      <c r="H39" s="11"/>
      <c r="I39" s="11"/>
      <c r="J39" s="11"/>
      <c r="K39" s="11"/>
      <c r="L39" s="11">
        <v>0.6548611111111111</v>
      </c>
      <c r="M39" s="11">
        <v>0.7861111111111111</v>
      </c>
      <c r="N39" s="11">
        <v>0.55625</v>
      </c>
      <c r="O39" s="11"/>
      <c r="P39" s="11"/>
      <c r="Q39" s="11"/>
      <c r="R39" s="11"/>
      <c r="S39" s="11"/>
      <c r="T39" s="11"/>
      <c r="U39" s="11">
        <v>0.6041666666666666</v>
      </c>
      <c r="V39" s="11"/>
      <c r="W39" s="11"/>
      <c r="X39" s="11">
        <v>0.9722222222222222</v>
      </c>
      <c r="Y39" s="11"/>
      <c r="Z39" s="12"/>
      <c r="AA39" s="53">
        <v>7</v>
      </c>
      <c r="AB39" s="56">
        <v>500</v>
      </c>
      <c r="AC39" s="36" t="s">
        <v>372</v>
      </c>
      <c r="AD39" s="39">
        <v>4</v>
      </c>
      <c r="AE39" s="42">
        <v>12</v>
      </c>
    </row>
    <row r="40" spans="1:31" ht="24.75" customHeight="1">
      <c r="A40" s="48"/>
      <c r="B40" s="26" t="s">
        <v>373</v>
      </c>
      <c r="C40" s="13" t="s">
        <v>189</v>
      </c>
      <c r="D40" s="15">
        <v>1974</v>
      </c>
      <c r="E40" s="51"/>
      <c r="F40" s="45">
        <v>80</v>
      </c>
      <c r="G40" s="32">
        <v>40</v>
      </c>
      <c r="H40" s="32" t="b">
        <v>0</v>
      </c>
      <c r="I40" s="32" t="b">
        <v>0</v>
      </c>
      <c r="J40" s="32" t="b">
        <v>0</v>
      </c>
      <c r="K40" s="32" t="b">
        <v>0</v>
      </c>
      <c r="L40" s="32">
        <v>70</v>
      </c>
      <c r="M40" s="32">
        <v>90</v>
      </c>
      <c r="N40" s="32">
        <v>70</v>
      </c>
      <c r="O40" s="32" t="b">
        <v>0</v>
      </c>
      <c r="P40" s="32" t="b">
        <v>0</v>
      </c>
      <c r="Q40" s="32" t="b">
        <v>0</v>
      </c>
      <c r="R40" s="32" t="b">
        <v>0</v>
      </c>
      <c r="S40" s="32" t="b">
        <v>0</v>
      </c>
      <c r="T40" s="32" t="b">
        <v>0</v>
      </c>
      <c r="U40" s="32">
        <v>90</v>
      </c>
      <c r="V40" s="32" t="b">
        <v>0</v>
      </c>
      <c r="W40" s="32" t="b">
        <v>0</v>
      </c>
      <c r="X40" s="32">
        <v>60</v>
      </c>
      <c r="Y40" s="32" t="b">
        <v>0</v>
      </c>
      <c r="Z40" s="34" t="b">
        <v>0</v>
      </c>
      <c r="AA40" s="54"/>
      <c r="AB40" s="57"/>
      <c r="AC40" s="37"/>
      <c r="AD40" s="40"/>
      <c r="AE40" s="43"/>
    </row>
    <row r="41" spans="1:31" ht="24.75" customHeight="1" thickBot="1">
      <c r="A41" s="49"/>
      <c r="B41" s="27" t="s">
        <v>374</v>
      </c>
      <c r="C41" s="14" t="s">
        <v>189</v>
      </c>
      <c r="D41" s="16">
        <v>1974</v>
      </c>
      <c r="E41" s="52"/>
      <c r="F41" s="46"/>
      <c r="G41" s="33"/>
      <c r="H41" s="33"/>
      <c r="I41" s="33"/>
      <c r="J41" s="33"/>
      <c r="K41" s="33"/>
      <c r="L41" s="33"/>
      <c r="M41" s="33"/>
      <c r="N41" s="33"/>
      <c r="O41" s="33"/>
      <c r="P41" s="33"/>
      <c r="Q41" s="33"/>
      <c r="R41" s="33"/>
      <c r="S41" s="33"/>
      <c r="T41" s="33"/>
      <c r="U41" s="33"/>
      <c r="V41" s="33"/>
      <c r="W41" s="33"/>
      <c r="X41" s="33"/>
      <c r="Y41" s="33"/>
      <c r="Z41" s="35"/>
      <c r="AA41" s="55"/>
      <c r="AB41" s="58"/>
      <c r="AC41" s="38"/>
      <c r="AD41" s="41"/>
      <c r="AE41" s="44"/>
    </row>
    <row r="42" spans="1:31" ht="24.75" customHeight="1">
      <c r="A42" s="47" t="s">
        <v>163</v>
      </c>
      <c r="B42" s="24" t="s">
        <v>214</v>
      </c>
      <c r="C42" s="20" t="s">
        <v>199</v>
      </c>
      <c r="D42" s="19">
        <v>48</v>
      </c>
      <c r="E42" s="50" t="s">
        <v>391</v>
      </c>
      <c r="F42" s="10">
        <v>0.5145833333333333</v>
      </c>
      <c r="G42" s="11">
        <v>0.8090277777777778</v>
      </c>
      <c r="H42" s="11"/>
      <c r="I42" s="11">
        <v>0.9166666666666666</v>
      </c>
      <c r="J42" s="11"/>
      <c r="K42" s="11">
        <v>0.18055555555555555</v>
      </c>
      <c r="L42" s="11">
        <v>0.6951388888888889</v>
      </c>
      <c r="M42" s="11"/>
      <c r="N42" s="11">
        <v>0.579861111111111</v>
      </c>
      <c r="O42" s="11"/>
      <c r="P42" s="11"/>
      <c r="Q42" s="11"/>
      <c r="R42" s="11"/>
      <c r="S42" s="11"/>
      <c r="T42" s="11"/>
      <c r="U42" s="11">
        <v>0.6354166666666666</v>
      </c>
      <c r="V42" s="11"/>
      <c r="W42" s="11"/>
      <c r="X42" s="11">
        <v>0.0625</v>
      </c>
      <c r="Y42" s="11"/>
      <c r="Z42" s="12"/>
      <c r="AA42" s="53">
        <v>8</v>
      </c>
      <c r="AB42" s="56">
        <v>500</v>
      </c>
      <c r="AC42" s="36" t="s">
        <v>384</v>
      </c>
      <c r="AD42" s="39">
        <v>6</v>
      </c>
      <c r="AE42" s="42">
        <v>13</v>
      </c>
    </row>
    <row r="43" spans="1:31" ht="24.75" customHeight="1">
      <c r="A43" s="48"/>
      <c r="B43" s="26" t="s">
        <v>385</v>
      </c>
      <c r="C43" s="13" t="s">
        <v>189</v>
      </c>
      <c r="D43" s="15">
        <v>1993</v>
      </c>
      <c r="E43" s="51"/>
      <c r="F43" s="45">
        <v>80</v>
      </c>
      <c r="G43" s="32">
        <v>40</v>
      </c>
      <c r="H43" s="32" t="b">
        <v>0</v>
      </c>
      <c r="I43" s="32">
        <v>50</v>
      </c>
      <c r="J43" s="32" t="b">
        <v>0</v>
      </c>
      <c r="K43" s="32">
        <v>40</v>
      </c>
      <c r="L43" s="32">
        <v>70</v>
      </c>
      <c r="M43" s="32" t="b">
        <v>0</v>
      </c>
      <c r="N43" s="32">
        <v>70</v>
      </c>
      <c r="O43" s="32" t="b">
        <v>0</v>
      </c>
      <c r="P43" s="32" t="b">
        <v>0</v>
      </c>
      <c r="Q43" s="32" t="b">
        <v>0</v>
      </c>
      <c r="R43" s="32" t="b">
        <v>0</v>
      </c>
      <c r="S43" s="32" t="b">
        <v>0</v>
      </c>
      <c r="T43" s="32" t="b">
        <v>0</v>
      </c>
      <c r="U43" s="32">
        <v>90</v>
      </c>
      <c r="V43" s="32" t="b">
        <v>0</v>
      </c>
      <c r="W43" s="32" t="b">
        <v>0</v>
      </c>
      <c r="X43" s="32">
        <v>60</v>
      </c>
      <c r="Y43" s="32" t="b">
        <v>0</v>
      </c>
      <c r="Z43" s="34" t="b">
        <v>0</v>
      </c>
      <c r="AA43" s="54"/>
      <c r="AB43" s="57"/>
      <c r="AC43" s="37"/>
      <c r="AD43" s="40"/>
      <c r="AE43" s="43"/>
    </row>
    <row r="44" spans="1:31" ht="24.75" customHeight="1" thickBot="1">
      <c r="A44" s="49"/>
      <c r="B44" s="27" t="s">
        <v>216</v>
      </c>
      <c r="C44" s="14" t="s">
        <v>198</v>
      </c>
      <c r="D44" s="16">
        <v>1993</v>
      </c>
      <c r="E44" s="52"/>
      <c r="F44" s="46"/>
      <c r="G44" s="33"/>
      <c r="H44" s="33"/>
      <c r="I44" s="33"/>
      <c r="J44" s="33"/>
      <c r="K44" s="33"/>
      <c r="L44" s="33"/>
      <c r="M44" s="33"/>
      <c r="N44" s="33"/>
      <c r="O44" s="33"/>
      <c r="P44" s="33"/>
      <c r="Q44" s="33"/>
      <c r="R44" s="33"/>
      <c r="S44" s="33"/>
      <c r="T44" s="33"/>
      <c r="U44" s="33"/>
      <c r="V44" s="33"/>
      <c r="W44" s="33"/>
      <c r="X44" s="33"/>
      <c r="Y44" s="33"/>
      <c r="Z44" s="35"/>
      <c r="AA44" s="55"/>
      <c r="AB44" s="58"/>
      <c r="AC44" s="38"/>
      <c r="AD44" s="41"/>
      <c r="AE44" s="44"/>
    </row>
    <row r="45" spans="1:31" ht="24.75" customHeight="1">
      <c r="A45" s="59" t="s">
        <v>9</v>
      </c>
      <c r="B45" s="24" t="s">
        <v>333</v>
      </c>
      <c r="C45" s="20" t="s">
        <v>199</v>
      </c>
      <c r="D45" s="19">
        <v>81</v>
      </c>
      <c r="E45" s="50" t="s">
        <v>391</v>
      </c>
      <c r="F45" s="10">
        <v>0.7048611111111112</v>
      </c>
      <c r="G45" s="11"/>
      <c r="H45" s="11">
        <v>0.49513888888888885</v>
      </c>
      <c r="I45" s="11"/>
      <c r="J45" s="11"/>
      <c r="K45" s="11"/>
      <c r="L45" s="11"/>
      <c r="M45" s="11"/>
      <c r="N45" s="11">
        <v>0.6284722222222222</v>
      </c>
      <c r="O45" s="11"/>
      <c r="P45" s="11"/>
      <c r="Q45" s="11">
        <v>0.84375</v>
      </c>
      <c r="R45" s="11"/>
      <c r="S45" s="11"/>
      <c r="T45" s="11"/>
      <c r="U45" s="11">
        <v>0.5611111111111111</v>
      </c>
      <c r="V45" s="11">
        <v>0.0062499999999999995</v>
      </c>
      <c r="W45" s="11">
        <v>0.9229166666666666</v>
      </c>
      <c r="X45" s="11"/>
      <c r="Y45" s="11"/>
      <c r="Z45" s="12"/>
      <c r="AA45" s="53">
        <v>7</v>
      </c>
      <c r="AB45" s="56">
        <v>450</v>
      </c>
      <c r="AC45" s="36" t="s">
        <v>334</v>
      </c>
      <c r="AD45" s="39">
        <v>7</v>
      </c>
      <c r="AE45" s="42">
        <v>14</v>
      </c>
    </row>
    <row r="46" spans="1:31" ht="24.75" customHeight="1">
      <c r="A46" s="60"/>
      <c r="B46" s="26" t="s">
        <v>335</v>
      </c>
      <c r="C46" s="13" t="s">
        <v>189</v>
      </c>
      <c r="D46" s="15">
        <v>1977</v>
      </c>
      <c r="E46" s="51"/>
      <c r="F46" s="45">
        <v>80</v>
      </c>
      <c r="G46" s="32" t="b">
        <v>0</v>
      </c>
      <c r="H46" s="32">
        <v>60</v>
      </c>
      <c r="I46" s="32" t="b">
        <v>0</v>
      </c>
      <c r="J46" s="32" t="b">
        <v>0</v>
      </c>
      <c r="K46" s="32" t="b">
        <v>0</v>
      </c>
      <c r="L46" s="32" t="b">
        <v>0</v>
      </c>
      <c r="M46" s="32" t="b">
        <v>0</v>
      </c>
      <c r="N46" s="32">
        <v>70</v>
      </c>
      <c r="O46" s="32" t="b">
        <v>0</v>
      </c>
      <c r="P46" s="32" t="b">
        <v>0</v>
      </c>
      <c r="Q46" s="32">
        <v>30</v>
      </c>
      <c r="R46" s="32" t="b">
        <v>0</v>
      </c>
      <c r="S46" s="32" t="b">
        <v>0</v>
      </c>
      <c r="T46" s="32" t="b">
        <v>0</v>
      </c>
      <c r="U46" s="32">
        <v>90</v>
      </c>
      <c r="V46" s="32">
        <v>60</v>
      </c>
      <c r="W46" s="32">
        <v>60</v>
      </c>
      <c r="X46" s="32" t="b">
        <v>0</v>
      </c>
      <c r="Y46" s="32" t="b">
        <v>0</v>
      </c>
      <c r="Z46" s="34" t="b">
        <v>0</v>
      </c>
      <c r="AA46" s="54"/>
      <c r="AB46" s="57"/>
      <c r="AC46" s="37"/>
      <c r="AD46" s="40"/>
      <c r="AE46" s="43"/>
    </row>
    <row r="47" spans="1:31" ht="24.75" customHeight="1" thickBot="1">
      <c r="A47" s="61"/>
      <c r="B47" s="27" t="s">
        <v>212</v>
      </c>
      <c r="C47" s="14" t="s">
        <v>198</v>
      </c>
      <c r="D47" s="16">
        <v>1976</v>
      </c>
      <c r="E47" s="52"/>
      <c r="F47" s="46"/>
      <c r="G47" s="33"/>
      <c r="H47" s="33"/>
      <c r="I47" s="33"/>
      <c r="J47" s="33"/>
      <c r="K47" s="33"/>
      <c r="L47" s="33"/>
      <c r="M47" s="33"/>
      <c r="N47" s="33"/>
      <c r="O47" s="33"/>
      <c r="P47" s="33"/>
      <c r="Q47" s="33"/>
      <c r="R47" s="33"/>
      <c r="S47" s="33"/>
      <c r="T47" s="33"/>
      <c r="U47" s="33"/>
      <c r="V47" s="33"/>
      <c r="W47" s="33"/>
      <c r="X47" s="33"/>
      <c r="Y47" s="33"/>
      <c r="Z47" s="35"/>
      <c r="AA47" s="55"/>
      <c r="AB47" s="58"/>
      <c r="AC47" s="38"/>
      <c r="AD47" s="41"/>
      <c r="AE47" s="44"/>
    </row>
    <row r="48" spans="1:31" ht="24.75" customHeight="1">
      <c r="A48" s="59" t="s">
        <v>14</v>
      </c>
      <c r="B48" s="24" t="s">
        <v>190</v>
      </c>
      <c r="C48" s="20" t="s">
        <v>189</v>
      </c>
      <c r="D48" s="19">
        <v>88</v>
      </c>
      <c r="E48" s="50" t="s">
        <v>392</v>
      </c>
      <c r="F48" s="10"/>
      <c r="G48" s="11"/>
      <c r="H48" s="11"/>
      <c r="I48" s="11"/>
      <c r="J48" s="11">
        <v>0.5048611111111111</v>
      </c>
      <c r="K48" s="11">
        <v>0.2916666666666667</v>
      </c>
      <c r="L48" s="11"/>
      <c r="M48" s="11"/>
      <c r="N48" s="11"/>
      <c r="O48" s="11"/>
      <c r="P48" s="11"/>
      <c r="Q48" s="11">
        <v>0.6222222222222222</v>
      </c>
      <c r="R48" s="11"/>
      <c r="S48" s="11"/>
      <c r="T48" s="11"/>
      <c r="U48" s="11"/>
      <c r="V48" s="11">
        <v>0.96875</v>
      </c>
      <c r="W48" s="11">
        <v>0.6875</v>
      </c>
      <c r="X48" s="11">
        <v>0.8958333333333334</v>
      </c>
      <c r="Y48" s="11">
        <v>0.0763888888888889</v>
      </c>
      <c r="Z48" s="12">
        <v>0.8090277777777778</v>
      </c>
      <c r="AA48" s="53">
        <v>8</v>
      </c>
      <c r="AB48" s="56">
        <v>450</v>
      </c>
      <c r="AC48" s="36">
        <v>1</v>
      </c>
      <c r="AD48" s="39">
        <v>5</v>
      </c>
      <c r="AE48" s="42">
        <v>15</v>
      </c>
    </row>
    <row r="49" spans="1:31" ht="24.75" customHeight="1">
      <c r="A49" s="60"/>
      <c r="B49" s="26" t="s">
        <v>191</v>
      </c>
      <c r="C49" s="13" t="s">
        <v>189</v>
      </c>
      <c r="D49" s="15">
        <v>1974</v>
      </c>
      <c r="E49" s="51"/>
      <c r="F49" s="45" t="b">
        <v>0</v>
      </c>
      <c r="G49" s="32" t="b">
        <v>0</v>
      </c>
      <c r="H49" s="32" t="b">
        <v>0</v>
      </c>
      <c r="I49" s="32" t="b">
        <v>0</v>
      </c>
      <c r="J49" s="32">
        <v>80</v>
      </c>
      <c r="K49" s="32">
        <v>40</v>
      </c>
      <c r="L49" s="32" t="b">
        <v>0</v>
      </c>
      <c r="M49" s="32" t="b">
        <v>0</v>
      </c>
      <c r="N49" s="32" t="b">
        <v>0</v>
      </c>
      <c r="O49" s="32" t="b">
        <v>0</v>
      </c>
      <c r="P49" s="32" t="b">
        <v>0</v>
      </c>
      <c r="Q49" s="32">
        <v>30</v>
      </c>
      <c r="R49" s="32" t="b">
        <v>0</v>
      </c>
      <c r="S49" s="32" t="b">
        <v>0</v>
      </c>
      <c r="T49" s="32" t="b">
        <v>0</v>
      </c>
      <c r="U49" s="32" t="b">
        <v>0</v>
      </c>
      <c r="V49" s="32">
        <v>60</v>
      </c>
      <c r="W49" s="32">
        <v>60</v>
      </c>
      <c r="X49" s="32">
        <v>60</v>
      </c>
      <c r="Y49" s="32">
        <v>60</v>
      </c>
      <c r="Z49" s="34">
        <v>60</v>
      </c>
      <c r="AA49" s="54"/>
      <c r="AB49" s="57"/>
      <c r="AC49" s="37"/>
      <c r="AD49" s="40"/>
      <c r="AE49" s="43"/>
    </row>
    <row r="50" spans="1:31" ht="24.75" customHeight="1" thickBot="1">
      <c r="A50" s="61"/>
      <c r="B50" s="27" t="s">
        <v>192</v>
      </c>
      <c r="C50" s="14" t="s">
        <v>189</v>
      </c>
      <c r="D50" s="16">
        <v>1972</v>
      </c>
      <c r="E50" s="52"/>
      <c r="F50" s="46"/>
      <c r="G50" s="33"/>
      <c r="H50" s="33"/>
      <c r="I50" s="33"/>
      <c r="J50" s="33"/>
      <c r="K50" s="33"/>
      <c r="L50" s="33"/>
      <c r="M50" s="33"/>
      <c r="N50" s="33"/>
      <c r="O50" s="33"/>
      <c r="P50" s="33"/>
      <c r="Q50" s="33"/>
      <c r="R50" s="33"/>
      <c r="S50" s="33"/>
      <c r="T50" s="33"/>
      <c r="U50" s="33"/>
      <c r="V50" s="33"/>
      <c r="W50" s="33"/>
      <c r="X50" s="33"/>
      <c r="Y50" s="33"/>
      <c r="Z50" s="35"/>
      <c r="AA50" s="55"/>
      <c r="AB50" s="58"/>
      <c r="AC50" s="38"/>
      <c r="AD50" s="41"/>
      <c r="AE50" s="44"/>
    </row>
    <row r="51" spans="1:31" ht="24.75" customHeight="1">
      <c r="A51" s="47" t="s">
        <v>159</v>
      </c>
      <c r="B51" s="24" t="s">
        <v>366</v>
      </c>
      <c r="C51" s="20" t="s">
        <v>199</v>
      </c>
      <c r="D51" s="19">
        <v>65</v>
      </c>
      <c r="E51" s="50" t="s">
        <v>391</v>
      </c>
      <c r="F51" s="10">
        <v>0.6958333333333333</v>
      </c>
      <c r="G51" s="11"/>
      <c r="H51" s="11"/>
      <c r="I51" s="11">
        <v>0.8055555555555555</v>
      </c>
      <c r="J51" s="11">
        <v>0.49652777777777773</v>
      </c>
      <c r="K51" s="11">
        <v>0.2138888888888889</v>
      </c>
      <c r="L51" s="11"/>
      <c r="M51" s="11"/>
      <c r="N51" s="11">
        <v>0.6006944444444444</v>
      </c>
      <c r="O51" s="11"/>
      <c r="P51" s="11"/>
      <c r="Q51" s="11"/>
      <c r="R51" s="11"/>
      <c r="S51" s="11"/>
      <c r="T51" s="11"/>
      <c r="U51" s="11"/>
      <c r="V51" s="11"/>
      <c r="W51" s="11"/>
      <c r="X51" s="11">
        <v>0.9944444444444445</v>
      </c>
      <c r="Y51" s="11"/>
      <c r="Z51" s="12"/>
      <c r="AA51" s="53">
        <v>6</v>
      </c>
      <c r="AB51" s="56">
        <v>380</v>
      </c>
      <c r="AC51" s="36" t="s">
        <v>367</v>
      </c>
      <c r="AD51" s="39">
        <v>8</v>
      </c>
      <c r="AE51" s="42">
        <v>16</v>
      </c>
    </row>
    <row r="52" spans="1:31" ht="24.75" customHeight="1">
      <c r="A52" s="48"/>
      <c r="B52" s="26" t="s">
        <v>368</v>
      </c>
      <c r="C52" s="13" t="s">
        <v>198</v>
      </c>
      <c r="D52" s="15">
        <v>1992</v>
      </c>
      <c r="E52" s="51"/>
      <c r="F52" s="45">
        <v>80</v>
      </c>
      <c r="G52" s="32" t="b">
        <v>0</v>
      </c>
      <c r="H52" s="32" t="b">
        <v>0</v>
      </c>
      <c r="I52" s="32">
        <v>50</v>
      </c>
      <c r="J52" s="32">
        <v>80</v>
      </c>
      <c r="K52" s="32">
        <v>40</v>
      </c>
      <c r="L52" s="32" t="b">
        <v>0</v>
      </c>
      <c r="M52" s="32" t="b">
        <v>0</v>
      </c>
      <c r="N52" s="32">
        <v>70</v>
      </c>
      <c r="O52" s="32" t="b">
        <v>0</v>
      </c>
      <c r="P52" s="32" t="b">
        <v>0</v>
      </c>
      <c r="Q52" s="32" t="b">
        <v>0</v>
      </c>
      <c r="R52" s="32" t="b">
        <v>0</v>
      </c>
      <c r="S52" s="32" t="b">
        <v>0</v>
      </c>
      <c r="T52" s="32" t="b">
        <v>0</v>
      </c>
      <c r="U52" s="32" t="b">
        <v>0</v>
      </c>
      <c r="V52" s="32" t="b">
        <v>0</v>
      </c>
      <c r="W52" s="32" t="b">
        <v>0</v>
      </c>
      <c r="X52" s="32">
        <v>60</v>
      </c>
      <c r="Y52" s="32" t="b">
        <v>0</v>
      </c>
      <c r="Z52" s="34" t="b">
        <v>0</v>
      </c>
      <c r="AA52" s="54"/>
      <c r="AB52" s="57"/>
      <c r="AC52" s="37"/>
      <c r="AD52" s="40"/>
      <c r="AE52" s="43"/>
    </row>
    <row r="53" spans="1:31" ht="24.75" customHeight="1" thickBot="1">
      <c r="A53" s="49"/>
      <c r="B53" s="27" t="s">
        <v>369</v>
      </c>
      <c r="C53" s="14" t="s">
        <v>189</v>
      </c>
      <c r="D53" s="16">
        <v>1977</v>
      </c>
      <c r="E53" s="52"/>
      <c r="F53" s="46"/>
      <c r="G53" s="33"/>
      <c r="H53" s="33"/>
      <c r="I53" s="33"/>
      <c r="J53" s="33"/>
      <c r="K53" s="33"/>
      <c r="L53" s="33"/>
      <c r="M53" s="33"/>
      <c r="N53" s="33"/>
      <c r="O53" s="33"/>
      <c r="P53" s="33"/>
      <c r="Q53" s="33"/>
      <c r="R53" s="33"/>
      <c r="S53" s="33"/>
      <c r="T53" s="33"/>
      <c r="U53" s="33"/>
      <c r="V53" s="33"/>
      <c r="W53" s="33"/>
      <c r="X53" s="33"/>
      <c r="Y53" s="33"/>
      <c r="Z53" s="35"/>
      <c r="AA53" s="55"/>
      <c r="AB53" s="58"/>
      <c r="AC53" s="38"/>
      <c r="AD53" s="41"/>
      <c r="AE53" s="44"/>
    </row>
    <row r="54" spans="1:31" ht="24.75" customHeight="1">
      <c r="A54" s="59" t="s">
        <v>7</v>
      </c>
      <c r="B54" s="24" t="s">
        <v>326</v>
      </c>
      <c r="C54" s="20" t="s">
        <v>189</v>
      </c>
      <c r="D54" s="19">
        <v>70</v>
      </c>
      <c r="E54" s="50" t="s">
        <v>392</v>
      </c>
      <c r="F54" s="10">
        <v>0.6944444444444445</v>
      </c>
      <c r="G54" s="11"/>
      <c r="H54" s="11">
        <v>0.5104166666666666</v>
      </c>
      <c r="I54" s="11">
        <v>0.8562500000000001</v>
      </c>
      <c r="J54" s="11"/>
      <c r="K54" s="11"/>
      <c r="L54" s="11"/>
      <c r="M54" s="11"/>
      <c r="N54" s="11"/>
      <c r="O54" s="11"/>
      <c r="P54" s="11"/>
      <c r="Q54" s="11"/>
      <c r="R54" s="11"/>
      <c r="S54" s="11"/>
      <c r="T54" s="11"/>
      <c r="U54" s="11">
        <v>0.5958333333333333</v>
      </c>
      <c r="V54" s="11"/>
      <c r="W54" s="11">
        <v>0.041666666666666664</v>
      </c>
      <c r="X54" s="11"/>
      <c r="Y54" s="11"/>
      <c r="Z54" s="12"/>
      <c r="AA54" s="53">
        <v>5</v>
      </c>
      <c r="AB54" s="56">
        <v>340</v>
      </c>
      <c r="AC54" s="36" t="s">
        <v>327</v>
      </c>
      <c r="AD54" s="39">
        <v>6</v>
      </c>
      <c r="AE54" s="42">
        <v>17</v>
      </c>
    </row>
    <row r="55" spans="1:31" ht="24.75" customHeight="1">
      <c r="A55" s="60"/>
      <c r="B55" s="26" t="s">
        <v>328</v>
      </c>
      <c r="C55" s="13" t="s">
        <v>189</v>
      </c>
      <c r="D55" s="15">
        <v>1974</v>
      </c>
      <c r="E55" s="51"/>
      <c r="F55" s="45">
        <v>80</v>
      </c>
      <c r="G55" s="32" t="b">
        <v>0</v>
      </c>
      <c r="H55" s="32">
        <v>60</v>
      </c>
      <c r="I55" s="32">
        <v>50</v>
      </c>
      <c r="J55" s="32" t="b">
        <v>0</v>
      </c>
      <c r="K55" s="32" t="b">
        <v>0</v>
      </c>
      <c r="L55" s="32" t="b">
        <v>0</v>
      </c>
      <c r="M55" s="32" t="b">
        <v>0</v>
      </c>
      <c r="N55" s="32" t="b">
        <v>0</v>
      </c>
      <c r="O55" s="32" t="b">
        <v>0</v>
      </c>
      <c r="P55" s="32" t="b">
        <v>0</v>
      </c>
      <c r="Q55" s="32" t="b">
        <v>0</v>
      </c>
      <c r="R55" s="32" t="b">
        <v>0</v>
      </c>
      <c r="S55" s="32" t="b">
        <v>0</v>
      </c>
      <c r="T55" s="32" t="b">
        <v>0</v>
      </c>
      <c r="U55" s="32">
        <v>90</v>
      </c>
      <c r="V55" s="32" t="b">
        <v>0</v>
      </c>
      <c r="W55" s="32">
        <v>60</v>
      </c>
      <c r="X55" s="32" t="b">
        <v>0</v>
      </c>
      <c r="Y55" s="32" t="b">
        <v>0</v>
      </c>
      <c r="Z55" s="34" t="b">
        <v>0</v>
      </c>
      <c r="AA55" s="54"/>
      <c r="AB55" s="57"/>
      <c r="AC55" s="37"/>
      <c r="AD55" s="40"/>
      <c r="AE55" s="43"/>
    </row>
    <row r="56" spans="1:31" ht="24.75" customHeight="1" thickBot="1">
      <c r="A56" s="61"/>
      <c r="B56" s="27" t="s">
        <v>329</v>
      </c>
      <c r="C56" s="14" t="s">
        <v>189</v>
      </c>
      <c r="D56" s="16">
        <v>1990</v>
      </c>
      <c r="E56" s="52"/>
      <c r="F56" s="46"/>
      <c r="G56" s="33"/>
      <c r="H56" s="33"/>
      <c r="I56" s="33"/>
      <c r="J56" s="33"/>
      <c r="K56" s="33"/>
      <c r="L56" s="33"/>
      <c r="M56" s="33"/>
      <c r="N56" s="33"/>
      <c r="O56" s="33"/>
      <c r="P56" s="33"/>
      <c r="Q56" s="33"/>
      <c r="R56" s="33"/>
      <c r="S56" s="33"/>
      <c r="T56" s="33"/>
      <c r="U56" s="33"/>
      <c r="V56" s="33"/>
      <c r="W56" s="33"/>
      <c r="X56" s="33"/>
      <c r="Y56" s="33"/>
      <c r="Z56" s="35"/>
      <c r="AA56" s="55"/>
      <c r="AB56" s="58"/>
      <c r="AC56" s="38"/>
      <c r="AD56" s="41"/>
      <c r="AE56" s="44"/>
    </row>
    <row r="57" spans="1:31" ht="24.75" customHeight="1">
      <c r="A57" s="47" t="s">
        <v>160</v>
      </c>
      <c r="B57" s="24" t="s">
        <v>375</v>
      </c>
      <c r="C57" s="20" t="s">
        <v>199</v>
      </c>
      <c r="D57" s="19">
        <v>60</v>
      </c>
      <c r="E57" s="50" t="s">
        <v>391</v>
      </c>
      <c r="F57" s="10"/>
      <c r="G57" s="11"/>
      <c r="H57" s="11"/>
      <c r="I57" s="11"/>
      <c r="J57" s="11"/>
      <c r="K57" s="11">
        <v>0.5</v>
      </c>
      <c r="L57" s="11"/>
      <c r="M57" s="11"/>
      <c r="N57" s="11"/>
      <c r="O57" s="11"/>
      <c r="P57" s="11"/>
      <c r="Q57" s="11"/>
      <c r="R57" s="11"/>
      <c r="S57" s="11"/>
      <c r="T57" s="11"/>
      <c r="U57" s="11"/>
      <c r="V57" s="11">
        <v>0.13541666666666666</v>
      </c>
      <c r="W57" s="11">
        <v>0.0625</v>
      </c>
      <c r="X57" s="11">
        <v>0.96875</v>
      </c>
      <c r="Y57" s="11">
        <v>0.6493055555555556</v>
      </c>
      <c r="Z57" s="12">
        <v>0.8333333333333334</v>
      </c>
      <c r="AA57" s="53">
        <v>6</v>
      </c>
      <c r="AB57" s="56">
        <v>340</v>
      </c>
      <c r="AC57" s="36" t="s">
        <v>376</v>
      </c>
      <c r="AD57" s="39">
        <v>9</v>
      </c>
      <c r="AE57" s="42">
        <v>18</v>
      </c>
    </row>
    <row r="58" spans="1:31" ht="24.75" customHeight="1">
      <c r="A58" s="48"/>
      <c r="B58" s="26" t="s">
        <v>226</v>
      </c>
      <c r="C58" s="13" t="s">
        <v>198</v>
      </c>
      <c r="D58" s="15">
        <v>1991</v>
      </c>
      <c r="E58" s="51"/>
      <c r="F58" s="45" t="b">
        <v>0</v>
      </c>
      <c r="G58" s="32" t="b">
        <v>0</v>
      </c>
      <c r="H58" s="32" t="b">
        <v>0</v>
      </c>
      <c r="I58" s="32" t="b">
        <v>0</v>
      </c>
      <c r="J58" s="32" t="b">
        <v>0</v>
      </c>
      <c r="K58" s="32">
        <v>40</v>
      </c>
      <c r="L58" s="32" t="b">
        <v>0</v>
      </c>
      <c r="M58" s="32" t="b">
        <v>0</v>
      </c>
      <c r="N58" s="32" t="b">
        <v>0</v>
      </c>
      <c r="O58" s="32" t="b">
        <v>0</v>
      </c>
      <c r="P58" s="32" t="b">
        <v>0</v>
      </c>
      <c r="Q58" s="32" t="b">
        <v>0</v>
      </c>
      <c r="R58" s="32" t="b">
        <v>0</v>
      </c>
      <c r="S58" s="32" t="b">
        <v>0</v>
      </c>
      <c r="T58" s="32" t="b">
        <v>0</v>
      </c>
      <c r="U58" s="32" t="b">
        <v>0</v>
      </c>
      <c r="V58" s="32">
        <v>60</v>
      </c>
      <c r="W58" s="32">
        <v>60</v>
      </c>
      <c r="X58" s="32">
        <v>60</v>
      </c>
      <c r="Y58" s="32">
        <v>60</v>
      </c>
      <c r="Z58" s="34">
        <v>60</v>
      </c>
      <c r="AA58" s="54"/>
      <c r="AB58" s="57"/>
      <c r="AC58" s="37"/>
      <c r="AD58" s="40"/>
      <c r="AE58" s="43"/>
    </row>
    <row r="59" spans="1:31" ht="24.75" customHeight="1" thickBot="1">
      <c r="A59" s="49"/>
      <c r="B59" s="27" t="s">
        <v>377</v>
      </c>
      <c r="C59" s="14" t="s">
        <v>189</v>
      </c>
      <c r="D59" s="16">
        <v>1983</v>
      </c>
      <c r="E59" s="52"/>
      <c r="F59" s="46"/>
      <c r="G59" s="33"/>
      <c r="H59" s="33"/>
      <c r="I59" s="33"/>
      <c r="J59" s="33"/>
      <c r="K59" s="33"/>
      <c r="L59" s="33"/>
      <c r="M59" s="33"/>
      <c r="N59" s="33"/>
      <c r="O59" s="33"/>
      <c r="P59" s="33"/>
      <c r="Q59" s="33"/>
      <c r="R59" s="33"/>
      <c r="S59" s="33"/>
      <c r="T59" s="33"/>
      <c r="U59" s="33"/>
      <c r="V59" s="33"/>
      <c r="W59" s="33"/>
      <c r="X59" s="33"/>
      <c r="Y59" s="33"/>
      <c r="Z59" s="35"/>
      <c r="AA59" s="55"/>
      <c r="AB59" s="58"/>
      <c r="AC59" s="38"/>
      <c r="AD59" s="41"/>
      <c r="AE59" s="44"/>
    </row>
    <row r="60" spans="1:31" ht="24.75" customHeight="1">
      <c r="A60" s="59" t="s">
        <v>10</v>
      </c>
      <c r="B60" s="24" t="s">
        <v>336</v>
      </c>
      <c r="C60" s="20" t="s">
        <v>199</v>
      </c>
      <c r="D60" s="19">
        <v>65</v>
      </c>
      <c r="E60" s="50" t="s">
        <v>391</v>
      </c>
      <c r="F60" s="10"/>
      <c r="G60" s="11"/>
      <c r="H60" s="11"/>
      <c r="I60" s="11"/>
      <c r="J60" s="11"/>
      <c r="K60" s="11"/>
      <c r="L60" s="11"/>
      <c r="M60" s="11"/>
      <c r="N60" s="11"/>
      <c r="O60" s="11"/>
      <c r="P60" s="11"/>
      <c r="Q60" s="11">
        <v>0.6270833333333333</v>
      </c>
      <c r="R60" s="11"/>
      <c r="S60" s="11"/>
      <c r="T60" s="11"/>
      <c r="U60" s="11"/>
      <c r="V60" s="11">
        <v>0.23611111111111113</v>
      </c>
      <c r="W60" s="11">
        <v>0.6833333333333332</v>
      </c>
      <c r="X60" s="11">
        <v>0.009027777777777779</v>
      </c>
      <c r="Y60" s="11">
        <v>0.14375000000000002</v>
      </c>
      <c r="Z60" s="12">
        <v>0.8993055555555555</v>
      </c>
      <c r="AA60" s="53">
        <v>6</v>
      </c>
      <c r="AB60" s="56">
        <v>330</v>
      </c>
      <c r="AC60" s="36" t="s">
        <v>337</v>
      </c>
      <c r="AD60" s="39">
        <v>10</v>
      </c>
      <c r="AE60" s="42">
        <v>19</v>
      </c>
    </row>
    <row r="61" spans="1:31" ht="24.75" customHeight="1">
      <c r="A61" s="60"/>
      <c r="B61" s="26" t="s">
        <v>338</v>
      </c>
      <c r="C61" s="13" t="s">
        <v>189</v>
      </c>
      <c r="D61" s="15">
        <v>1985</v>
      </c>
      <c r="E61" s="51"/>
      <c r="F61" s="45" t="b">
        <v>0</v>
      </c>
      <c r="G61" s="32" t="b">
        <v>0</v>
      </c>
      <c r="H61" s="32" t="b">
        <v>0</v>
      </c>
      <c r="I61" s="32" t="b">
        <v>0</v>
      </c>
      <c r="J61" s="32" t="b">
        <v>0</v>
      </c>
      <c r="K61" s="32" t="b">
        <v>0</v>
      </c>
      <c r="L61" s="32" t="b">
        <v>0</v>
      </c>
      <c r="M61" s="32" t="b">
        <v>0</v>
      </c>
      <c r="N61" s="32" t="b">
        <v>0</v>
      </c>
      <c r="O61" s="32" t="b">
        <v>0</v>
      </c>
      <c r="P61" s="32" t="b">
        <v>0</v>
      </c>
      <c r="Q61" s="32">
        <v>30</v>
      </c>
      <c r="R61" s="32" t="b">
        <v>0</v>
      </c>
      <c r="S61" s="32" t="b">
        <v>0</v>
      </c>
      <c r="T61" s="32" t="b">
        <v>0</v>
      </c>
      <c r="U61" s="32" t="b">
        <v>0</v>
      </c>
      <c r="V61" s="32">
        <v>60</v>
      </c>
      <c r="W61" s="32">
        <v>60</v>
      </c>
      <c r="X61" s="32">
        <v>60</v>
      </c>
      <c r="Y61" s="32">
        <v>60</v>
      </c>
      <c r="Z61" s="34">
        <v>60</v>
      </c>
      <c r="AA61" s="54"/>
      <c r="AB61" s="57"/>
      <c r="AC61" s="37"/>
      <c r="AD61" s="40"/>
      <c r="AE61" s="43"/>
    </row>
    <row r="62" spans="1:31" ht="24.75" customHeight="1" thickBot="1">
      <c r="A62" s="61"/>
      <c r="B62" s="27" t="s">
        <v>339</v>
      </c>
      <c r="C62" s="14" t="s">
        <v>198</v>
      </c>
      <c r="D62" s="16">
        <v>1984</v>
      </c>
      <c r="E62" s="52"/>
      <c r="F62" s="46"/>
      <c r="G62" s="33"/>
      <c r="H62" s="33"/>
      <c r="I62" s="33"/>
      <c r="J62" s="33"/>
      <c r="K62" s="33"/>
      <c r="L62" s="33"/>
      <c r="M62" s="33"/>
      <c r="N62" s="33"/>
      <c r="O62" s="33"/>
      <c r="P62" s="33"/>
      <c r="Q62" s="33"/>
      <c r="R62" s="33"/>
      <c r="S62" s="33"/>
      <c r="T62" s="33"/>
      <c r="U62" s="33"/>
      <c r="V62" s="33"/>
      <c r="W62" s="33"/>
      <c r="X62" s="33"/>
      <c r="Y62" s="33"/>
      <c r="Z62" s="35"/>
      <c r="AA62" s="55"/>
      <c r="AB62" s="58"/>
      <c r="AC62" s="38"/>
      <c r="AD62" s="41"/>
      <c r="AE62" s="44"/>
    </row>
    <row r="63" spans="1:31" ht="24.75" customHeight="1">
      <c r="A63" s="59" t="s">
        <v>4</v>
      </c>
      <c r="B63" s="24" t="s">
        <v>319</v>
      </c>
      <c r="C63" s="20" t="s">
        <v>199</v>
      </c>
      <c r="D63" s="19">
        <v>67</v>
      </c>
      <c r="E63" s="50" t="s">
        <v>391</v>
      </c>
      <c r="F63" s="10">
        <v>0.7625000000000001</v>
      </c>
      <c r="G63" s="11"/>
      <c r="H63" s="11">
        <v>0.5076388888888889</v>
      </c>
      <c r="I63" s="11"/>
      <c r="J63" s="11"/>
      <c r="K63" s="11"/>
      <c r="L63" s="11"/>
      <c r="M63" s="11"/>
      <c r="N63" s="11">
        <v>0.6791666666666667</v>
      </c>
      <c r="O63" s="11"/>
      <c r="P63" s="11"/>
      <c r="Q63" s="11"/>
      <c r="R63" s="11"/>
      <c r="S63" s="11"/>
      <c r="T63" s="11"/>
      <c r="U63" s="11">
        <v>0.5847222222222223</v>
      </c>
      <c r="V63" s="11"/>
      <c r="W63" s="11"/>
      <c r="X63" s="11"/>
      <c r="Y63" s="11"/>
      <c r="Z63" s="12"/>
      <c r="AA63" s="53">
        <v>4</v>
      </c>
      <c r="AB63" s="56">
        <v>300</v>
      </c>
      <c r="AC63" s="36" t="s">
        <v>320</v>
      </c>
      <c r="AD63" s="39">
        <v>11</v>
      </c>
      <c r="AE63" s="42">
        <v>20</v>
      </c>
    </row>
    <row r="64" spans="1:31" ht="24.75" customHeight="1">
      <c r="A64" s="60"/>
      <c r="B64" s="26" t="s">
        <v>321</v>
      </c>
      <c r="C64" s="13" t="s">
        <v>198</v>
      </c>
      <c r="D64" s="15">
        <v>1983</v>
      </c>
      <c r="E64" s="51"/>
      <c r="F64" s="45">
        <v>80</v>
      </c>
      <c r="G64" s="32" t="b">
        <v>0</v>
      </c>
      <c r="H64" s="32">
        <v>60</v>
      </c>
      <c r="I64" s="32" t="b">
        <v>0</v>
      </c>
      <c r="J64" s="32" t="b">
        <v>0</v>
      </c>
      <c r="K64" s="32" t="b">
        <v>0</v>
      </c>
      <c r="L64" s="32" t="b">
        <v>0</v>
      </c>
      <c r="M64" s="32" t="b">
        <v>0</v>
      </c>
      <c r="N64" s="32">
        <v>70</v>
      </c>
      <c r="O64" s="32" t="b">
        <v>0</v>
      </c>
      <c r="P64" s="32" t="b">
        <v>0</v>
      </c>
      <c r="Q64" s="32" t="b">
        <v>0</v>
      </c>
      <c r="R64" s="32" t="b">
        <v>0</v>
      </c>
      <c r="S64" s="32" t="b">
        <v>0</v>
      </c>
      <c r="T64" s="32" t="b">
        <v>0</v>
      </c>
      <c r="U64" s="32">
        <v>90</v>
      </c>
      <c r="V64" s="32" t="b">
        <v>0</v>
      </c>
      <c r="W64" s="32" t="b">
        <v>0</v>
      </c>
      <c r="X64" s="32" t="b">
        <v>0</v>
      </c>
      <c r="Y64" s="32" t="b">
        <v>0</v>
      </c>
      <c r="Z64" s="34" t="b">
        <v>0</v>
      </c>
      <c r="AA64" s="54"/>
      <c r="AB64" s="57"/>
      <c r="AC64" s="37"/>
      <c r="AD64" s="40"/>
      <c r="AE64" s="43"/>
    </row>
    <row r="65" spans="1:31" ht="24.75" customHeight="1" thickBot="1">
      <c r="A65" s="61"/>
      <c r="B65" s="27" t="s">
        <v>322</v>
      </c>
      <c r="C65" s="14" t="s">
        <v>189</v>
      </c>
      <c r="D65" s="16">
        <v>1984</v>
      </c>
      <c r="E65" s="52"/>
      <c r="F65" s="46"/>
      <c r="G65" s="33"/>
      <c r="H65" s="33"/>
      <c r="I65" s="33"/>
      <c r="J65" s="33"/>
      <c r="K65" s="33"/>
      <c r="L65" s="33"/>
      <c r="M65" s="33"/>
      <c r="N65" s="33"/>
      <c r="O65" s="33"/>
      <c r="P65" s="33"/>
      <c r="Q65" s="33"/>
      <c r="R65" s="33"/>
      <c r="S65" s="33"/>
      <c r="T65" s="33"/>
      <c r="U65" s="33"/>
      <c r="V65" s="33"/>
      <c r="W65" s="33"/>
      <c r="X65" s="33"/>
      <c r="Y65" s="33"/>
      <c r="Z65" s="35"/>
      <c r="AA65" s="55"/>
      <c r="AB65" s="58"/>
      <c r="AC65" s="38"/>
      <c r="AD65" s="41"/>
      <c r="AE65" s="44"/>
    </row>
    <row r="66" spans="1:31" ht="24.75" customHeight="1">
      <c r="A66" s="59" t="s">
        <v>11</v>
      </c>
      <c r="B66" s="24" t="s">
        <v>340</v>
      </c>
      <c r="C66" s="20" t="s">
        <v>189</v>
      </c>
      <c r="D66" s="19">
        <v>85</v>
      </c>
      <c r="E66" s="50" t="s">
        <v>392</v>
      </c>
      <c r="F66" s="10">
        <v>0.5083333333333333</v>
      </c>
      <c r="G66" s="11"/>
      <c r="H66" s="11"/>
      <c r="I66" s="11"/>
      <c r="J66" s="11"/>
      <c r="K66" s="11"/>
      <c r="L66" s="11"/>
      <c r="M66" s="11"/>
      <c r="N66" s="11">
        <v>0.5930555555555556</v>
      </c>
      <c r="O66" s="11"/>
      <c r="P66" s="11"/>
      <c r="Q66" s="11"/>
      <c r="R66" s="11"/>
      <c r="S66" s="11"/>
      <c r="T66" s="11"/>
      <c r="U66" s="11">
        <v>0.6979166666666666</v>
      </c>
      <c r="V66" s="11"/>
      <c r="W66" s="11"/>
      <c r="X66" s="11">
        <v>0.006944444444444444</v>
      </c>
      <c r="Y66" s="11"/>
      <c r="Z66" s="12"/>
      <c r="AA66" s="53">
        <v>4</v>
      </c>
      <c r="AB66" s="56">
        <v>300</v>
      </c>
      <c r="AC66" s="36" t="s">
        <v>341</v>
      </c>
      <c r="AD66" s="39">
        <v>7</v>
      </c>
      <c r="AE66" s="42">
        <v>21</v>
      </c>
    </row>
    <row r="67" spans="1:31" ht="24.75" customHeight="1">
      <c r="A67" s="60"/>
      <c r="B67" s="26" t="s">
        <v>342</v>
      </c>
      <c r="C67" s="13" t="s">
        <v>189</v>
      </c>
      <c r="D67" s="15">
        <v>1974</v>
      </c>
      <c r="E67" s="51"/>
      <c r="F67" s="45">
        <v>80</v>
      </c>
      <c r="G67" s="32" t="b">
        <v>0</v>
      </c>
      <c r="H67" s="32" t="b">
        <v>0</v>
      </c>
      <c r="I67" s="32" t="b">
        <v>0</v>
      </c>
      <c r="J67" s="32" t="b">
        <v>0</v>
      </c>
      <c r="K67" s="32" t="b">
        <v>0</v>
      </c>
      <c r="L67" s="32" t="b">
        <v>0</v>
      </c>
      <c r="M67" s="32" t="b">
        <v>0</v>
      </c>
      <c r="N67" s="32">
        <v>70</v>
      </c>
      <c r="O67" s="32" t="b">
        <v>0</v>
      </c>
      <c r="P67" s="32" t="b">
        <v>0</v>
      </c>
      <c r="Q67" s="32" t="b">
        <v>0</v>
      </c>
      <c r="R67" s="32" t="b">
        <v>0</v>
      </c>
      <c r="S67" s="32" t="b">
        <v>0</v>
      </c>
      <c r="T67" s="32" t="b">
        <v>0</v>
      </c>
      <c r="U67" s="32">
        <v>90</v>
      </c>
      <c r="V67" s="32" t="b">
        <v>0</v>
      </c>
      <c r="W67" s="32" t="b">
        <v>0</v>
      </c>
      <c r="X67" s="32">
        <v>60</v>
      </c>
      <c r="Y67" s="32" t="b">
        <v>0</v>
      </c>
      <c r="Z67" s="34" t="b">
        <v>0</v>
      </c>
      <c r="AA67" s="54"/>
      <c r="AB67" s="57"/>
      <c r="AC67" s="37"/>
      <c r="AD67" s="40"/>
      <c r="AE67" s="43"/>
    </row>
    <row r="68" spans="1:31" ht="24.75" customHeight="1" thickBot="1">
      <c r="A68" s="61"/>
      <c r="B68" s="27" t="s">
        <v>343</v>
      </c>
      <c r="C68" s="14" t="s">
        <v>189</v>
      </c>
      <c r="D68" s="16">
        <v>1975</v>
      </c>
      <c r="E68" s="52"/>
      <c r="F68" s="46"/>
      <c r="G68" s="33"/>
      <c r="H68" s="33"/>
      <c r="I68" s="33"/>
      <c r="J68" s="33"/>
      <c r="K68" s="33"/>
      <c r="L68" s="33"/>
      <c r="M68" s="33"/>
      <c r="N68" s="33"/>
      <c r="O68" s="33"/>
      <c r="P68" s="33"/>
      <c r="Q68" s="33"/>
      <c r="R68" s="33"/>
      <c r="S68" s="33"/>
      <c r="T68" s="33"/>
      <c r="U68" s="33"/>
      <c r="V68" s="33"/>
      <c r="W68" s="33"/>
      <c r="X68" s="33"/>
      <c r="Y68" s="33"/>
      <c r="Z68" s="35"/>
      <c r="AA68" s="55"/>
      <c r="AB68" s="58"/>
      <c r="AC68" s="38"/>
      <c r="AD68" s="41"/>
      <c r="AE68" s="44"/>
    </row>
    <row r="69" spans="1:31" ht="24.75" customHeight="1">
      <c r="A69" s="59" t="s">
        <v>5</v>
      </c>
      <c r="B69" s="24" t="s">
        <v>253</v>
      </c>
      <c r="C69" s="20" t="s">
        <v>189</v>
      </c>
      <c r="D69" s="19">
        <v>90</v>
      </c>
      <c r="E69" s="50" t="s">
        <v>393</v>
      </c>
      <c r="F69" s="10">
        <v>0.6680555555555556</v>
      </c>
      <c r="G69" s="11"/>
      <c r="H69" s="11"/>
      <c r="I69" s="11">
        <v>0.8555555555555556</v>
      </c>
      <c r="J69" s="11">
        <v>0.5048611111111111</v>
      </c>
      <c r="K69" s="11"/>
      <c r="L69" s="11"/>
      <c r="M69" s="11"/>
      <c r="N69" s="11"/>
      <c r="O69" s="11"/>
      <c r="P69" s="11"/>
      <c r="Q69" s="11"/>
      <c r="R69" s="11"/>
      <c r="S69" s="11"/>
      <c r="T69" s="11"/>
      <c r="U69" s="11"/>
      <c r="V69" s="11"/>
      <c r="W69" s="11">
        <v>0.04513888888888889</v>
      </c>
      <c r="X69" s="11"/>
      <c r="Y69" s="11"/>
      <c r="Z69" s="12"/>
      <c r="AA69" s="53">
        <v>4</v>
      </c>
      <c r="AB69" s="56">
        <v>270</v>
      </c>
      <c r="AC69" s="36" t="s">
        <v>323</v>
      </c>
      <c r="AD69" s="39">
        <v>3</v>
      </c>
      <c r="AE69" s="42">
        <v>22</v>
      </c>
    </row>
    <row r="70" spans="1:31" ht="24.75" customHeight="1">
      <c r="A70" s="60"/>
      <c r="B70" s="26" t="s">
        <v>254</v>
      </c>
      <c r="C70" s="13" t="s">
        <v>189</v>
      </c>
      <c r="D70" s="15">
        <v>1972</v>
      </c>
      <c r="E70" s="51"/>
      <c r="F70" s="45">
        <v>80</v>
      </c>
      <c r="G70" s="32" t="b">
        <v>0</v>
      </c>
      <c r="H70" s="32" t="b">
        <v>0</v>
      </c>
      <c r="I70" s="32">
        <v>50</v>
      </c>
      <c r="J70" s="32">
        <v>80</v>
      </c>
      <c r="K70" s="32" t="b">
        <v>0</v>
      </c>
      <c r="L70" s="32" t="b">
        <v>0</v>
      </c>
      <c r="M70" s="32" t="b">
        <v>0</v>
      </c>
      <c r="N70" s="32" t="b">
        <v>0</v>
      </c>
      <c r="O70" s="32" t="b">
        <v>0</v>
      </c>
      <c r="P70" s="32" t="b">
        <v>0</v>
      </c>
      <c r="Q70" s="32" t="b">
        <v>0</v>
      </c>
      <c r="R70" s="32" t="b">
        <v>0</v>
      </c>
      <c r="S70" s="32" t="b">
        <v>0</v>
      </c>
      <c r="T70" s="32" t="b">
        <v>0</v>
      </c>
      <c r="U70" s="32" t="b">
        <v>0</v>
      </c>
      <c r="V70" s="32" t="b">
        <v>0</v>
      </c>
      <c r="W70" s="32">
        <v>60</v>
      </c>
      <c r="X70" s="32" t="b">
        <v>0</v>
      </c>
      <c r="Y70" s="32" t="b">
        <v>0</v>
      </c>
      <c r="Z70" s="34" t="b">
        <v>0</v>
      </c>
      <c r="AA70" s="54"/>
      <c r="AB70" s="57"/>
      <c r="AC70" s="37"/>
      <c r="AD70" s="40"/>
      <c r="AE70" s="43"/>
    </row>
    <row r="71" spans="1:31" ht="24.75" customHeight="1" thickBot="1">
      <c r="A71" s="61"/>
      <c r="B71" s="27" t="s">
        <v>255</v>
      </c>
      <c r="C71" s="14" t="s">
        <v>189</v>
      </c>
      <c r="D71" s="16">
        <v>1972</v>
      </c>
      <c r="E71" s="52"/>
      <c r="F71" s="46"/>
      <c r="G71" s="33"/>
      <c r="H71" s="33"/>
      <c r="I71" s="33"/>
      <c r="J71" s="33"/>
      <c r="K71" s="33"/>
      <c r="L71" s="33"/>
      <c r="M71" s="33"/>
      <c r="N71" s="33"/>
      <c r="O71" s="33"/>
      <c r="P71" s="33"/>
      <c r="Q71" s="33"/>
      <c r="R71" s="33"/>
      <c r="S71" s="33"/>
      <c r="T71" s="33"/>
      <c r="U71" s="33"/>
      <c r="V71" s="33"/>
      <c r="W71" s="33"/>
      <c r="X71" s="33"/>
      <c r="Y71" s="33"/>
      <c r="Z71" s="35"/>
      <c r="AA71" s="55"/>
      <c r="AB71" s="58"/>
      <c r="AC71" s="38"/>
      <c r="AD71" s="41"/>
      <c r="AE71" s="44"/>
    </row>
    <row r="72" spans="1:31" ht="24.75" customHeight="1">
      <c r="A72" s="59" t="s">
        <v>0</v>
      </c>
      <c r="B72" s="24" t="s">
        <v>314</v>
      </c>
      <c r="C72" s="20" t="s">
        <v>199</v>
      </c>
      <c r="D72" s="19">
        <v>70</v>
      </c>
      <c r="E72" s="50" t="s">
        <v>391</v>
      </c>
      <c r="F72" s="10"/>
      <c r="G72" s="11"/>
      <c r="H72" s="11"/>
      <c r="I72" s="11"/>
      <c r="J72" s="11"/>
      <c r="K72" s="11">
        <v>0.9881944444444444</v>
      </c>
      <c r="L72" s="11"/>
      <c r="M72" s="11"/>
      <c r="N72" s="11"/>
      <c r="O72" s="11"/>
      <c r="P72" s="11"/>
      <c r="Q72" s="11"/>
      <c r="R72" s="11"/>
      <c r="S72" s="11"/>
      <c r="T72" s="11"/>
      <c r="U72" s="11"/>
      <c r="V72" s="11">
        <v>0.6944444444444445</v>
      </c>
      <c r="W72" s="11">
        <v>0.625</v>
      </c>
      <c r="X72" s="11"/>
      <c r="Y72" s="11">
        <v>0.8576388888888888</v>
      </c>
      <c r="Z72" s="12"/>
      <c r="AA72" s="53">
        <v>4</v>
      </c>
      <c r="AB72" s="56">
        <v>220</v>
      </c>
      <c r="AC72" s="36" t="s">
        <v>315</v>
      </c>
      <c r="AD72" s="39">
        <v>12</v>
      </c>
      <c r="AE72" s="42">
        <v>23</v>
      </c>
    </row>
    <row r="73" spans="1:31" ht="24.75" customHeight="1">
      <c r="A73" s="60"/>
      <c r="B73" s="26" t="s">
        <v>112</v>
      </c>
      <c r="C73" s="13" t="s">
        <v>198</v>
      </c>
      <c r="D73" s="15">
        <v>1986</v>
      </c>
      <c r="E73" s="51"/>
      <c r="F73" s="45" t="b">
        <v>0</v>
      </c>
      <c r="G73" s="32" t="b">
        <v>0</v>
      </c>
      <c r="H73" s="32" t="b">
        <v>0</v>
      </c>
      <c r="I73" s="32" t="b">
        <v>0</v>
      </c>
      <c r="J73" s="32" t="b">
        <v>0</v>
      </c>
      <c r="K73" s="32">
        <v>40</v>
      </c>
      <c r="L73" s="32" t="b">
        <v>0</v>
      </c>
      <c r="M73" s="32" t="b">
        <v>0</v>
      </c>
      <c r="N73" s="32" t="b">
        <v>0</v>
      </c>
      <c r="O73" s="32" t="b">
        <v>0</v>
      </c>
      <c r="P73" s="32" t="b">
        <v>0</v>
      </c>
      <c r="Q73" s="32" t="b">
        <v>0</v>
      </c>
      <c r="R73" s="32" t="b">
        <v>0</v>
      </c>
      <c r="S73" s="32" t="b">
        <v>0</v>
      </c>
      <c r="T73" s="32" t="b">
        <v>0</v>
      </c>
      <c r="U73" s="32" t="b">
        <v>0</v>
      </c>
      <c r="V73" s="32">
        <v>60</v>
      </c>
      <c r="W73" s="32">
        <v>60</v>
      </c>
      <c r="X73" s="32" t="b">
        <v>0</v>
      </c>
      <c r="Y73" s="32">
        <v>60</v>
      </c>
      <c r="Z73" s="34" t="b">
        <v>0</v>
      </c>
      <c r="AA73" s="54"/>
      <c r="AB73" s="57"/>
      <c r="AC73" s="37"/>
      <c r="AD73" s="40"/>
      <c r="AE73" s="43"/>
    </row>
    <row r="74" spans="1:31" ht="24.75" customHeight="1" thickBot="1">
      <c r="A74" s="61"/>
      <c r="B74" s="27" t="s">
        <v>196</v>
      </c>
      <c r="C74" s="14" t="s">
        <v>189</v>
      </c>
      <c r="D74" s="16">
        <v>1978</v>
      </c>
      <c r="E74" s="52"/>
      <c r="F74" s="46"/>
      <c r="G74" s="33"/>
      <c r="H74" s="33"/>
      <c r="I74" s="33"/>
      <c r="J74" s="33"/>
      <c r="K74" s="33"/>
      <c r="L74" s="33"/>
      <c r="M74" s="33"/>
      <c r="N74" s="33"/>
      <c r="O74" s="33"/>
      <c r="P74" s="33"/>
      <c r="Q74" s="33"/>
      <c r="R74" s="33"/>
      <c r="S74" s="33"/>
      <c r="T74" s="33"/>
      <c r="U74" s="33"/>
      <c r="V74" s="33"/>
      <c r="W74" s="33"/>
      <c r="X74" s="33"/>
      <c r="Y74" s="33"/>
      <c r="Z74" s="35"/>
      <c r="AA74" s="55"/>
      <c r="AB74" s="58"/>
      <c r="AC74" s="38"/>
      <c r="AD74" s="41"/>
      <c r="AE74" s="44"/>
    </row>
    <row r="75" spans="1:31" ht="24.75" customHeight="1">
      <c r="A75" s="59" t="s">
        <v>6</v>
      </c>
      <c r="B75" s="24" t="s">
        <v>249</v>
      </c>
      <c r="C75" s="20" t="s">
        <v>199</v>
      </c>
      <c r="D75" s="19">
        <v>94</v>
      </c>
      <c r="E75" s="50" t="s">
        <v>394</v>
      </c>
      <c r="F75" s="10"/>
      <c r="G75" s="11"/>
      <c r="H75" s="11"/>
      <c r="I75" s="11"/>
      <c r="J75" s="11"/>
      <c r="K75" s="11">
        <v>0.15277777777777776</v>
      </c>
      <c r="L75" s="11"/>
      <c r="M75" s="11"/>
      <c r="N75" s="11"/>
      <c r="O75" s="11"/>
      <c r="P75" s="11"/>
      <c r="Q75" s="11"/>
      <c r="R75" s="11"/>
      <c r="S75" s="11"/>
      <c r="T75" s="11"/>
      <c r="U75" s="11"/>
      <c r="V75" s="11"/>
      <c r="W75" s="11">
        <v>0.6840277777777778</v>
      </c>
      <c r="X75" s="11">
        <v>0.7520833333333333</v>
      </c>
      <c r="Y75" s="11"/>
      <c r="Z75" s="12">
        <v>0.8694444444444445</v>
      </c>
      <c r="AA75" s="53">
        <v>4</v>
      </c>
      <c r="AB75" s="56">
        <v>220</v>
      </c>
      <c r="AC75" s="36" t="s">
        <v>324</v>
      </c>
      <c r="AD75" s="39">
        <v>2</v>
      </c>
      <c r="AE75" s="42">
        <v>24</v>
      </c>
    </row>
    <row r="76" spans="1:31" ht="24.75" customHeight="1">
      <c r="A76" s="60"/>
      <c r="B76" s="26" t="s">
        <v>250</v>
      </c>
      <c r="C76" s="13" t="s">
        <v>189</v>
      </c>
      <c r="D76" s="15">
        <v>1954</v>
      </c>
      <c r="E76" s="51"/>
      <c r="F76" s="45" t="b">
        <v>0</v>
      </c>
      <c r="G76" s="32" t="b">
        <v>0</v>
      </c>
      <c r="H76" s="32" t="b">
        <v>0</v>
      </c>
      <c r="I76" s="32" t="b">
        <v>0</v>
      </c>
      <c r="J76" s="32" t="b">
        <v>0</v>
      </c>
      <c r="K76" s="32">
        <v>40</v>
      </c>
      <c r="L76" s="32" t="b">
        <v>0</v>
      </c>
      <c r="M76" s="32" t="b">
        <v>0</v>
      </c>
      <c r="N76" s="32" t="b">
        <v>0</v>
      </c>
      <c r="O76" s="32" t="b">
        <v>0</v>
      </c>
      <c r="P76" s="32" t="b">
        <v>0</v>
      </c>
      <c r="Q76" s="32" t="b">
        <v>0</v>
      </c>
      <c r="R76" s="32" t="b">
        <v>0</v>
      </c>
      <c r="S76" s="32" t="b">
        <v>0</v>
      </c>
      <c r="T76" s="32" t="b">
        <v>0</v>
      </c>
      <c r="U76" s="32" t="b">
        <v>0</v>
      </c>
      <c r="V76" s="32" t="b">
        <v>0</v>
      </c>
      <c r="W76" s="32">
        <v>60</v>
      </c>
      <c r="X76" s="32">
        <v>60</v>
      </c>
      <c r="Y76" s="32" t="b">
        <v>0</v>
      </c>
      <c r="Z76" s="34">
        <v>60</v>
      </c>
      <c r="AA76" s="54"/>
      <c r="AB76" s="57"/>
      <c r="AC76" s="37"/>
      <c r="AD76" s="40"/>
      <c r="AE76" s="43"/>
    </row>
    <row r="77" spans="1:31" ht="24.75" customHeight="1" thickBot="1">
      <c r="A77" s="61"/>
      <c r="B77" s="27" t="s">
        <v>325</v>
      </c>
      <c r="C77" s="14" t="s">
        <v>198</v>
      </c>
      <c r="D77" s="16">
        <v>1986</v>
      </c>
      <c r="E77" s="52"/>
      <c r="F77" s="46"/>
      <c r="G77" s="33"/>
      <c r="H77" s="33"/>
      <c r="I77" s="33"/>
      <c r="J77" s="33"/>
      <c r="K77" s="33"/>
      <c r="L77" s="33"/>
      <c r="M77" s="33"/>
      <c r="N77" s="33"/>
      <c r="O77" s="33"/>
      <c r="P77" s="33"/>
      <c r="Q77" s="33"/>
      <c r="R77" s="33"/>
      <c r="S77" s="33"/>
      <c r="T77" s="33"/>
      <c r="U77" s="33"/>
      <c r="V77" s="33"/>
      <c r="W77" s="33"/>
      <c r="X77" s="33"/>
      <c r="Y77" s="33"/>
      <c r="Z77" s="35"/>
      <c r="AA77" s="55"/>
      <c r="AB77" s="58"/>
      <c r="AC77" s="38"/>
      <c r="AD77" s="41"/>
      <c r="AE77" s="44"/>
    </row>
    <row r="78" spans="1:31" ht="24.75" customHeight="1">
      <c r="A78" s="59" t="s">
        <v>18</v>
      </c>
      <c r="B78" s="24" t="s">
        <v>210</v>
      </c>
      <c r="C78" s="20" t="s">
        <v>199</v>
      </c>
      <c r="D78" s="19">
        <v>74</v>
      </c>
      <c r="E78" s="50" t="s">
        <v>391</v>
      </c>
      <c r="F78" s="10">
        <v>0.5972222222222222</v>
      </c>
      <c r="G78" s="11">
        <v>0.8472222222222222</v>
      </c>
      <c r="H78" s="11"/>
      <c r="I78" s="11"/>
      <c r="J78" s="11">
        <v>0.4979166666666666</v>
      </c>
      <c r="K78" s="11"/>
      <c r="L78" s="11">
        <v>0.7847222222222222</v>
      </c>
      <c r="M78" s="11">
        <v>0.9722222222222222</v>
      </c>
      <c r="N78" s="11"/>
      <c r="O78" s="11"/>
      <c r="P78" s="11"/>
      <c r="Q78" s="11"/>
      <c r="R78" s="11"/>
      <c r="S78" s="11"/>
      <c r="T78" s="11"/>
      <c r="U78" s="11">
        <v>0.6979166666666666</v>
      </c>
      <c r="V78" s="11"/>
      <c r="W78" s="11"/>
      <c r="X78" s="11"/>
      <c r="Y78" s="11"/>
      <c r="Z78" s="12"/>
      <c r="AA78" s="53">
        <v>6</v>
      </c>
      <c r="AB78" s="56">
        <v>450</v>
      </c>
      <c r="AC78" s="36">
        <v>1</v>
      </c>
      <c r="AD78" s="39" t="s">
        <v>132</v>
      </c>
      <c r="AE78" s="42" t="s">
        <v>132</v>
      </c>
    </row>
    <row r="79" spans="1:31" ht="24.75" customHeight="1">
      <c r="A79" s="60"/>
      <c r="B79" s="26" t="s">
        <v>211</v>
      </c>
      <c r="C79" s="13" t="s">
        <v>189</v>
      </c>
      <c r="D79" s="15">
        <v>1969</v>
      </c>
      <c r="E79" s="51"/>
      <c r="F79" s="45">
        <v>80</v>
      </c>
      <c r="G79" s="32">
        <v>40</v>
      </c>
      <c r="H79" s="32" t="b">
        <v>0</v>
      </c>
      <c r="I79" s="32" t="b">
        <v>0</v>
      </c>
      <c r="J79" s="32">
        <v>80</v>
      </c>
      <c r="K79" s="32" t="b">
        <v>0</v>
      </c>
      <c r="L79" s="32">
        <v>70</v>
      </c>
      <c r="M79" s="32">
        <v>90</v>
      </c>
      <c r="N79" s="32" t="b">
        <v>0</v>
      </c>
      <c r="O79" s="32" t="b">
        <v>0</v>
      </c>
      <c r="P79" s="32" t="b">
        <v>0</v>
      </c>
      <c r="Q79" s="32" t="b">
        <v>0</v>
      </c>
      <c r="R79" s="32" t="b">
        <v>0</v>
      </c>
      <c r="S79" s="32" t="b">
        <v>0</v>
      </c>
      <c r="T79" s="32" t="b">
        <v>0</v>
      </c>
      <c r="U79" s="32">
        <v>90</v>
      </c>
      <c r="V79" s="32" t="b">
        <v>0</v>
      </c>
      <c r="W79" s="32" t="b">
        <v>0</v>
      </c>
      <c r="X79" s="32" t="b">
        <v>0</v>
      </c>
      <c r="Y79" s="32" t="b">
        <v>0</v>
      </c>
      <c r="Z79" s="34" t="b">
        <v>0</v>
      </c>
      <c r="AA79" s="54"/>
      <c r="AB79" s="57"/>
      <c r="AC79" s="37"/>
      <c r="AD79" s="40"/>
      <c r="AE79" s="43"/>
    </row>
    <row r="80" spans="1:31" ht="24.75" customHeight="1" thickBot="1">
      <c r="A80" s="61"/>
      <c r="B80" s="27" t="s">
        <v>352</v>
      </c>
      <c r="C80" s="14" t="s">
        <v>198</v>
      </c>
      <c r="D80" s="16">
        <v>1991</v>
      </c>
      <c r="E80" s="52"/>
      <c r="F80" s="46"/>
      <c r="G80" s="33"/>
      <c r="H80" s="33"/>
      <c r="I80" s="33"/>
      <c r="J80" s="33"/>
      <c r="K80" s="33"/>
      <c r="L80" s="33"/>
      <c r="M80" s="33"/>
      <c r="N80" s="33"/>
      <c r="O80" s="33"/>
      <c r="P80" s="33"/>
      <c r="Q80" s="33"/>
      <c r="R80" s="33"/>
      <c r="S80" s="33"/>
      <c r="T80" s="33"/>
      <c r="U80" s="33"/>
      <c r="V80" s="33"/>
      <c r="W80" s="33"/>
      <c r="X80" s="33"/>
      <c r="Y80" s="33"/>
      <c r="Z80" s="35"/>
      <c r="AA80" s="55"/>
      <c r="AB80" s="58"/>
      <c r="AC80" s="38"/>
      <c r="AD80" s="41"/>
      <c r="AE80" s="44"/>
    </row>
    <row r="81" spans="1:31" ht="24.75" customHeight="1">
      <c r="A81" s="47" t="s">
        <v>20</v>
      </c>
      <c r="B81" s="24" t="s">
        <v>96</v>
      </c>
      <c r="C81" s="20" t="s">
        <v>199</v>
      </c>
      <c r="D81" s="19">
        <v>89</v>
      </c>
      <c r="E81" s="50" t="s">
        <v>391</v>
      </c>
      <c r="F81" s="10">
        <v>0.5069444444444444</v>
      </c>
      <c r="G81" s="11"/>
      <c r="H81" s="11"/>
      <c r="I81" s="11"/>
      <c r="J81" s="11"/>
      <c r="K81" s="11"/>
      <c r="L81" s="11">
        <v>0.6687500000000001</v>
      </c>
      <c r="M81" s="11"/>
      <c r="N81" s="11">
        <v>0.5618055555555556</v>
      </c>
      <c r="O81" s="11"/>
      <c r="P81" s="11"/>
      <c r="Q81" s="11"/>
      <c r="R81" s="11"/>
      <c r="S81" s="11"/>
      <c r="T81" s="11"/>
      <c r="U81" s="11">
        <v>0.6180555555555556</v>
      </c>
      <c r="V81" s="11"/>
      <c r="W81" s="11"/>
      <c r="X81" s="11"/>
      <c r="Y81" s="11"/>
      <c r="Z81" s="12"/>
      <c r="AA81" s="53">
        <v>4</v>
      </c>
      <c r="AB81" s="56">
        <v>310</v>
      </c>
      <c r="AC81" s="36">
        <v>1</v>
      </c>
      <c r="AD81" s="39" t="s">
        <v>132</v>
      </c>
      <c r="AE81" s="42" t="s">
        <v>132</v>
      </c>
    </row>
    <row r="82" spans="1:31" ht="24.75" customHeight="1">
      <c r="A82" s="48"/>
      <c r="B82" s="26" t="s">
        <v>97</v>
      </c>
      <c r="C82" s="13" t="s">
        <v>189</v>
      </c>
      <c r="D82" s="15">
        <v>1964</v>
      </c>
      <c r="E82" s="51"/>
      <c r="F82" s="45">
        <v>80</v>
      </c>
      <c r="G82" s="32" t="b">
        <v>0</v>
      </c>
      <c r="H82" s="32" t="b">
        <v>0</v>
      </c>
      <c r="I82" s="32" t="b">
        <v>0</v>
      </c>
      <c r="J82" s="32" t="b">
        <v>0</v>
      </c>
      <c r="K82" s="32" t="b">
        <v>0</v>
      </c>
      <c r="L82" s="32">
        <v>70</v>
      </c>
      <c r="M82" s="32" t="b">
        <v>0</v>
      </c>
      <c r="N82" s="32">
        <v>70</v>
      </c>
      <c r="O82" s="32" t="b">
        <v>0</v>
      </c>
      <c r="P82" s="32" t="b">
        <v>0</v>
      </c>
      <c r="Q82" s="32" t="b">
        <v>0</v>
      </c>
      <c r="R82" s="32" t="b">
        <v>0</v>
      </c>
      <c r="S82" s="32" t="b">
        <v>0</v>
      </c>
      <c r="T82" s="32" t="b">
        <v>0</v>
      </c>
      <c r="U82" s="32">
        <v>90</v>
      </c>
      <c r="V82" s="32" t="b">
        <v>0</v>
      </c>
      <c r="W82" s="32" t="b">
        <v>0</v>
      </c>
      <c r="X82" s="32" t="b">
        <v>0</v>
      </c>
      <c r="Y82" s="32" t="b">
        <v>0</v>
      </c>
      <c r="Z82" s="34" t="b">
        <v>0</v>
      </c>
      <c r="AA82" s="54"/>
      <c r="AB82" s="57"/>
      <c r="AC82" s="37"/>
      <c r="AD82" s="40"/>
      <c r="AE82" s="43"/>
    </row>
    <row r="83" spans="1:31" ht="24.75" customHeight="1" thickBot="1">
      <c r="A83" s="49"/>
      <c r="B83" s="27" t="s">
        <v>355</v>
      </c>
      <c r="C83" s="14" t="s">
        <v>198</v>
      </c>
      <c r="D83" s="16">
        <v>1981</v>
      </c>
      <c r="E83" s="52"/>
      <c r="F83" s="46"/>
      <c r="G83" s="33"/>
      <c r="H83" s="33"/>
      <c r="I83" s="33"/>
      <c r="J83" s="33"/>
      <c r="K83" s="33"/>
      <c r="L83" s="33"/>
      <c r="M83" s="33"/>
      <c r="N83" s="33"/>
      <c r="O83" s="33"/>
      <c r="P83" s="33"/>
      <c r="Q83" s="33"/>
      <c r="R83" s="33"/>
      <c r="S83" s="33"/>
      <c r="T83" s="33"/>
      <c r="U83" s="33"/>
      <c r="V83" s="33"/>
      <c r="W83" s="33"/>
      <c r="X83" s="33"/>
      <c r="Y83" s="33"/>
      <c r="Z83" s="35"/>
      <c r="AA83" s="55"/>
      <c r="AB83" s="58"/>
      <c r="AC83" s="38"/>
      <c r="AD83" s="41"/>
      <c r="AE83" s="44"/>
    </row>
    <row r="84" spans="1:31" ht="24.75" customHeight="1">
      <c r="A84" s="59" t="s">
        <v>17</v>
      </c>
      <c r="B84" s="24" t="s">
        <v>349</v>
      </c>
      <c r="C84" s="20" t="s">
        <v>189</v>
      </c>
      <c r="D84" s="19">
        <v>77</v>
      </c>
      <c r="E84" s="50" t="s">
        <v>392</v>
      </c>
      <c r="F84" s="10">
        <v>0.5881944444444445</v>
      </c>
      <c r="G84" s="11"/>
      <c r="H84" s="11"/>
      <c r="I84" s="11"/>
      <c r="J84" s="11"/>
      <c r="K84" s="11"/>
      <c r="L84" s="11"/>
      <c r="M84" s="11"/>
      <c r="N84" s="11">
        <v>0.5104166666666666</v>
      </c>
      <c r="O84" s="11"/>
      <c r="P84" s="11"/>
      <c r="Q84" s="11"/>
      <c r="R84" s="11"/>
      <c r="S84" s="11"/>
      <c r="T84" s="11"/>
      <c r="U84" s="11">
        <v>0.6680555555555556</v>
      </c>
      <c r="V84" s="11"/>
      <c r="W84" s="11"/>
      <c r="X84" s="11"/>
      <c r="Y84" s="11"/>
      <c r="Z84" s="12"/>
      <c r="AA84" s="53">
        <v>3</v>
      </c>
      <c r="AB84" s="56">
        <v>240</v>
      </c>
      <c r="AC84" s="36">
        <v>1</v>
      </c>
      <c r="AD84" s="39" t="s">
        <v>132</v>
      </c>
      <c r="AE84" s="42" t="s">
        <v>132</v>
      </c>
    </row>
    <row r="85" spans="1:31" ht="24.75" customHeight="1">
      <c r="A85" s="60"/>
      <c r="B85" s="26" t="s">
        <v>350</v>
      </c>
      <c r="C85" s="13" t="s">
        <v>189</v>
      </c>
      <c r="D85" s="15">
        <v>1984</v>
      </c>
      <c r="E85" s="51"/>
      <c r="F85" s="45">
        <v>80</v>
      </c>
      <c r="G85" s="32" t="b">
        <v>0</v>
      </c>
      <c r="H85" s="32" t="b">
        <v>0</v>
      </c>
      <c r="I85" s="32" t="b">
        <v>0</v>
      </c>
      <c r="J85" s="32" t="b">
        <v>0</v>
      </c>
      <c r="K85" s="32" t="b">
        <v>0</v>
      </c>
      <c r="L85" s="32" t="b">
        <v>0</v>
      </c>
      <c r="M85" s="32" t="b">
        <v>0</v>
      </c>
      <c r="N85" s="32">
        <v>70</v>
      </c>
      <c r="O85" s="32" t="b">
        <v>0</v>
      </c>
      <c r="P85" s="32" t="b">
        <v>0</v>
      </c>
      <c r="Q85" s="32" t="b">
        <v>0</v>
      </c>
      <c r="R85" s="32" t="b">
        <v>0</v>
      </c>
      <c r="S85" s="32" t="b">
        <v>0</v>
      </c>
      <c r="T85" s="32" t="b">
        <v>0</v>
      </c>
      <c r="U85" s="32">
        <v>90</v>
      </c>
      <c r="V85" s="32" t="b">
        <v>0</v>
      </c>
      <c r="W85" s="32" t="b">
        <v>0</v>
      </c>
      <c r="X85" s="32" t="b">
        <v>0</v>
      </c>
      <c r="Y85" s="32" t="b">
        <v>0</v>
      </c>
      <c r="Z85" s="34" t="b">
        <v>0</v>
      </c>
      <c r="AA85" s="54"/>
      <c r="AB85" s="57"/>
      <c r="AC85" s="37"/>
      <c r="AD85" s="40"/>
      <c r="AE85" s="43"/>
    </row>
    <row r="86" spans="1:31" ht="24.75" customHeight="1" thickBot="1">
      <c r="A86" s="61"/>
      <c r="B86" s="27" t="s">
        <v>351</v>
      </c>
      <c r="C86" s="14" t="s">
        <v>189</v>
      </c>
      <c r="D86" s="16">
        <v>1973</v>
      </c>
      <c r="E86" s="52"/>
      <c r="F86" s="46"/>
      <c r="G86" s="33"/>
      <c r="H86" s="33"/>
      <c r="I86" s="33"/>
      <c r="J86" s="33"/>
      <c r="K86" s="33"/>
      <c r="L86" s="33"/>
      <c r="M86" s="33"/>
      <c r="N86" s="33"/>
      <c r="O86" s="33"/>
      <c r="P86" s="33"/>
      <c r="Q86" s="33"/>
      <c r="R86" s="33"/>
      <c r="S86" s="33"/>
      <c r="T86" s="33"/>
      <c r="U86" s="33"/>
      <c r="V86" s="33"/>
      <c r="W86" s="33"/>
      <c r="X86" s="33"/>
      <c r="Y86" s="33"/>
      <c r="Z86" s="35"/>
      <c r="AA86" s="55"/>
      <c r="AB86" s="58"/>
      <c r="AC86" s="38"/>
      <c r="AD86" s="41"/>
      <c r="AE86" s="44"/>
    </row>
    <row r="87" spans="1:31" ht="24.75" customHeight="1">
      <c r="A87" s="59" t="s">
        <v>8</v>
      </c>
      <c r="B87" s="24" t="s">
        <v>330</v>
      </c>
      <c r="C87" s="20" t="s">
        <v>199</v>
      </c>
      <c r="D87" s="19">
        <v>88</v>
      </c>
      <c r="E87" s="50" t="s">
        <v>391</v>
      </c>
      <c r="F87" s="10">
        <v>0.5229166666666667</v>
      </c>
      <c r="G87" s="11"/>
      <c r="H87" s="11"/>
      <c r="I87" s="11"/>
      <c r="J87" s="11"/>
      <c r="K87" s="11"/>
      <c r="L87" s="11"/>
      <c r="M87" s="11"/>
      <c r="N87" s="11"/>
      <c r="O87" s="11"/>
      <c r="P87" s="11"/>
      <c r="Q87" s="11"/>
      <c r="R87" s="11"/>
      <c r="S87" s="11"/>
      <c r="T87" s="11"/>
      <c r="U87" s="11">
        <v>0.6041666666666666</v>
      </c>
      <c r="V87" s="11"/>
      <c r="W87" s="11"/>
      <c r="X87" s="11"/>
      <c r="Y87" s="11"/>
      <c r="Z87" s="12"/>
      <c r="AA87" s="53">
        <v>2</v>
      </c>
      <c r="AB87" s="56">
        <v>170</v>
      </c>
      <c r="AC87" s="36">
        <v>1</v>
      </c>
      <c r="AD87" s="39" t="s">
        <v>132</v>
      </c>
      <c r="AE87" s="42" t="s">
        <v>132</v>
      </c>
    </row>
    <row r="88" spans="1:31" ht="24.75" customHeight="1">
      <c r="A88" s="60"/>
      <c r="B88" s="26" t="s">
        <v>331</v>
      </c>
      <c r="C88" s="13" t="s">
        <v>189</v>
      </c>
      <c r="D88" s="15">
        <v>1973</v>
      </c>
      <c r="E88" s="51"/>
      <c r="F88" s="45">
        <v>80</v>
      </c>
      <c r="G88" s="32" t="b">
        <v>0</v>
      </c>
      <c r="H88" s="32" t="b">
        <v>0</v>
      </c>
      <c r="I88" s="32" t="b">
        <v>0</v>
      </c>
      <c r="J88" s="32" t="b">
        <v>0</v>
      </c>
      <c r="K88" s="32" t="b">
        <v>0</v>
      </c>
      <c r="L88" s="32" t="b">
        <v>0</v>
      </c>
      <c r="M88" s="32" t="b">
        <v>0</v>
      </c>
      <c r="N88" s="32" t="b">
        <v>0</v>
      </c>
      <c r="O88" s="32" t="b">
        <v>0</v>
      </c>
      <c r="P88" s="32" t="b">
        <v>0</v>
      </c>
      <c r="Q88" s="32" t="b">
        <v>0</v>
      </c>
      <c r="R88" s="32" t="b">
        <v>0</v>
      </c>
      <c r="S88" s="32" t="b">
        <v>0</v>
      </c>
      <c r="T88" s="32" t="b">
        <v>0</v>
      </c>
      <c r="U88" s="32">
        <v>90</v>
      </c>
      <c r="V88" s="32" t="b">
        <v>0</v>
      </c>
      <c r="W88" s="32" t="b">
        <v>0</v>
      </c>
      <c r="X88" s="32" t="b">
        <v>0</v>
      </c>
      <c r="Y88" s="32" t="b">
        <v>0</v>
      </c>
      <c r="Z88" s="34" t="b">
        <v>0</v>
      </c>
      <c r="AA88" s="54"/>
      <c r="AB88" s="57"/>
      <c r="AC88" s="37"/>
      <c r="AD88" s="40"/>
      <c r="AE88" s="43"/>
    </row>
    <row r="89" spans="1:31" ht="24.75" customHeight="1" thickBot="1">
      <c r="A89" s="61"/>
      <c r="B89" s="27" t="s">
        <v>332</v>
      </c>
      <c r="C89" s="14" t="s">
        <v>198</v>
      </c>
      <c r="D89" s="16">
        <v>1973</v>
      </c>
      <c r="E89" s="52"/>
      <c r="F89" s="46"/>
      <c r="G89" s="33"/>
      <c r="H89" s="33"/>
      <c r="I89" s="33"/>
      <c r="J89" s="33"/>
      <c r="K89" s="33"/>
      <c r="L89" s="33"/>
      <c r="M89" s="33"/>
      <c r="N89" s="33"/>
      <c r="O89" s="33"/>
      <c r="P89" s="33"/>
      <c r="Q89" s="33"/>
      <c r="R89" s="33"/>
      <c r="S89" s="33"/>
      <c r="T89" s="33"/>
      <c r="U89" s="33"/>
      <c r="V89" s="33"/>
      <c r="W89" s="33"/>
      <c r="X89" s="33"/>
      <c r="Y89" s="33"/>
      <c r="Z89" s="35"/>
      <c r="AA89" s="55"/>
      <c r="AB89" s="58"/>
      <c r="AC89" s="38"/>
      <c r="AD89" s="41"/>
      <c r="AE89" s="44"/>
    </row>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sheetData>
  <sheetProtection/>
  <mergeCells count="812">
    <mergeCell ref="A1:AE1"/>
    <mergeCell ref="A2:A5"/>
    <mergeCell ref="B2:B5"/>
    <mergeCell ref="C2:C5"/>
    <mergeCell ref="D2:D5"/>
    <mergeCell ref="E2:E5"/>
    <mergeCell ref="AA2:AA5"/>
    <mergeCell ref="AB2:AB5"/>
    <mergeCell ref="AC2:AC5"/>
    <mergeCell ref="AD2:AD5"/>
    <mergeCell ref="AE2:AE5"/>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Z3"/>
    <mergeCell ref="A72:A74"/>
    <mergeCell ref="E72:E74"/>
    <mergeCell ref="AA72:AA74"/>
    <mergeCell ref="AB72:AB74"/>
    <mergeCell ref="M73:M74"/>
    <mergeCell ref="N73:N74"/>
    <mergeCell ref="O73:O74"/>
    <mergeCell ref="P73:P74"/>
    <mergeCell ref="AC72:AC74"/>
    <mergeCell ref="AD72:AD74"/>
    <mergeCell ref="AE72:AE74"/>
    <mergeCell ref="F73:F74"/>
    <mergeCell ref="G73:G74"/>
    <mergeCell ref="H73:H74"/>
    <mergeCell ref="I73:I74"/>
    <mergeCell ref="J73:J74"/>
    <mergeCell ref="K73:K74"/>
    <mergeCell ref="L73:L74"/>
    <mergeCell ref="Q73:Q74"/>
    <mergeCell ref="R73:R74"/>
    <mergeCell ref="S73:S74"/>
    <mergeCell ref="T73:T74"/>
    <mergeCell ref="U73:U74"/>
    <mergeCell ref="V73:V74"/>
    <mergeCell ref="W73:W74"/>
    <mergeCell ref="X73:X74"/>
    <mergeCell ref="Y73:Y74"/>
    <mergeCell ref="Z73:Z74"/>
    <mergeCell ref="A6:A8"/>
    <mergeCell ref="E6:E8"/>
    <mergeCell ref="K7:K8"/>
    <mergeCell ref="L7:L8"/>
    <mergeCell ref="M7:M8"/>
    <mergeCell ref="N7:N8"/>
    <mergeCell ref="AA6:AA8"/>
    <mergeCell ref="AB6:AB8"/>
    <mergeCell ref="AC6:AC8"/>
    <mergeCell ref="AD6:AD8"/>
    <mergeCell ref="AE6:AE8"/>
    <mergeCell ref="F7:F8"/>
    <mergeCell ref="G7:G8"/>
    <mergeCell ref="H7:H8"/>
    <mergeCell ref="I7:I8"/>
    <mergeCell ref="J7:J8"/>
    <mergeCell ref="O7:O8"/>
    <mergeCell ref="P7:P8"/>
    <mergeCell ref="Q7:Q8"/>
    <mergeCell ref="R7:R8"/>
    <mergeCell ref="S7:S8"/>
    <mergeCell ref="T7:T8"/>
    <mergeCell ref="U7:U8"/>
    <mergeCell ref="V7:V8"/>
    <mergeCell ref="W7:W8"/>
    <mergeCell ref="X7:X8"/>
    <mergeCell ref="Y7:Y8"/>
    <mergeCell ref="Z7:Z8"/>
    <mergeCell ref="A30:A32"/>
    <mergeCell ref="E30:E32"/>
    <mergeCell ref="AA30:AA32"/>
    <mergeCell ref="AB30:AB32"/>
    <mergeCell ref="AC30:AC32"/>
    <mergeCell ref="AD30:AD32"/>
    <mergeCell ref="O31:O32"/>
    <mergeCell ref="P31:P32"/>
    <mergeCell ref="Q31:Q32"/>
    <mergeCell ref="R31:R32"/>
    <mergeCell ref="AE30:AE32"/>
    <mergeCell ref="F31:F32"/>
    <mergeCell ref="G31:G32"/>
    <mergeCell ref="H31:H32"/>
    <mergeCell ref="I31:I32"/>
    <mergeCell ref="J31:J32"/>
    <mergeCell ref="K31:K32"/>
    <mergeCell ref="L31:L32"/>
    <mergeCell ref="M31:M32"/>
    <mergeCell ref="N31:N32"/>
    <mergeCell ref="S31:S32"/>
    <mergeCell ref="T31:T32"/>
    <mergeCell ref="U31:U32"/>
    <mergeCell ref="V31:V32"/>
    <mergeCell ref="W31:W32"/>
    <mergeCell ref="X31:X32"/>
    <mergeCell ref="Y31:Y32"/>
    <mergeCell ref="Z31:Z32"/>
    <mergeCell ref="A63:A65"/>
    <mergeCell ref="E63:E65"/>
    <mergeCell ref="AA63:AA65"/>
    <mergeCell ref="AB63:AB65"/>
    <mergeCell ref="M64:M65"/>
    <mergeCell ref="N64:N65"/>
    <mergeCell ref="O64:O65"/>
    <mergeCell ref="P64:P65"/>
    <mergeCell ref="AC63:AC65"/>
    <mergeCell ref="AD63:AD65"/>
    <mergeCell ref="AE63:AE65"/>
    <mergeCell ref="F64:F65"/>
    <mergeCell ref="G64:G65"/>
    <mergeCell ref="H64:H65"/>
    <mergeCell ref="I64:I65"/>
    <mergeCell ref="J64:J65"/>
    <mergeCell ref="K64:K65"/>
    <mergeCell ref="L64:L65"/>
    <mergeCell ref="Q64:Q65"/>
    <mergeCell ref="R64:R65"/>
    <mergeCell ref="S64:S65"/>
    <mergeCell ref="T64:T65"/>
    <mergeCell ref="U64:U65"/>
    <mergeCell ref="V64:V65"/>
    <mergeCell ref="W64:W65"/>
    <mergeCell ref="X64:X65"/>
    <mergeCell ref="Y64:Y65"/>
    <mergeCell ref="Z64:Z65"/>
    <mergeCell ref="A69:A71"/>
    <mergeCell ref="E69:E71"/>
    <mergeCell ref="K70:K71"/>
    <mergeCell ref="L70:L71"/>
    <mergeCell ref="M70:M71"/>
    <mergeCell ref="N70:N71"/>
    <mergeCell ref="AA69:AA71"/>
    <mergeCell ref="AB69:AB71"/>
    <mergeCell ref="AC69:AC71"/>
    <mergeCell ref="AD69:AD71"/>
    <mergeCell ref="AE69:AE71"/>
    <mergeCell ref="F70:F71"/>
    <mergeCell ref="G70:G71"/>
    <mergeCell ref="H70:H71"/>
    <mergeCell ref="I70:I71"/>
    <mergeCell ref="J70:J71"/>
    <mergeCell ref="O70:O71"/>
    <mergeCell ref="P70:P71"/>
    <mergeCell ref="Q70:Q71"/>
    <mergeCell ref="R70:R71"/>
    <mergeCell ref="S70:S71"/>
    <mergeCell ref="T70:T71"/>
    <mergeCell ref="U70:U71"/>
    <mergeCell ref="V70:V71"/>
    <mergeCell ref="W70:W71"/>
    <mergeCell ref="X70:X71"/>
    <mergeCell ref="Y70:Y71"/>
    <mergeCell ref="Z70:Z71"/>
    <mergeCell ref="A75:A77"/>
    <mergeCell ref="E75:E77"/>
    <mergeCell ref="AA75:AA77"/>
    <mergeCell ref="AB75:AB77"/>
    <mergeCell ref="AC75:AC77"/>
    <mergeCell ref="AD75:AD77"/>
    <mergeCell ref="O76:O77"/>
    <mergeCell ref="P76:P77"/>
    <mergeCell ref="Q76:Q77"/>
    <mergeCell ref="R76:R77"/>
    <mergeCell ref="AE75:AE77"/>
    <mergeCell ref="F76:F77"/>
    <mergeCell ref="G76:G77"/>
    <mergeCell ref="H76:H77"/>
    <mergeCell ref="I76:I77"/>
    <mergeCell ref="J76:J77"/>
    <mergeCell ref="K76:K77"/>
    <mergeCell ref="L76:L77"/>
    <mergeCell ref="M76:M77"/>
    <mergeCell ref="N76:N77"/>
    <mergeCell ref="S76:S77"/>
    <mergeCell ref="T76:T77"/>
    <mergeCell ref="U76:U77"/>
    <mergeCell ref="V76:V77"/>
    <mergeCell ref="W76:W77"/>
    <mergeCell ref="X76:X77"/>
    <mergeCell ref="Y76:Y77"/>
    <mergeCell ref="Z76:Z77"/>
    <mergeCell ref="A54:A56"/>
    <mergeCell ref="E54:E56"/>
    <mergeCell ref="AA54:AA56"/>
    <mergeCell ref="AB54:AB56"/>
    <mergeCell ref="M55:M56"/>
    <mergeCell ref="N55:N56"/>
    <mergeCell ref="O55:O56"/>
    <mergeCell ref="P55:P56"/>
    <mergeCell ref="AC54:AC56"/>
    <mergeCell ref="AD54:AD56"/>
    <mergeCell ref="AE54:AE56"/>
    <mergeCell ref="F55:F56"/>
    <mergeCell ref="G55:G56"/>
    <mergeCell ref="H55:H56"/>
    <mergeCell ref="I55:I56"/>
    <mergeCell ref="J55:J56"/>
    <mergeCell ref="K55:K56"/>
    <mergeCell ref="L55:L56"/>
    <mergeCell ref="Q55:Q56"/>
    <mergeCell ref="R55:R56"/>
    <mergeCell ref="S55:S56"/>
    <mergeCell ref="T55:T56"/>
    <mergeCell ref="U55:U56"/>
    <mergeCell ref="V55:V56"/>
    <mergeCell ref="W55:W56"/>
    <mergeCell ref="X55:X56"/>
    <mergeCell ref="Y55:Y56"/>
    <mergeCell ref="Z55:Z56"/>
    <mergeCell ref="A87:A89"/>
    <mergeCell ref="E87:E89"/>
    <mergeCell ref="K88:K89"/>
    <mergeCell ref="L88:L89"/>
    <mergeCell ref="M88:M89"/>
    <mergeCell ref="N88:N89"/>
    <mergeCell ref="AA87:AA89"/>
    <mergeCell ref="AB87:AB89"/>
    <mergeCell ref="AC87:AC89"/>
    <mergeCell ref="AD87:AD89"/>
    <mergeCell ref="AE87:AE89"/>
    <mergeCell ref="F88:F89"/>
    <mergeCell ref="G88:G89"/>
    <mergeCell ref="H88:H89"/>
    <mergeCell ref="I88:I89"/>
    <mergeCell ref="J88:J89"/>
    <mergeCell ref="O88:O89"/>
    <mergeCell ref="P88:P89"/>
    <mergeCell ref="Q88:Q89"/>
    <mergeCell ref="R88:R89"/>
    <mergeCell ref="S88:S89"/>
    <mergeCell ref="T88:T89"/>
    <mergeCell ref="U88:U89"/>
    <mergeCell ref="V88:V89"/>
    <mergeCell ref="W88:W89"/>
    <mergeCell ref="X88:X89"/>
    <mergeCell ref="Y88:Y89"/>
    <mergeCell ref="Z88:Z89"/>
    <mergeCell ref="A45:A47"/>
    <mergeCell ref="E45:E47"/>
    <mergeCell ref="AA45:AA47"/>
    <mergeCell ref="AB45:AB47"/>
    <mergeCell ref="AC45:AC47"/>
    <mergeCell ref="AD45:AD47"/>
    <mergeCell ref="O46:O47"/>
    <mergeCell ref="P46:P47"/>
    <mergeCell ref="Q46:Q47"/>
    <mergeCell ref="R46:R47"/>
    <mergeCell ref="AE45:AE47"/>
    <mergeCell ref="F46:F47"/>
    <mergeCell ref="G46:G47"/>
    <mergeCell ref="H46:H47"/>
    <mergeCell ref="I46:I47"/>
    <mergeCell ref="J46:J47"/>
    <mergeCell ref="K46:K47"/>
    <mergeCell ref="L46:L47"/>
    <mergeCell ref="M46:M47"/>
    <mergeCell ref="N46:N47"/>
    <mergeCell ref="S46:S47"/>
    <mergeCell ref="T46:T47"/>
    <mergeCell ref="U46:U47"/>
    <mergeCell ref="V46:V47"/>
    <mergeCell ref="W46:W47"/>
    <mergeCell ref="X46:X47"/>
    <mergeCell ref="Y46:Y47"/>
    <mergeCell ref="Z46:Z47"/>
    <mergeCell ref="A60:A62"/>
    <mergeCell ref="E60:E62"/>
    <mergeCell ref="AA60:AA62"/>
    <mergeCell ref="AB60:AB62"/>
    <mergeCell ref="M61:M62"/>
    <mergeCell ref="N61:N62"/>
    <mergeCell ref="O61:O62"/>
    <mergeCell ref="P61:P62"/>
    <mergeCell ref="AC60:AC62"/>
    <mergeCell ref="AD60:AD62"/>
    <mergeCell ref="AE60:AE62"/>
    <mergeCell ref="F61:F62"/>
    <mergeCell ref="G61:G62"/>
    <mergeCell ref="H61:H62"/>
    <mergeCell ref="I61:I62"/>
    <mergeCell ref="J61:J62"/>
    <mergeCell ref="K61:K62"/>
    <mergeCell ref="L61:L62"/>
    <mergeCell ref="Q61:Q62"/>
    <mergeCell ref="R61:R62"/>
    <mergeCell ref="S61:S62"/>
    <mergeCell ref="T61:T62"/>
    <mergeCell ref="U61:U62"/>
    <mergeCell ref="V61:V62"/>
    <mergeCell ref="W61:W62"/>
    <mergeCell ref="X61:X62"/>
    <mergeCell ref="Y61:Y62"/>
    <mergeCell ref="Z61:Z62"/>
    <mergeCell ref="A66:A68"/>
    <mergeCell ref="E66:E68"/>
    <mergeCell ref="K67:K68"/>
    <mergeCell ref="L67:L68"/>
    <mergeCell ref="M67:M68"/>
    <mergeCell ref="N67:N68"/>
    <mergeCell ref="AA66:AA68"/>
    <mergeCell ref="AB66:AB68"/>
    <mergeCell ref="AC66:AC68"/>
    <mergeCell ref="AD66:AD68"/>
    <mergeCell ref="AE66:AE68"/>
    <mergeCell ref="F67:F68"/>
    <mergeCell ref="G67:G68"/>
    <mergeCell ref="H67:H68"/>
    <mergeCell ref="I67:I68"/>
    <mergeCell ref="J67:J68"/>
    <mergeCell ref="O67:O68"/>
    <mergeCell ref="P67:P68"/>
    <mergeCell ref="Q67:Q68"/>
    <mergeCell ref="R67:R68"/>
    <mergeCell ref="S67:S68"/>
    <mergeCell ref="T67:T68"/>
    <mergeCell ref="U67:U68"/>
    <mergeCell ref="V67:V68"/>
    <mergeCell ref="W67:W68"/>
    <mergeCell ref="X67:X68"/>
    <mergeCell ref="Y67:Y68"/>
    <mergeCell ref="Z67:Z68"/>
    <mergeCell ref="A36:A38"/>
    <mergeCell ref="E36:E38"/>
    <mergeCell ref="AA36:AA38"/>
    <mergeCell ref="AB36:AB38"/>
    <mergeCell ref="AC36:AC38"/>
    <mergeCell ref="AD36:AD38"/>
    <mergeCell ref="O37:O38"/>
    <mergeCell ref="P37:P38"/>
    <mergeCell ref="Q37:Q38"/>
    <mergeCell ref="R37:R38"/>
    <mergeCell ref="AE36:AE38"/>
    <mergeCell ref="F37:F38"/>
    <mergeCell ref="G37:G38"/>
    <mergeCell ref="H37:H38"/>
    <mergeCell ref="I37:I38"/>
    <mergeCell ref="J37:J38"/>
    <mergeCell ref="K37:K38"/>
    <mergeCell ref="L37:L38"/>
    <mergeCell ref="M37:M38"/>
    <mergeCell ref="N37:N38"/>
    <mergeCell ref="S37:S38"/>
    <mergeCell ref="T37:T38"/>
    <mergeCell ref="U37:U38"/>
    <mergeCell ref="V37:V38"/>
    <mergeCell ref="W37:W38"/>
    <mergeCell ref="X37:X38"/>
    <mergeCell ref="Y37:Y38"/>
    <mergeCell ref="Z37:Z38"/>
    <mergeCell ref="A12:A14"/>
    <mergeCell ref="E12:E14"/>
    <mergeCell ref="AA12:AA14"/>
    <mergeCell ref="AB12:AB14"/>
    <mergeCell ref="M13:M14"/>
    <mergeCell ref="N13:N14"/>
    <mergeCell ref="O13:O14"/>
    <mergeCell ref="P13:P14"/>
    <mergeCell ref="AC12:AC14"/>
    <mergeCell ref="AD12:AD14"/>
    <mergeCell ref="AE12:AE14"/>
    <mergeCell ref="F13:F14"/>
    <mergeCell ref="G13:G14"/>
    <mergeCell ref="H13:H14"/>
    <mergeCell ref="I13:I14"/>
    <mergeCell ref="J13:J14"/>
    <mergeCell ref="K13:K14"/>
    <mergeCell ref="L13:L14"/>
    <mergeCell ref="Q13:Q14"/>
    <mergeCell ref="R13:R14"/>
    <mergeCell ref="S13:S14"/>
    <mergeCell ref="T13:T14"/>
    <mergeCell ref="U13:U14"/>
    <mergeCell ref="V13:V14"/>
    <mergeCell ref="W13:W14"/>
    <mergeCell ref="X13:X14"/>
    <mergeCell ref="Y13:Y14"/>
    <mergeCell ref="Z13:Z14"/>
    <mergeCell ref="A48:A50"/>
    <mergeCell ref="E48:E50"/>
    <mergeCell ref="K49:K50"/>
    <mergeCell ref="L49:L50"/>
    <mergeCell ref="M49:M50"/>
    <mergeCell ref="N49:N50"/>
    <mergeCell ref="AA48:AA50"/>
    <mergeCell ref="AB48:AB50"/>
    <mergeCell ref="AC48:AC50"/>
    <mergeCell ref="AD48:AD50"/>
    <mergeCell ref="AE48:AE50"/>
    <mergeCell ref="F49:F50"/>
    <mergeCell ref="G49:G50"/>
    <mergeCell ref="H49:H50"/>
    <mergeCell ref="I49:I50"/>
    <mergeCell ref="J49:J50"/>
    <mergeCell ref="O49:O50"/>
    <mergeCell ref="P49:P50"/>
    <mergeCell ref="Q49:Q50"/>
    <mergeCell ref="R49:R50"/>
    <mergeCell ref="S49:S50"/>
    <mergeCell ref="T49:T50"/>
    <mergeCell ref="U49:U50"/>
    <mergeCell ref="V49:V50"/>
    <mergeCell ref="W49:W50"/>
    <mergeCell ref="X49:X50"/>
    <mergeCell ref="Y49:Y50"/>
    <mergeCell ref="Z49:Z50"/>
    <mergeCell ref="A84:A86"/>
    <mergeCell ref="E84:E86"/>
    <mergeCell ref="AA84:AA86"/>
    <mergeCell ref="AB84:AB86"/>
    <mergeCell ref="AC84:AC86"/>
    <mergeCell ref="AD84:AD86"/>
    <mergeCell ref="O85:O86"/>
    <mergeCell ref="P85:P86"/>
    <mergeCell ref="Q85:Q86"/>
    <mergeCell ref="R85:R86"/>
    <mergeCell ref="AE84:AE86"/>
    <mergeCell ref="F85:F86"/>
    <mergeCell ref="G85:G86"/>
    <mergeCell ref="H85:H86"/>
    <mergeCell ref="I85:I86"/>
    <mergeCell ref="J85:J86"/>
    <mergeCell ref="K85:K86"/>
    <mergeCell ref="L85:L86"/>
    <mergeCell ref="M85:M86"/>
    <mergeCell ref="N85:N86"/>
    <mergeCell ref="S85:S86"/>
    <mergeCell ref="T85:T86"/>
    <mergeCell ref="U85:U86"/>
    <mergeCell ref="V85:V86"/>
    <mergeCell ref="W85:W86"/>
    <mergeCell ref="X85:X86"/>
    <mergeCell ref="Y85:Y86"/>
    <mergeCell ref="Z85:Z86"/>
    <mergeCell ref="A78:A80"/>
    <mergeCell ref="E78:E80"/>
    <mergeCell ref="AA78:AA80"/>
    <mergeCell ref="AB78:AB80"/>
    <mergeCell ref="M79:M80"/>
    <mergeCell ref="N79:N80"/>
    <mergeCell ref="O79:O80"/>
    <mergeCell ref="P79:P80"/>
    <mergeCell ref="AC78:AC80"/>
    <mergeCell ref="AD78:AD80"/>
    <mergeCell ref="AE78:AE80"/>
    <mergeCell ref="F79:F80"/>
    <mergeCell ref="G79:G80"/>
    <mergeCell ref="H79:H80"/>
    <mergeCell ref="I79:I80"/>
    <mergeCell ref="J79:J80"/>
    <mergeCell ref="K79:K80"/>
    <mergeCell ref="L79:L80"/>
    <mergeCell ref="Q79:Q80"/>
    <mergeCell ref="R79:R80"/>
    <mergeCell ref="S79:S80"/>
    <mergeCell ref="T79:T80"/>
    <mergeCell ref="U79:U80"/>
    <mergeCell ref="V79:V80"/>
    <mergeCell ref="W79:W80"/>
    <mergeCell ref="X79:X80"/>
    <mergeCell ref="Y79:Y80"/>
    <mergeCell ref="Z79:Z80"/>
    <mergeCell ref="A9:A11"/>
    <mergeCell ref="E9:E11"/>
    <mergeCell ref="K10:K11"/>
    <mergeCell ref="L10:L11"/>
    <mergeCell ref="M10:M11"/>
    <mergeCell ref="N10:N11"/>
    <mergeCell ref="AA9:AA11"/>
    <mergeCell ref="AB9:AB11"/>
    <mergeCell ref="AC9:AC11"/>
    <mergeCell ref="AD9:AD11"/>
    <mergeCell ref="AE9:AE11"/>
    <mergeCell ref="F10:F11"/>
    <mergeCell ref="G10:G11"/>
    <mergeCell ref="H10:H11"/>
    <mergeCell ref="I10:I11"/>
    <mergeCell ref="J10:J11"/>
    <mergeCell ref="O10:O11"/>
    <mergeCell ref="P10:P11"/>
    <mergeCell ref="Q10:Q11"/>
    <mergeCell ref="R10:R11"/>
    <mergeCell ref="S10:S11"/>
    <mergeCell ref="T10:T11"/>
    <mergeCell ref="U10:U11"/>
    <mergeCell ref="V10:V11"/>
    <mergeCell ref="W10:W11"/>
    <mergeCell ref="X10:X11"/>
    <mergeCell ref="Y10:Y11"/>
    <mergeCell ref="Z10:Z11"/>
    <mergeCell ref="A81:A83"/>
    <mergeCell ref="E81:E83"/>
    <mergeCell ref="AA81:AA83"/>
    <mergeCell ref="AB81:AB83"/>
    <mergeCell ref="AC81:AC83"/>
    <mergeCell ref="AD81:AD83"/>
    <mergeCell ref="O82:O83"/>
    <mergeCell ref="P82:P83"/>
    <mergeCell ref="Q82:Q83"/>
    <mergeCell ref="R82:R83"/>
    <mergeCell ref="AE81:AE83"/>
    <mergeCell ref="F82:F83"/>
    <mergeCell ref="G82:G83"/>
    <mergeCell ref="H82:H83"/>
    <mergeCell ref="I82:I83"/>
    <mergeCell ref="J82:J83"/>
    <mergeCell ref="K82:K83"/>
    <mergeCell ref="L82:L83"/>
    <mergeCell ref="M82:M83"/>
    <mergeCell ref="N82:N83"/>
    <mergeCell ref="S82:S83"/>
    <mergeCell ref="T82:T83"/>
    <mergeCell ref="U82:U83"/>
    <mergeCell ref="V82:V83"/>
    <mergeCell ref="W82:W83"/>
    <mergeCell ref="X82:X83"/>
    <mergeCell ref="Y82:Y83"/>
    <mergeCell ref="Z82:Z83"/>
    <mergeCell ref="A27:A29"/>
    <mergeCell ref="E27:E29"/>
    <mergeCell ref="AA27:AA29"/>
    <mergeCell ref="AB27:AB29"/>
    <mergeCell ref="M28:M29"/>
    <mergeCell ref="N28:N29"/>
    <mergeCell ref="O28:O29"/>
    <mergeCell ref="P28:P29"/>
    <mergeCell ref="AC27:AC29"/>
    <mergeCell ref="AD27:AD29"/>
    <mergeCell ref="AE27:AE29"/>
    <mergeCell ref="F28:F29"/>
    <mergeCell ref="G28:G29"/>
    <mergeCell ref="H28:H29"/>
    <mergeCell ref="I28:I29"/>
    <mergeCell ref="J28:J29"/>
    <mergeCell ref="K28:K29"/>
    <mergeCell ref="L28:L29"/>
    <mergeCell ref="Q28:Q29"/>
    <mergeCell ref="R28:R29"/>
    <mergeCell ref="S28:S29"/>
    <mergeCell ref="T28:T29"/>
    <mergeCell ref="U28:U29"/>
    <mergeCell ref="V28:V29"/>
    <mergeCell ref="W28:W29"/>
    <mergeCell ref="X28:X29"/>
    <mergeCell ref="Y28:Y29"/>
    <mergeCell ref="Z28:Z29"/>
    <mergeCell ref="A24:A26"/>
    <mergeCell ref="E24:E26"/>
    <mergeCell ref="K25:K26"/>
    <mergeCell ref="L25:L26"/>
    <mergeCell ref="M25:M26"/>
    <mergeCell ref="N25:N26"/>
    <mergeCell ref="AA24:AA26"/>
    <mergeCell ref="AB24:AB26"/>
    <mergeCell ref="AC24:AC26"/>
    <mergeCell ref="AD24:AD26"/>
    <mergeCell ref="AE24:AE26"/>
    <mergeCell ref="F25:F26"/>
    <mergeCell ref="G25:G26"/>
    <mergeCell ref="H25:H26"/>
    <mergeCell ref="I25:I26"/>
    <mergeCell ref="J25:J26"/>
    <mergeCell ref="O25:O26"/>
    <mergeCell ref="P25:P26"/>
    <mergeCell ref="Q25:Q26"/>
    <mergeCell ref="R25:R26"/>
    <mergeCell ref="S25:S26"/>
    <mergeCell ref="T25:T26"/>
    <mergeCell ref="U25:U26"/>
    <mergeCell ref="V25:V26"/>
    <mergeCell ref="W25:W26"/>
    <mergeCell ref="X25:X26"/>
    <mergeCell ref="Y25:Y26"/>
    <mergeCell ref="Z25:Z26"/>
    <mergeCell ref="A21:A23"/>
    <mergeCell ref="E21:E23"/>
    <mergeCell ref="AA21:AA23"/>
    <mergeCell ref="AB21:AB23"/>
    <mergeCell ref="AC21:AC23"/>
    <mergeCell ref="AD21:AD23"/>
    <mergeCell ref="O22:O23"/>
    <mergeCell ref="P22:P23"/>
    <mergeCell ref="Q22:Q23"/>
    <mergeCell ref="R22:R23"/>
    <mergeCell ref="AE21:AE23"/>
    <mergeCell ref="F22:F23"/>
    <mergeCell ref="G22:G23"/>
    <mergeCell ref="H22:H23"/>
    <mergeCell ref="I22:I23"/>
    <mergeCell ref="J22:J23"/>
    <mergeCell ref="K22:K23"/>
    <mergeCell ref="L22:L23"/>
    <mergeCell ref="M22:M23"/>
    <mergeCell ref="N22:N23"/>
    <mergeCell ref="S22:S23"/>
    <mergeCell ref="T22:T23"/>
    <mergeCell ref="U22:U23"/>
    <mergeCell ref="V22:V23"/>
    <mergeCell ref="W22:W23"/>
    <mergeCell ref="X22:X23"/>
    <mergeCell ref="Y22:Y23"/>
    <mergeCell ref="Z22:Z23"/>
    <mergeCell ref="A51:A53"/>
    <mergeCell ref="E51:E53"/>
    <mergeCell ref="AA51:AA53"/>
    <mergeCell ref="AB51:AB53"/>
    <mergeCell ref="M52:M53"/>
    <mergeCell ref="N52:N53"/>
    <mergeCell ref="O52:O53"/>
    <mergeCell ref="P52:P53"/>
    <mergeCell ref="AC51:AC53"/>
    <mergeCell ref="AD51:AD53"/>
    <mergeCell ref="AE51:AE53"/>
    <mergeCell ref="F52:F53"/>
    <mergeCell ref="G52:G53"/>
    <mergeCell ref="H52:H53"/>
    <mergeCell ref="I52:I53"/>
    <mergeCell ref="J52:J53"/>
    <mergeCell ref="K52:K53"/>
    <mergeCell ref="L52:L53"/>
    <mergeCell ref="Q52:Q53"/>
    <mergeCell ref="R52:R53"/>
    <mergeCell ref="S52:S53"/>
    <mergeCell ref="T52:T53"/>
    <mergeCell ref="U52:U53"/>
    <mergeCell ref="V52:V53"/>
    <mergeCell ref="W52:W53"/>
    <mergeCell ref="X52:X53"/>
    <mergeCell ref="Y52:Y53"/>
    <mergeCell ref="Z52:Z53"/>
    <mergeCell ref="A39:A41"/>
    <mergeCell ref="E39:E41"/>
    <mergeCell ref="K40:K41"/>
    <mergeCell ref="L40:L41"/>
    <mergeCell ref="M40:M41"/>
    <mergeCell ref="N40:N41"/>
    <mergeCell ref="AA39:AA41"/>
    <mergeCell ref="AB39:AB41"/>
    <mergeCell ref="AC39:AC41"/>
    <mergeCell ref="AD39:AD41"/>
    <mergeCell ref="AE39:AE41"/>
    <mergeCell ref="F40:F41"/>
    <mergeCell ref="G40:G41"/>
    <mergeCell ref="H40:H41"/>
    <mergeCell ref="I40:I41"/>
    <mergeCell ref="J40:J41"/>
    <mergeCell ref="O40:O41"/>
    <mergeCell ref="P40:P41"/>
    <mergeCell ref="Q40:Q41"/>
    <mergeCell ref="R40:R41"/>
    <mergeCell ref="S40:S41"/>
    <mergeCell ref="T40:T41"/>
    <mergeCell ref="U40:U41"/>
    <mergeCell ref="V40:V41"/>
    <mergeCell ref="W40:W41"/>
    <mergeCell ref="X40:X41"/>
    <mergeCell ref="Y40:Y41"/>
    <mergeCell ref="Z40:Z41"/>
    <mergeCell ref="A57:A59"/>
    <mergeCell ref="E57:E59"/>
    <mergeCell ref="AA57:AA59"/>
    <mergeCell ref="AB57:AB59"/>
    <mergeCell ref="AC57:AC59"/>
    <mergeCell ref="AD57:AD59"/>
    <mergeCell ref="O58:O59"/>
    <mergeCell ref="P58:P59"/>
    <mergeCell ref="Q58:Q59"/>
    <mergeCell ref="R58:R59"/>
    <mergeCell ref="AE57:AE59"/>
    <mergeCell ref="F58:F59"/>
    <mergeCell ref="G58:G59"/>
    <mergeCell ref="H58:H59"/>
    <mergeCell ref="I58:I59"/>
    <mergeCell ref="J58:J59"/>
    <mergeCell ref="K58:K59"/>
    <mergeCell ref="L58:L59"/>
    <mergeCell ref="M58:M59"/>
    <mergeCell ref="N58:N59"/>
    <mergeCell ref="S58:S59"/>
    <mergeCell ref="T58:T59"/>
    <mergeCell ref="U58:U59"/>
    <mergeCell ref="V58:V59"/>
    <mergeCell ref="W58:W59"/>
    <mergeCell ref="X58:X59"/>
    <mergeCell ref="Y58:Y59"/>
    <mergeCell ref="Z58:Z59"/>
    <mergeCell ref="A15:A17"/>
    <mergeCell ref="E15:E17"/>
    <mergeCell ref="AA15:AA17"/>
    <mergeCell ref="AB15:AB17"/>
    <mergeCell ref="M16:M17"/>
    <mergeCell ref="N16:N17"/>
    <mergeCell ref="O16:O17"/>
    <mergeCell ref="P16:P17"/>
    <mergeCell ref="AC15:AC17"/>
    <mergeCell ref="AD15:AD17"/>
    <mergeCell ref="AE15:AE17"/>
    <mergeCell ref="F16:F17"/>
    <mergeCell ref="G16:G17"/>
    <mergeCell ref="H16:H17"/>
    <mergeCell ref="I16:I17"/>
    <mergeCell ref="J16:J17"/>
    <mergeCell ref="K16:K17"/>
    <mergeCell ref="L16:L17"/>
    <mergeCell ref="Q16:Q17"/>
    <mergeCell ref="R16:R17"/>
    <mergeCell ref="S16:S17"/>
    <mergeCell ref="T16:T17"/>
    <mergeCell ref="U16:U17"/>
    <mergeCell ref="V16:V17"/>
    <mergeCell ref="W16:W17"/>
    <mergeCell ref="X16:X17"/>
    <mergeCell ref="Y16:Y17"/>
    <mergeCell ref="Z16:Z17"/>
    <mergeCell ref="A33:A35"/>
    <mergeCell ref="E33:E35"/>
    <mergeCell ref="K34:K35"/>
    <mergeCell ref="L34:L35"/>
    <mergeCell ref="M34:M35"/>
    <mergeCell ref="N34:N35"/>
    <mergeCell ref="AA33:AA35"/>
    <mergeCell ref="AB33:AB35"/>
    <mergeCell ref="AC33:AC35"/>
    <mergeCell ref="AD33:AD35"/>
    <mergeCell ref="AE33:AE35"/>
    <mergeCell ref="F34:F35"/>
    <mergeCell ref="G34:G35"/>
    <mergeCell ref="H34:H35"/>
    <mergeCell ref="I34:I35"/>
    <mergeCell ref="J34:J35"/>
    <mergeCell ref="O34:O35"/>
    <mergeCell ref="P34:P35"/>
    <mergeCell ref="Q34:Q35"/>
    <mergeCell ref="R34:R35"/>
    <mergeCell ref="S34:S35"/>
    <mergeCell ref="T34:T35"/>
    <mergeCell ref="U34:U35"/>
    <mergeCell ref="V34:V35"/>
    <mergeCell ref="W34:W35"/>
    <mergeCell ref="X34:X35"/>
    <mergeCell ref="Y34:Y35"/>
    <mergeCell ref="Z34:Z35"/>
    <mergeCell ref="A42:A44"/>
    <mergeCell ref="E42:E44"/>
    <mergeCell ref="AA42:AA44"/>
    <mergeCell ref="AB42:AB44"/>
    <mergeCell ref="AC42:AC44"/>
    <mergeCell ref="AD42:AD44"/>
    <mergeCell ref="O43:O44"/>
    <mergeCell ref="P43:P44"/>
    <mergeCell ref="Q43:Q44"/>
    <mergeCell ref="R43:R44"/>
    <mergeCell ref="AE42:AE44"/>
    <mergeCell ref="F43:F44"/>
    <mergeCell ref="G43:G44"/>
    <mergeCell ref="H43:H44"/>
    <mergeCell ref="I43:I44"/>
    <mergeCell ref="J43:J44"/>
    <mergeCell ref="K43:K44"/>
    <mergeCell ref="L43:L44"/>
    <mergeCell ref="M43:M44"/>
    <mergeCell ref="N43:N44"/>
    <mergeCell ref="S43:S44"/>
    <mergeCell ref="T43:T44"/>
    <mergeCell ref="U43:U44"/>
    <mergeCell ref="V43:V44"/>
    <mergeCell ref="W43:W44"/>
    <mergeCell ref="X43:X44"/>
    <mergeCell ref="Y43:Y44"/>
    <mergeCell ref="Z43:Z44"/>
    <mergeCell ref="A18:A20"/>
    <mergeCell ref="E18:E20"/>
    <mergeCell ref="AA18:AA20"/>
    <mergeCell ref="AB18:AB20"/>
    <mergeCell ref="M19:M20"/>
    <mergeCell ref="N19:N20"/>
    <mergeCell ref="O19:O20"/>
    <mergeCell ref="P19:P20"/>
    <mergeCell ref="AC18:AC20"/>
    <mergeCell ref="AD18:AD20"/>
    <mergeCell ref="AE18:AE20"/>
    <mergeCell ref="F19:F20"/>
    <mergeCell ref="G19:G20"/>
    <mergeCell ref="H19:H20"/>
    <mergeCell ref="I19:I20"/>
    <mergeCell ref="J19:J20"/>
    <mergeCell ref="K19:K20"/>
    <mergeCell ref="L19:L20"/>
    <mergeCell ref="W19:W20"/>
    <mergeCell ref="X19:X20"/>
    <mergeCell ref="Y19:Y20"/>
    <mergeCell ref="Z19:Z20"/>
    <mergeCell ref="Q19:Q20"/>
    <mergeCell ref="R19:R20"/>
    <mergeCell ref="S19:S20"/>
    <mergeCell ref="T19:T20"/>
    <mergeCell ref="U19:U20"/>
    <mergeCell ref="V19:V20"/>
  </mergeCells>
  <conditionalFormatting sqref="AD72 AD6 AD30 AD63 AD69 AD75 AD54 AD87 AD45 AD60 AD66 AD36 AD12 AD48 AD24 AD33 AD84 AD21 AD42 AD78 AD51 AD18 AD9 AD39 AD81 AD57 AD27 AD15">
    <cfRule type="cellIs" priority="122" dxfId="17" operator="between" stopIfTrue="1">
      <formula>1</formula>
      <formula>3</formula>
    </cfRule>
  </conditionalFormatting>
  <conditionalFormatting sqref="F73:Z74 E6:E89">
    <cfRule type="containsText" priority="121" dxfId="1" operator="containsText" stopIfTrue="1" text="NEPRAVDA">
      <formula>NOT(ISERROR(SEARCH("NEPRAVDA",E6)))</formula>
    </cfRule>
  </conditionalFormatting>
  <conditionalFormatting sqref="E6:E89">
    <cfRule type="containsText" priority="116" dxfId="15" operator="containsText" stopIfTrue="1" text="SV">
      <formula>NOT(ISERROR(SEARCH("SV",E6)))</formula>
    </cfRule>
    <cfRule type="containsText" priority="117" dxfId="14" operator="containsText" stopIfTrue="1" text="S ">
      <formula>NOT(ISERROR(SEARCH("S ",E6)))</formula>
    </cfRule>
    <cfRule type="containsText" priority="118" dxfId="13" operator="containsText" stopIfTrue="1" text="ZV">
      <formula>NOT(ISERROR(SEARCH("ZV",E6)))</formula>
    </cfRule>
    <cfRule type="containsText" priority="119" dxfId="0" operator="containsText" stopIfTrue="1" text="Z ">
      <formula>NOT(ISERROR(SEARCH("Z ",E6)))</formula>
    </cfRule>
    <cfRule type="containsText" priority="120" dxfId="205" operator="containsText" stopIfTrue="1" text="MV">
      <formula>NOT(ISERROR(SEARCH("MV",E6)))</formula>
    </cfRule>
  </conditionalFormatting>
  <conditionalFormatting sqref="C72 C6 C30 C63 C69 C75 C54 C87 C21 C51 C39 C57 C15 C33 C42 C18">
    <cfRule type="containsText" priority="112" dxfId="12" operator="containsText" stopIfTrue="1" text="Z">
      <formula>NOT(ISERROR(SEARCH("Z",C6)))</formula>
    </cfRule>
    <cfRule type="containsText" priority="113" dxfId="11" operator="containsText" stopIfTrue="1" text="S">
      <formula>NOT(ISERROR(SEARCH("S",C6)))</formula>
    </cfRule>
    <cfRule type="containsText" priority="114" dxfId="10" operator="containsText" stopIfTrue="1" text="M">
      <formula>NOT(ISERROR(SEARCH("M",C6)))</formula>
    </cfRule>
    <cfRule type="containsText" priority="115" dxfId="206" operator="containsText" stopIfTrue="1" text="NEPRAVDA">
      <formula>NOT(ISERROR(SEARCH("NEPRAVDA",C6)))</formula>
    </cfRule>
  </conditionalFormatting>
  <conditionalFormatting sqref="D72 D6 D30 D63 D69 D75 D54 D87 D45 D60 D66 D36 D12 D48 D84 D78 D9 D81 D27 D24 D21 D51 D39 D57 D15 D33 D42 D18">
    <cfRule type="cellIs" priority="109" dxfId="112" operator="greaterThan" stopIfTrue="1">
      <formula>200</formula>
    </cfRule>
    <cfRule type="expression" priority="110" dxfId="112" stopIfTrue="1">
      <formula>$D$72&gt;200</formula>
    </cfRule>
  </conditionalFormatting>
  <conditionalFormatting sqref="AD54">
    <cfRule type="expression" priority="108" dxfId="1" stopIfTrue="1">
      <formula>"E23=NEPRAVDA"</formula>
    </cfRule>
  </conditionalFormatting>
  <conditionalFormatting sqref="AD72 AD6 AD30 AD63 AD69 AD75 AD54 AD87 AD45 AD60 AD66 AD36 AD12 AD48 AD24 AD33 AD84 AD21 AD42 AD78 AD51 AD18 AD9 AD39 AD81 AD57 AD27 AD15">
    <cfRule type="expression" priority="107" dxfId="9">
      <formula>E6="SV"</formula>
    </cfRule>
  </conditionalFormatting>
  <conditionalFormatting sqref="AD6:AD89">
    <cfRule type="expression" priority="106" dxfId="8">
      <formula>E6="S "</formula>
    </cfRule>
  </conditionalFormatting>
  <conditionalFormatting sqref="AD6:AD89">
    <cfRule type="expression" priority="102" dxfId="7">
      <formula>E6="ZV"</formula>
    </cfRule>
    <cfRule type="expression" priority="103" dxfId="6">
      <formula>E6="Z "</formula>
    </cfRule>
    <cfRule type="expression" priority="104" dxfId="5">
      <formula>E6="MV"</formula>
    </cfRule>
    <cfRule type="expression" priority="105" dxfId="207">
      <formula>E6="M "</formula>
    </cfRule>
  </conditionalFormatting>
  <conditionalFormatting sqref="E6:E89">
    <cfRule type="containsText" priority="101" dxfId="3" operator="containsText" stopIfTrue="1" text="M ">
      <formula>NOT(ISERROR(SEARCH("M ",E6)))</formula>
    </cfRule>
  </conditionalFormatting>
  <conditionalFormatting sqref="AD6:AD89">
    <cfRule type="expression" priority="100" dxfId="1" stopIfTrue="1">
      <formula>AA6=0</formula>
    </cfRule>
  </conditionalFormatting>
  <conditionalFormatting sqref="AE6:AE89">
    <cfRule type="expression" priority="99" dxfId="1" stopIfTrue="1">
      <formula>AA6=0</formula>
    </cfRule>
  </conditionalFormatting>
  <conditionalFormatting sqref="AE6:AE89">
    <cfRule type="cellIs" priority="98" dxfId="0" operator="between" stopIfTrue="1">
      <formula>1</formula>
      <formula>3</formula>
    </cfRule>
  </conditionalFormatting>
  <conditionalFormatting sqref="C45">
    <cfRule type="containsText" priority="94" dxfId="12" operator="containsText" stopIfTrue="1" text="Z">
      <formula>NOT(ISERROR(SEARCH("Z",C45)))</formula>
    </cfRule>
    <cfRule type="containsText" priority="95" dxfId="11" operator="containsText" stopIfTrue="1" text="S">
      <formula>NOT(ISERROR(SEARCH("S",C45)))</formula>
    </cfRule>
    <cfRule type="containsText" priority="96" dxfId="10" operator="containsText" stopIfTrue="1" text="M">
      <formula>NOT(ISERROR(SEARCH("M",C45)))</formula>
    </cfRule>
    <cfRule type="containsText" priority="97" dxfId="206" operator="containsText" stopIfTrue="1" text="NEPRAVDA">
      <formula>NOT(ISERROR(SEARCH("NEPRAVDA",C45)))</formula>
    </cfRule>
  </conditionalFormatting>
  <conditionalFormatting sqref="C60">
    <cfRule type="containsText" priority="90" dxfId="12" operator="containsText" stopIfTrue="1" text="Z">
      <formula>NOT(ISERROR(SEARCH("Z",C60)))</formula>
    </cfRule>
    <cfRule type="containsText" priority="91" dxfId="11" operator="containsText" stopIfTrue="1" text="S">
      <formula>NOT(ISERROR(SEARCH("S",C60)))</formula>
    </cfRule>
    <cfRule type="containsText" priority="92" dxfId="10" operator="containsText" stopIfTrue="1" text="M">
      <formula>NOT(ISERROR(SEARCH("M",C60)))</formula>
    </cfRule>
    <cfRule type="containsText" priority="93" dxfId="206" operator="containsText" stopIfTrue="1" text="NEPRAVDA">
      <formula>NOT(ISERROR(SEARCH("NEPRAVDA",C60)))</formula>
    </cfRule>
  </conditionalFormatting>
  <conditionalFormatting sqref="C66">
    <cfRule type="containsText" priority="86" dxfId="12" operator="containsText" stopIfTrue="1" text="Z">
      <formula>NOT(ISERROR(SEARCH("Z",C66)))</formula>
    </cfRule>
    <cfRule type="containsText" priority="87" dxfId="11" operator="containsText" stopIfTrue="1" text="S">
      <formula>NOT(ISERROR(SEARCH("S",C66)))</formula>
    </cfRule>
    <cfRule type="containsText" priority="88" dxfId="10" operator="containsText" stopIfTrue="1" text="M">
      <formula>NOT(ISERROR(SEARCH("M",C66)))</formula>
    </cfRule>
    <cfRule type="containsText" priority="89" dxfId="206" operator="containsText" stopIfTrue="1" text="NEPRAVDA">
      <formula>NOT(ISERROR(SEARCH("NEPRAVDA",C66)))</formula>
    </cfRule>
  </conditionalFormatting>
  <conditionalFormatting sqref="C36">
    <cfRule type="containsText" priority="82" dxfId="12" operator="containsText" stopIfTrue="1" text="Z">
      <formula>NOT(ISERROR(SEARCH("Z",C36)))</formula>
    </cfRule>
    <cfRule type="containsText" priority="83" dxfId="11" operator="containsText" stopIfTrue="1" text="S">
      <formula>NOT(ISERROR(SEARCH("S",C36)))</formula>
    </cfRule>
    <cfRule type="containsText" priority="84" dxfId="10" operator="containsText" stopIfTrue="1" text="M">
      <formula>NOT(ISERROR(SEARCH("M",C36)))</formula>
    </cfRule>
    <cfRule type="containsText" priority="85" dxfId="206" operator="containsText" stopIfTrue="1" text="NEPRAVDA">
      <formula>NOT(ISERROR(SEARCH("NEPRAVDA",C36)))</formula>
    </cfRule>
  </conditionalFormatting>
  <conditionalFormatting sqref="C12">
    <cfRule type="containsText" priority="78" dxfId="12" operator="containsText" stopIfTrue="1" text="Z">
      <formula>NOT(ISERROR(SEARCH("Z",C12)))</formula>
    </cfRule>
    <cfRule type="containsText" priority="79" dxfId="11" operator="containsText" stopIfTrue="1" text="S">
      <formula>NOT(ISERROR(SEARCH("S",C12)))</formula>
    </cfRule>
    <cfRule type="containsText" priority="80" dxfId="10" operator="containsText" stopIfTrue="1" text="M">
      <formula>NOT(ISERROR(SEARCH("M",C12)))</formula>
    </cfRule>
    <cfRule type="containsText" priority="81" dxfId="206" operator="containsText" stopIfTrue="1" text="NEPRAVDA">
      <formula>NOT(ISERROR(SEARCH("NEPRAVDA",C12)))</formula>
    </cfRule>
  </conditionalFormatting>
  <conditionalFormatting sqref="C48">
    <cfRule type="containsText" priority="74" dxfId="12" operator="containsText" stopIfTrue="1" text="Z">
      <formula>NOT(ISERROR(SEARCH("Z",C48)))</formula>
    </cfRule>
    <cfRule type="containsText" priority="75" dxfId="11" operator="containsText" stopIfTrue="1" text="S">
      <formula>NOT(ISERROR(SEARCH("S",C48)))</formula>
    </cfRule>
    <cfRule type="containsText" priority="76" dxfId="10" operator="containsText" stopIfTrue="1" text="M">
      <formula>NOT(ISERROR(SEARCH("M",C48)))</formula>
    </cfRule>
    <cfRule type="containsText" priority="77" dxfId="206" operator="containsText" stopIfTrue="1" text="NEPRAVDA">
      <formula>NOT(ISERROR(SEARCH("NEPRAVDA",C48)))</formula>
    </cfRule>
  </conditionalFormatting>
  <conditionalFormatting sqref="C84">
    <cfRule type="containsText" priority="70" dxfId="12" operator="containsText" stopIfTrue="1" text="Z">
      <formula>NOT(ISERROR(SEARCH("Z",C84)))</formula>
    </cfRule>
    <cfRule type="containsText" priority="71" dxfId="11" operator="containsText" stopIfTrue="1" text="S">
      <formula>NOT(ISERROR(SEARCH("S",C84)))</formula>
    </cfRule>
    <cfRule type="containsText" priority="72" dxfId="10" operator="containsText" stopIfTrue="1" text="M">
      <formula>NOT(ISERROR(SEARCH("M",C84)))</formula>
    </cfRule>
    <cfRule type="containsText" priority="73" dxfId="206" operator="containsText" stopIfTrue="1" text="NEPRAVDA">
      <formula>NOT(ISERROR(SEARCH("NEPRAVDA",C84)))</formula>
    </cfRule>
  </conditionalFormatting>
  <conditionalFormatting sqref="C78">
    <cfRule type="containsText" priority="66" dxfId="12" operator="containsText" stopIfTrue="1" text="Z">
      <formula>NOT(ISERROR(SEARCH("Z",C78)))</formula>
    </cfRule>
    <cfRule type="containsText" priority="67" dxfId="11" operator="containsText" stopIfTrue="1" text="S">
      <formula>NOT(ISERROR(SEARCH("S",C78)))</formula>
    </cfRule>
    <cfRule type="containsText" priority="68" dxfId="10" operator="containsText" stopIfTrue="1" text="M">
      <formula>NOT(ISERROR(SEARCH("M",C78)))</formula>
    </cfRule>
    <cfRule type="containsText" priority="69" dxfId="206" operator="containsText" stopIfTrue="1" text="NEPRAVDA">
      <formula>NOT(ISERROR(SEARCH("NEPRAVDA",C78)))</formula>
    </cfRule>
  </conditionalFormatting>
  <conditionalFormatting sqref="C9">
    <cfRule type="containsText" priority="62" dxfId="12" operator="containsText" stopIfTrue="1" text="Z">
      <formula>NOT(ISERROR(SEARCH("Z",C9)))</formula>
    </cfRule>
    <cfRule type="containsText" priority="63" dxfId="11" operator="containsText" stopIfTrue="1" text="S">
      <formula>NOT(ISERROR(SEARCH("S",C9)))</formula>
    </cfRule>
    <cfRule type="containsText" priority="64" dxfId="10" operator="containsText" stopIfTrue="1" text="M">
      <formula>NOT(ISERROR(SEARCH("M",C9)))</formula>
    </cfRule>
    <cfRule type="containsText" priority="65" dxfId="206" operator="containsText" stopIfTrue="1" text="NEPRAVDA">
      <formula>NOT(ISERROR(SEARCH("NEPRAVDA",C9)))</formula>
    </cfRule>
  </conditionalFormatting>
  <conditionalFormatting sqref="C81">
    <cfRule type="containsText" priority="58" dxfId="12" operator="containsText" stopIfTrue="1" text="Z">
      <formula>NOT(ISERROR(SEARCH("Z",C81)))</formula>
    </cfRule>
    <cfRule type="containsText" priority="59" dxfId="11" operator="containsText" stopIfTrue="1" text="S">
      <formula>NOT(ISERROR(SEARCH("S",C81)))</formula>
    </cfRule>
    <cfRule type="containsText" priority="60" dxfId="10" operator="containsText" stopIfTrue="1" text="M">
      <formula>NOT(ISERROR(SEARCH("M",C81)))</formula>
    </cfRule>
    <cfRule type="containsText" priority="61" dxfId="206" operator="containsText" stopIfTrue="1" text="NEPRAVDA">
      <formula>NOT(ISERROR(SEARCH("NEPRAVDA",C81)))</formula>
    </cfRule>
  </conditionalFormatting>
  <conditionalFormatting sqref="C27">
    <cfRule type="containsText" priority="54" dxfId="12" operator="containsText" stopIfTrue="1" text="Z">
      <formula>NOT(ISERROR(SEARCH("Z",C27)))</formula>
    </cfRule>
    <cfRule type="containsText" priority="55" dxfId="11" operator="containsText" stopIfTrue="1" text="S">
      <formula>NOT(ISERROR(SEARCH("S",C27)))</formula>
    </cfRule>
    <cfRule type="containsText" priority="56" dxfId="10" operator="containsText" stopIfTrue="1" text="M">
      <formula>NOT(ISERROR(SEARCH("M",C27)))</formula>
    </cfRule>
    <cfRule type="containsText" priority="57" dxfId="206" operator="containsText" stopIfTrue="1" text="NEPRAVDA">
      <formula>NOT(ISERROR(SEARCH("NEPRAVDA",C27)))</formula>
    </cfRule>
  </conditionalFormatting>
  <conditionalFormatting sqref="C24">
    <cfRule type="containsText" priority="50" dxfId="12" operator="containsText" stopIfTrue="1" text="Z">
      <formula>NOT(ISERROR(SEARCH("Z",C24)))</formula>
    </cfRule>
    <cfRule type="containsText" priority="51" dxfId="11" operator="containsText" stopIfTrue="1" text="S">
      <formula>NOT(ISERROR(SEARCH("S",C24)))</formula>
    </cfRule>
    <cfRule type="containsText" priority="52" dxfId="10" operator="containsText" stopIfTrue="1" text="M">
      <formula>NOT(ISERROR(SEARCH("M",C24)))</formula>
    </cfRule>
    <cfRule type="containsText" priority="53" dxfId="206" operator="containsText" stopIfTrue="1" text="NEPRAVDA">
      <formula>NOT(ISERROR(SEARCH("NEPRAVDA",C24)))</formula>
    </cfRule>
  </conditionalFormatting>
  <conditionalFormatting sqref="F7:Z8">
    <cfRule type="containsText" priority="49" dxfId="1" operator="containsText" stopIfTrue="1" text="NEPRAVDA">
      <formula>NOT(ISERROR(SEARCH("NEPRAVDA",F7)))</formula>
    </cfRule>
  </conditionalFormatting>
  <conditionalFormatting sqref="F31:Z32">
    <cfRule type="containsText" priority="48" dxfId="1" operator="containsText" stopIfTrue="1" text="NEPRAVDA">
      <formula>NOT(ISERROR(SEARCH("NEPRAVDA",F31)))</formula>
    </cfRule>
  </conditionalFormatting>
  <conditionalFormatting sqref="F64:Z65">
    <cfRule type="containsText" priority="47" dxfId="1" operator="containsText" stopIfTrue="1" text="NEPRAVDA">
      <formula>NOT(ISERROR(SEARCH("NEPRAVDA",F64)))</formula>
    </cfRule>
  </conditionalFormatting>
  <conditionalFormatting sqref="F70:Z71">
    <cfRule type="containsText" priority="46" dxfId="1" operator="containsText" stopIfTrue="1" text="NEPRAVDA">
      <formula>NOT(ISERROR(SEARCH("NEPRAVDA",F70)))</formula>
    </cfRule>
  </conditionalFormatting>
  <conditionalFormatting sqref="F76:Z77">
    <cfRule type="containsText" priority="45" dxfId="1" operator="containsText" stopIfTrue="1" text="NEPRAVDA">
      <formula>NOT(ISERROR(SEARCH("NEPRAVDA",F76)))</formula>
    </cfRule>
  </conditionalFormatting>
  <conditionalFormatting sqref="F55:Z56">
    <cfRule type="containsText" priority="44" dxfId="1" operator="containsText" stopIfTrue="1" text="NEPRAVDA">
      <formula>NOT(ISERROR(SEARCH("NEPRAVDA",F55)))</formula>
    </cfRule>
  </conditionalFormatting>
  <conditionalFormatting sqref="F88:Z89">
    <cfRule type="containsText" priority="43" dxfId="1" operator="containsText" stopIfTrue="1" text="NEPRAVDA">
      <formula>NOT(ISERROR(SEARCH("NEPRAVDA",F88)))</formula>
    </cfRule>
  </conditionalFormatting>
  <conditionalFormatting sqref="F61:Z62">
    <cfRule type="containsText" priority="42" dxfId="1" operator="containsText" stopIfTrue="1" text="NEPRAVDA">
      <formula>NOT(ISERROR(SEARCH("NEPRAVDA",F61)))</formula>
    </cfRule>
  </conditionalFormatting>
  <conditionalFormatting sqref="F67:Z68">
    <cfRule type="containsText" priority="41" dxfId="1" operator="containsText" stopIfTrue="1" text="NEPRAVDA">
      <formula>NOT(ISERROR(SEARCH("NEPRAVDA",F67)))</formula>
    </cfRule>
  </conditionalFormatting>
  <conditionalFormatting sqref="F37:Z38">
    <cfRule type="containsText" priority="40" dxfId="1" operator="containsText" stopIfTrue="1" text="NEPRAVDA">
      <formula>NOT(ISERROR(SEARCH("NEPRAVDA",F37)))</formula>
    </cfRule>
  </conditionalFormatting>
  <conditionalFormatting sqref="F13:Z14">
    <cfRule type="containsText" priority="39" dxfId="1" operator="containsText" stopIfTrue="1" text="NEPRAVDA">
      <formula>NOT(ISERROR(SEARCH("NEPRAVDA",F13)))</formula>
    </cfRule>
  </conditionalFormatting>
  <conditionalFormatting sqref="F49:Z50">
    <cfRule type="containsText" priority="38" dxfId="1" operator="containsText" stopIfTrue="1" text="NEPRAVDA">
      <formula>NOT(ISERROR(SEARCH("NEPRAVDA",F49)))</formula>
    </cfRule>
  </conditionalFormatting>
  <conditionalFormatting sqref="F85:Z86">
    <cfRule type="containsText" priority="37" dxfId="1" operator="containsText" stopIfTrue="1" text="NEPRAVDA">
      <formula>NOT(ISERROR(SEARCH("NEPRAVDA",F85)))</formula>
    </cfRule>
  </conditionalFormatting>
  <conditionalFormatting sqref="F79:Z80">
    <cfRule type="containsText" priority="36" dxfId="1" operator="containsText" stopIfTrue="1" text="NEPRAVDA">
      <formula>NOT(ISERROR(SEARCH("NEPRAVDA",F79)))</formula>
    </cfRule>
  </conditionalFormatting>
  <conditionalFormatting sqref="F10:Z11">
    <cfRule type="containsText" priority="35" dxfId="1" operator="containsText" stopIfTrue="1" text="NEPRAVDA">
      <formula>NOT(ISERROR(SEARCH("NEPRAVDA",F10)))</formula>
    </cfRule>
  </conditionalFormatting>
  <conditionalFormatting sqref="F82:Z83">
    <cfRule type="containsText" priority="34" dxfId="1" operator="containsText" stopIfTrue="1" text="NEPRAVDA">
      <formula>NOT(ISERROR(SEARCH("NEPRAVDA",F82)))</formula>
    </cfRule>
  </conditionalFormatting>
  <conditionalFormatting sqref="F28:Z29">
    <cfRule type="containsText" priority="33" dxfId="1" operator="containsText" stopIfTrue="1" text="NEPRAVDA">
      <formula>NOT(ISERROR(SEARCH("NEPRAVDA",F28)))</formula>
    </cfRule>
  </conditionalFormatting>
  <conditionalFormatting sqref="F25:Z26">
    <cfRule type="containsText" priority="32" dxfId="1" operator="containsText" stopIfTrue="1" text="NEPRAVDA">
      <formula>NOT(ISERROR(SEARCH("NEPRAVDA",F25)))</formula>
    </cfRule>
  </conditionalFormatting>
  <conditionalFormatting sqref="F22:Z23">
    <cfRule type="containsText" priority="31" dxfId="1" operator="containsText" stopIfTrue="1" text="NEPRAVDA">
      <formula>NOT(ISERROR(SEARCH("NEPRAVDA",F22)))</formula>
    </cfRule>
  </conditionalFormatting>
  <conditionalFormatting sqref="F52:Z53">
    <cfRule type="containsText" priority="30" dxfId="1" operator="containsText" stopIfTrue="1" text="NEPRAVDA">
      <formula>NOT(ISERROR(SEARCH("NEPRAVDA",F52)))</formula>
    </cfRule>
  </conditionalFormatting>
  <conditionalFormatting sqref="F40:Z41">
    <cfRule type="containsText" priority="29" dxfId="1" operator="containsText" stopIfTrue="1" text="NEPRAVDA">
      <formula>NOT(ISERROR(SEARCH("NEPRAVDA",F40)))</formula>
    </cfRule>
  </conditionalFormatting>
  <conditionalFormatting sqref="F58:Z59">
    <cfRule type="containsText" priority="28" dxfId="1" operator="containsText" stopIfTrue="1" text="NEPRAVDA">
      <formula>NOT(ISERROR(SEARCH("NEPRAVDA",F58)))</formula>
    </cfRule>
  </conditionalFormatting>
  <conditionalFormatting sqref="F16:Z17">
    <cfRule type="containsText" priority="27" dxfId="1" operator="containsText" stopIfTrue="1" text="NEPRAVDA">
      <formula>NOT(ISERROR(SEARCH("NEPRAVDA",F16)))</formula>
    </cfRule>
  </conditionalFormatting>
  <conditionalFormatting sqref="F34:Z35">
    <cfRule type="containsText" priority="26" dxfId="1" operator="containsText" stopIfTrue="1" text="NEPRAVDA">
      <formula>NOT(ISERROR(SEARCH("NEPRAVDA",F34)))</formula>
    </cfRule>
  </conditionalFormatting>
  <conditionalFormatting sqref="F43:Z44">
    <cfRule type="containsText" priority="25" dxfId="1" operator="containsText" stopIfTrue="1" text="NEPRAVDA">
      <formula>NOT(ISERROR(SEARCH("NEPRAVDA",F43)))</formula>
    </cfRule>
  </conditionalFormatting>
  <conditionalFormatting sqref="F19:Z20">
    <cfRule type="containsText" priority="24" dxfId="1" operator="containsText" stopIfTrue="1" text="NEPRAVDA">
      <formula>NOT(ISERROR(SEARCH("NEPRAVDA",F19)))</formula>
    </cfRule>
  </conditionalFormatting>
  <conditionalFormatting sqref="F46:Z47">
    <cfRule type="containsText" priority="1" dxfId="1" operator="containsText" stopIfTrue="1" text="NEPRAVDA">
      <formula>NOT(ISERROR(SEARCH("NEPRAVDA",F46)))</formula>
    </cfRule>
  </conditionalFormatting>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8" scale="24" r:id="rId1"/>
</worksheet>
</file>

<file path=xl/worksheets/sheet2.xml><?xml version="1.0" encoding="utf-8"?>
<worksheet xmlns="http://schemas.openxmlformats.org/spreadsheetml/2006/main" xmlns:r="http://schemas.openxmlformats.org/officeDocument/2006/relationships">
  <sheetPr>
    <pageSetUpPr fitToPage="1"/>
  </sheetPr>
  <dimension ref="A1:AW196"/>
  <sheetViews>
    <sheetView zoomScale="40" zoomScaleNormal="40" zoomScalePageLayoutView="0" workbookViewId="0" topLeftCell="A1">
      <pane ySplit="4" topLeftCell="A95" activePane="bottomLeft" state="frozen"/>
      <selection pane="topLeft" activeCell="A1" sqref="A1"/>
      <selection pane="bottomLeft" activeCell="B5" sqref="B5:B7"/>
    </sheetView>
  </sheetViews>
  <sheetFormatPr defaultColWidth="9.140625" defaultRowHeight="12.75"/>
  <cols>
    <col min="1" max="1" width="12.57421875" style="0" customWidth="1"/>
    <col min="2" max="2" width="68.421875" style="0" bestFit="1" customWidth="1"/>
    <col min="3" max="3" width="16.28125" style="18" customWidth="1"/>
    <col min="4" max="4" width="15.140625" style="0" customWidth="1"/>
    <col min="5" max="5" width="19.00390625" style="0" customWidth="1"/>
    <col min="6" max="7" width="10.7109375" style="0" customWidth="1"/>
    <col min="8" max="8" width="11.00390625" style="0" customWidth="1"/>
    <col min="9" max="15" width="10.7109375" style="0" customWidth="1"/>
    <col min="16" max="16" width="11.7109375" style="0" customWidth="1"/>
    <col min="17" max="26" width="10.7109375" style="0" customWidth="1"/>
    <col min="27" max="27" width="12.8515625" style="0" customWidth="1"/>
    <col min="28" max="28" width="16.57421875" style="0" bestFit="1" customWidth="1"/>
    <col min="29" max="29" width="22.7109375" style="0" customWidth="1"/>
    <col min="30" max="30" width="26.57421875" style="0" customWidth="1"/>
    <col min="31" max="31" width="21.28125" style="0" customWidth="1"/>
    <col min="32" max="32" width="12.28125" style="0" hidden="1" customWidth="1"/>
    <col min="33" max="37" width="9.140625" style="0" hidden="1" customWidth="1"/>
    <col min="38" max="38" width="17.421875" style="0" hidden="1" customWidth="1"/>
    <col min="39" max="44" width="11.57421875" style="0" hidden="1" customWidth="1"/>
    <col min="45" max="45" width="21.57421875" style="0" hidden="1" customWidth="1"/>
    <col min="46" max="46" width="9.140625" style="0" hidden="1" customWidth="1"/>
    <col min="47" max="47" width="15.421875" style="0" hidden="1" customWidth="1"/>
    <col min="48" max="49" width="0" style="0" hidden="1" customWidth="1"/>
  </cols>
  <sheetData>
    <row r="1" spans="1:39" ht="61.5" customHeight="1" thickBot="1">
      <c r="A1" s="73" t="s">
        <v>50</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5"/>
      <c r="AG1" s="17"/>
      <c r="AH1" s="17"/>
      <c r="AI1" s="17"/>
      <c r="AM1" s="22"/>
    </row>
    <row r="2" spans="1:31" ht="39" customHeight="1">
      <c r="A2" s="76" t="s">
        <v>26</v>
      </c>
      <c r="B2" s="100" t="s">
        <v>25</v>
      </c>
      <c r="C2" s="82" t="s">
        <v>184</v>
      </c>
      <c r="D2" s="82" t="s">
        <v>183</v>
      </c>
      <c r="E2" s="100" t="s">
        <v>136</v>
      </c>
      <c r="F2" s="1" t="s">
        <v>0</v>
      </c>
      <c r="G2" s="2" t="s">
        <v>1</v>
      </c>
      <c r="H2" s="2" t="s">
        <v>2</v>
      </c>
      <c r="I2" s="2" t="s">
        <v>3</v>
      </c>
      <c r="J2" s="2" t="s">
        <v>4</v>
      </c>
      <c r="K2" s="2" t="s">
        <v>5</v>
      </c>
      <c r="L2" s="2" t="s">
        <v>6</v>
      </c>
      <c r="M2" s="2" t="s">
        <v>7</v>
      </c>
      <c r="N2" s="2" t="s">
        <v>8</v>
      </c>
      <c r="O2" s="2" t="s">
        <v>9</v>
      </c>
      <c r="P2" s="2" t="s">
        <v>10</v>
      </c>
      <c r="Q2" s="2" t="s">
        <v>11</v>
      </c>
      <c r="R2" s="2" t="s">
        <v>12</v>
      </c>
      <c r="S2" s="2" t="s">
        <v>13</v>
      </c>
      <c r="T2" s="2" t="s">
        <v>14</v>
      </c>
      <c r="U2" s="2" t="s">
        <v>15</v>
      </c>
      <c r="V2" s="2" t="s">
        <v>16</v>
      </c>
      <c r="W2" s="2" t="s">
        <v>17</v>
      </c>
      <c r="X2" s="2" t="s">
        <v>18</v>
      </c>
      <c r="Y2" s="2" t="s">
        <v>19</v>
      </c>
      <c r="Z2" s="3" t="s">
        <v>20</v>
      </c>
      <c r="AA2" s="103" t="s">
        <v>185</v>
      </c>
      <c r="AB2" s="106" t="s">
        <v>186</v>
      </c>
      <c r="AC2" s="94" t="s">
        <v>188</v>
      </c>
      <c r="AD2" s="97" t="s">
        <v>23</v>
      </c>
      <c r="AE2" s="67" t="s">
        <v>24</v>
      </c>
    </row>
    <row r="3" spans="1:31" ht="39" customHeight="1">
      <c r="A3" s="77"/>
      <c r="B3" s="101"/>
      <c r="C3" s="83"/>
      <c r="D3" s="83"/>
      <c r="E3" s="101"/>
      <c r="F3" s="110" t="s">
        <v>141</v>
      </c>
      <c r="G3" s="112" t="s">
        <v>142</v>
      </c>
      <c r="H3" s="114" t="s">
        <v>143</v>
      </c>
      <c r="I3" s="114" t="s">
        <v>144</v>
      </c>
      <c r="J3" s="114" t="s">
        <v>27</v>
      </c>
      <c r="K3" s="114" t="s">
        <v>145</v>
      </c>
      <c r="L3" s="114" t="s">
        <v>146</v>
      </c>
      <c r="M3" s="114" t="s">
        <v>147</v>
      </c>
      <c r="N3" s="114" t="s">
        <v>148</v>
      </c>
      <c r="O3" s="114" t="s">
        <v>149</v>
      </c>
      <c r="P3" s="114" t="s">
        <v>150</v>
      </c>
      <c r="Q3" s="114" t="s">
        <v>151</v>
      </c>
      <c r="R3" s="114" t="s">
        <v>152</v>
      </c>
      <c r="S3" s="114" t="s">
        <v>153</v>
      </c>
      <c r="T3" s="114" t="s">
        <v>154</v>
      </c>
      <c r="U3" s="114" t="s">
        <v>155</v>
      </c>
      <c r="V3" s="64" t="s">
        <v>40</v>
      </c>
      <c r="W3" s="65"/>
      <c r="X3" s="65"/>
      <c r="Y3" s="65"/>
      <c r="Z3" s="66"/>
      <c r="AA3" s="104"/>
      <c r="AB3" s="107"/>
      <c r="AC3" s="95"/>
      <c r="AD3" s="98"/>
      <c r="AE3" s="68"/>
    </row>
    <row r="4" spans="1:31" ht="39" customHeight="1" thickBot="1">
      <c r="A4" s="78"/>
      <c r="B4" s="102"/>
      <c r="C4" s="84"/>
      <c r="D4" s="84"/>
      <c r="E4" s="102"/>
      <c r="F4" s="111"/>
      <c r="G4" s="113"/>
      <c r="H4" s="115"/>
      <c r="I4" s="115"/>
      <c r="J4" s="115"/>
      <c r="K4" s="115"/>
      <c r="L4" s="115"/>
      <c r="M4" s="115"/>
      <c r="N4" s="115"/>
      <c r="O4" s="115"/>
      <c r="P4" s="115"/>
      <c r="Q4" s="115"/>
      <c r="R4" s="115"/>
      <c r="S4" s="115"/>
      <c r="T4" s="115"/>
      <c r="U4" s="115"/>
      <c r="V4" s="4" t="s">
        <v>42</v>
      </c>
      <c r="W4" s="4" t="s">
        <v>41</v>
      </c>
      <c r="X4" s="4" t="s">
        <v>45</v>
      </c>
      <c r="Y4" s="4" t="s">
        <v>269</v>
      </c>
      <c r="Z4" s="5" t="s">
        <v>44</v>
      </c>
      <c r="AA4" s="105"/>
      <c r="AB4" s="108"/>
      <c r="AC4" s="96"/>
      <c r="AD4" s="99"/>
      <c r="AE4" s="109"/>
    </row>
    <row r="5" spans="1:31" ht="34.5" customHeight="1">
      <c r="A5" s="47" t="s">
        <v>165</v>
      </c>
      <c r="B5" s="24" t="s">
        <v>252</v>
      </c>
      <c r="C5" s="20" t="s">
        <v>189</v>
      </c>
      <c r="D5" s="19">
        <f>(2016-D6)+(2016-D7)</f>
        <v>74</v>
      </c>
      <c r="E5" s="50" t="str">
        <f>IF(D5&gt;89,CONCATENATE(C5,"V"),CONCATENATE(C5," "))</f>
        <v>M </v>
      </c>
      <c r="F5" s="10">
        <v>0.9375</v>
      </c>
      <c r="G5" s="11">
        <v>0.8645833333333334</v>
      </c>
      <c r="H5" s="11">
        <v>0.5180555555555556</v>
      </c>
      <c r="I5" s="11">
        <v>0.08472222222222221</v>
      </c>
      <c r="J5" s="11">
        <v>0.034027777777777775</v>
      </c>
      <c r="K5" s="11">
        <v>0.4666666666666666</v>
      </c>
      <c r="L5" s="11">
        <v>0.8326388888888889</v>
      </c>
      <c r="M5" s="11">
        <v>0.9868055555555556</v>
      </c>
      <c r="N5" s="11">
        <v>0.6708333333333334</v>
      </c>
      <c r="O5" s="11">
        <v>0.6951388888888889</v>
      </c>
      <c r="P5" s="11">
        <v>0.3298611111111111</v>
      </c>
      <c r="Q5" s="11">
        <v>0.6145833333333334</v>
      </c>
      <c r="R5" s="11">
        <v>0.7222222222222222</v>
      </c>
      <c r="S5" s="11">
        <v>0.8909722222222222</v>
      </c>
      <c r="T5" s="11">
        <v>0.15138888888888888</v>
      </c>
      <c r="U5" s="11">
        <v>0.5930555555555556</v>
      </c>
      <c r="V5" s="11"/>
      <c r="W5" s="11">
        <v>0.19999999999999998</v>
      </c>
      <c r="X5" s="11"/>
      <c r="Y5" s="11"/>
      <c r="Z5" s="12"/>
      <c r="AA5" s="53">
        <f>_xlfn.COUNTIFS(F6:Z7,"&gt;1")</f>
        <v>17</v>
      </c>
      <c r="AB5" s="56">
        <f>SUM(F6:Z7)</f>
        <v>910</v>
      </c>
      <c r="AC5" s="36" t="s">
        <v>285</v>
      </c>
      <c r="AD5" s="39">
        <v>1</v>
      </c>
      <c r="AE5" s="117">
        <v>1</v>
      </c>
    </row>
    <row r="6" spans="1:31" ht="34.5" customHeight="1">
      <c r="A6" s="48"/>
      <c r="B6" s="26" t="s">
        <v>118</v>
      </c>
      <c r="C6" s="13" t="s">
        <v>189</v>
      </c>
      <c r="D6" s="15">
        <v>1972</v>
      </c>
      <c r="E6" s="51"/>
      <c r="F6" s="45">
        <f>IF(F5&gt;0,50)</f>
        <v>50</v>
      </c>
      <c r="G6" s="32">
        <f>IF(G5&gt;0,40)</f>
        <v>40</v>
      </c>
      <c r="H6" s="32">
        <f>IF(H5&gt;0,90)</f>
        <v>90</v>
      </c>
      <c r="I6" s="32">
        <f>IF(I5&gt;0,40)</f>
        <v>40</v>
      </c>
      <c r="J6" s="32">
        <f>IF(J5&gt;0,30)</f>
        <v>30</v>
      </c>
      <c r="K6" s="32">
        <f>IF(K5&gt;0,30)</f>
        <v>30</v>
      </c>
      <c r="L6" s="32">
        <f>IF(L5&gt;0,30)</f>
        <v>30</v>
      </c>
      <c r="M6" s="32">
        <f>IF(M5&gt;0,60)</f>
        <v>60</v>
      </c>
      <c r="N6" s="32">
        <f>IF(N5&gt;0,90)</f>
        <v>90</v>
      </c>
      <c r="O6" s="32">
        <f>IF(O5&gt;0,60)</f>
        <v>60</v>
      </c>
      <c r="P6" s="32">
        <f>IF(P5&gt;0,50)</f>
        <v>50</v>
      </c>
      <c r="Q6" s="32">
        <f>IF(Q5&gt;0,70)</f>
        <v>70</v>
      </c>
      <c r="R6" s="32">
        <f>IF(R5&gt;0,80)</f>
        <v>80</v>
      </c>
      <c r="S6" s="32">
        <f>IF(S5&gt;0,90)</f>
        <v>90</v>
      </c>
      <c r="T6" s="32">
        <f>IF(T5&gt;0,30)</f>
        <v>30</v>
      </c>
      <c r="U6" s="32">
        <f>IF(U5&gt;0,50)</f>
        <v>50</v>
      </c>
      <c r="V6" s="32" t="b">
        <f>IF(V5&gt;0,20)</f>
        <v>0</v>
      </c>
      <c r="W6" s="32">
        <f>IF(W5&gt;0,20)</f>
        <v>20</v>
      </c>
      <c r="X6" s="32" t="b">
        <f>IF(X5&gt;0,20)</f>
        <v>0</v>
      </c>
      <c r="Y6" s="32" t="b">
        <f>IF(Y5&gt;0,20)</f>
        <v>0</v>
      </c>
      <c r="Z6" s="34" t="b">
        <f>IF(Z5&gt;0,20)</f>
        <v>0</v>
      </c>
      <c r="AA6" s="54"/>
      <c r="AB6" s="57"/>
      <c r="AC6" s="37"/>
      <c r="AD6" s="40"/>
      <c r="AE6" s="43"/>
    </row>
    <row r="7" spans="1:31" ht="34.5" customHeight="1" thickBot="1">
      <c r="A7" s="49"/>
      <c r="B7" s="27" t="s">
        <v>89</v>
      </c>
      <c r="C7" s="14" t="s">
        <v>189</v>
      </c>
      <c r="D7" s="16">
        <v>1986</v>
      </c>
      <c r="E7" s="52"/>
      <c r="F7" s="46"/>
      <c r="G7" s="33"/>
      <c r="H7" s="33"/>
      <c r="I7" s="33"/>
      <c r="J7" s="33"/>
      <c r="K7" s="33"/>
      <c r="L7" s="33"/>
      <c r="M7" s="33"/>
      <c r="N7" s="33"/>
      <c r="O7" s="33"/>
      <c r="P7" s="33"/>
      <c r="Q7" s="33"/>
      <c r="R7" s="33"/>
      <c r="S7" s="33"/>
      <c r="T7" s="33"/>
      <c r="U7" s="33"/>
      <c r="V7" s="33"/>
      <c r="W7" s="33"/>
      <c r="X7" s="33"/>
      <c r="Y7" s="33"/>
      <c r="Z7" s="35"/>
      <c r="AA7" s="55"/>
      <c r="AB7" s="58"/>
      <c r="AC7" s="38"/>
      <c r="AD7" s="41"/>
      <c r="AE7" s="116"/>
    </row>
    <row r="8" spans="1:31" ht="34.5" customHeight="1">
      <c r="A8" s="59" t="s">
        <v>14</v>
      </c>
      <c r="B8" s="24" t="s">
        <v>217</v>
      </c>
      <c r="C8" s="20" t="s">
        <v>189</v>
      </c>
      <c r="D8" s="19">
        <f>(2016-D9)+(2016-D10)</f>
        <v>87</v>
      </c>
      <c r="E8" s="50" t="str">
        <f>IF(D8&gt;89,CONCATENATE(C8,"V"),CONCATENATE(C8," "))</f>
        <v>M </v>
      </c>
      <c r="F8" s="10">
        <v>0.94375</v>
      </c>
      <c r="G8" s="11">
        <v>0.8659722222222223</v>
      </c>
      <c r="H8" s="11">
        <v>0.5034722222222222</v>
      </c>
      <c r="I8" s="11">
        <v>0.03194444444444445</v>
      </c>
      <c r="J8" s="11">
        <v>0.002777777777777778</v>
      </c>
      <c r="K8" s="11"/>
      <c r="L8" s="11">
        <v>0.8173611111111111</v>
      </c>
      <c r="M8" s="11">
        <v>0.09375</v>
      </c>
      <c r="N8" s="11">
        <v>0.6701388888888888</v>
      </c>
      <c r="O8" s="11">
        <v>0.6944444444444445</v>
      </c>
      <c r="P8" s="11">
        <v>0.3229166666666667</v>
      </c>
      <c r="Q8" s="11">
        <v>0.6006944444444444</v>
      </c>
      <c r="R8" s="11">
        <v>0.7215277777777778</v>
      </c>
      <c r="S8" s="11">
        <v>0.8930555555555556</v>
      </c>
      <c r="T8" s="11">
        <v>0.2798611111111111</v>
      </c>
      <c r="U8" s="11">
        <v>0.5819444444444445</v>
      </c>
      <c r="V8" s="11">
        <v>0.23750000000000002</v>
      </c>
      <c r="W8" s="11"/>
      <c r="X8" s="11">
        <v>0.1673611111111111</v>
      </c>
      <c r="Y8" s="11"/>
      <c r="Z8" s="12"/>
      <c r="AA8" s="53">
        <f>_xlfn.COUNTIFS(F9:Z10,"&gt;1")</f>
        <v>17</v>
      </c>
      <c r="AB8" s="56">
        <f>SUM(F9:Z10)</f>
        <v>900</v>
      </c>
      <c r="AC8" s="36" t="s">
        <v>283</v>
      </c>
      <c r="AD8" s="39">
        <v>2</v>
      </c>
      <c r="AE8" s="117">
        <v>2</v>
      </c>
    </row>
    <row r="9" spans="1:31" ht="34.5" customHeight="1">
      <c r="A9" s="60"/>
      <c r="B9" s="26" t="s">
        <v>70</v>
      </c>
      <c r="C9" s="13" t="s">
        <v>189</v>
      </c>
      <c r="D9" s="15">
        <v>1976</v>
      </c>
      <c r="E9" s="51"/>
      <c r="F9" s="45">
        <f>IF(F8&gt;0,50)</f>
        <v>50</v>
      </c>
      <c r="G9" s="32">
        <f>IF(G8&gt;0,40)</f>
        <v>40</v>
      </c>
      <c r="H9" s="32">
        <f>IF(H8&gt;0,90)</f>
        <v>90</v>
      </c>
      <c r="I9" s="32">
        <f>IF(I8&gt;0,40)</f>
        <v>40</v>
      </c>
      <c r="J9" s="32">
        <f>IF(J8&gt;0,30)</f>
        <v>30</v>
      </c>
      <c r="K9" s="32" t="b">
        <f>IF(K8&gt;0,30)</f>
        <v>0</v>
      </c>
      <c r="L9" s="32">
        <f>IF(L8&gt;0,30)</f>
        <v>30</v>
      </c>
      <c r="M9" s="32">
        <f>IF(M8&gt;0,60)</f>
        <v>60</v>
      </c>
      <c r="N9" s="32">
        <f>IF(N8&gt;0,90)</f>
        <v>90</v>
      </c>
      <c r="O9" s="32">
        <f>IF(O8&gt;0,60)</f>
        <v>60</v>
      </c>
      <c r="P9" s="32">
        <f>IF(P8&gt;0,50)</f>
        <v>50</v>
      </c>
      <c r="Q9" s="32">
        <f>IF(Q8&gt;0,70)</f>
        <v>70</v>
      </c>
      <c r="R9" s="32">
        <f>IF(R8&gt;0,80)</f>
        <v>80</v>
      </c>
      <c r="S9" s="32">
        <f>IF(S8&gt;0,90)</f>
        <v>90</v>
      </c>
      <c r="T9" s="32">
        <f>IF(T8&gt;0,30)</f>
        <v>30</v>
      </c>
      <c r="U9" s="32">
        <f>IF(U8&gt;0,50)</f>
        <v>50</v>
      </c>
      <c r="V9" s="32">
        <f>IF(V8&gt;0,20)</f>
        <v>20</v>
      </c>
      <c r="W9" s="32" t="b">
        <f>IF(W8&gt;0,20)</f>
        <v>0</v>
      </c>
      <c r="X9" s="32">
        <f>IF(X8&gt;0,20)</f>
        <v>20</v>
      </c>
      <c r="Y9" s="32" t="b">
        <f>IF(Y8&gt;0,20)</f>
        <v>0</v>
      </c>
      <c r="Z9" s="34" t="b">
        <f>IF(Z8&gt;0,20)</f>
        <v>0</v>
      </c>
      <c r="AA9" s="54"/>
      <c r="AB9" s="57"/>
      <c r="AC9" s="37"/>
      <c r="AD9" s="40"/>
      <c r="AE9" s="43"/>
    </row>
    <row r="10" spans="1:31" ht="34.5" customHeight="1" thickBot="1">
      <c r="A10" s="61"/>
      <c r="B10" s="27" t="s">
        <v>218</v>
      </c>
      <c r="C10" s="14" t="s">
        <v>189</v>
      </c>
      <c r="D10" s="16">
        <v>1969</v>
      </c>
      <c r="E10" s="52"/>
      <c r="F10" s="46"/>
      <c r="G10" s="33"/>
      <c r="H10" s="33"/>
      <c r="I10" s="33"/>
      <c r="J10" s="33"/>
      <c r="K10" s="33"/>
      <c r="L10" s="33"/>
      <c r="M10" s="33"/>
      <c r="N10" s="33"/>
      <c r="O10" s="33"/>
      <c r="P10" s="33"/>
      <c r="Q10" s="33"/>
      <c r="R10" s="33"/>
      <c r="S10" s="33"/>
      <c r="T10" s="33"/>
      <c r="U10" s="33"/>
      <c r="V10" s="33"/>
      <c r="W10" s="33"/>
      <c r="X10" s="33"/>
      <c r="Y10" s="33"/>
      <c r="Z10" s="35"/>
      <c r="AA10" s="55"/>
      <c r="AB10" s="58"/>
      <c r="AC10" s="38"/>
      <c r="AD10" s="41"/>
      <c r="AE10" s="116"/>
    </row>
    <row r="11" spans="1:31" ht="34.5" customHeight="1">
      <c r="A11" s="47" t="s">
        <v>156</v>
      </c>
      <c r="B11" s="24" t="s">
        <v>230</v>
      </c>
      <c r="C11" s="20" t="s">
        <v>189</v>
      </c>
      <c r="D11" s="19">
        <f>(2016-D12)+(2016-D13)</f>
        <v>94</v>
      </c>
      <c r="E11" s="50" t="str">
        <f>IF(D11&gt;89,CONCATENATE(C11,"V"),CONCATENATE(C11," "))</f>
        <v>MV</v>
      </c>
      <c r="F11" s="10">
        <v>1</v>
      </c>
      <c r="G11" s="11">
        <v>1</v>
      </c>
      <c r="H11" s="11">
        <v>1</v>
      </c>
      <c r="I11" s="11"/>
      <c r="J11" s="11"/>
      <c r="K11" s="11">
        <v>1</v>
      </c>
      <c r="L11" s="11">
        <v>1</v>
      </c>
      <c r="M11" s="11">
        <v>1</v>
      </c>
      <c r="N11" s="11">
        <v>1</v>
      </c>
      <c r="O11" s="11">
        <v>1</v>
      </c>
      <c r="P11" s="11">
        <v>1</v>
      </c>
      <c r="Q11" s="11">
        <v>1</v>
      </c>
      <c r="R11" s="11">
        <v>1</v>
      </c>
      <c r="S11" s="11">
        <v>1</v>
      </c>
      <c r="T11" s="11">
        <v>1</v>
      </c>
      <c r="U11" s="11">
        <v>1</v>
      </c>
      <c r="V11" s="11">
        <v>1</v>
      </c>
      <c r="W11" s="11"/>
      <c r="X11" s="11">
        <v>1</v>
      </c>
      <c r="Y11" s="11"/>
      <c r="Z11" s="12"/>
      <c r="AA11" s="53">
        <f>_xlfn.COUNTIFS(F12:Z13,"&gt;1")</f>
        <v>16</v>
      </c>
      <c r="AB11" s="56">
        <f>SUM(F12:Z13)</f>
        <v>860</v>
      </c>
      <c r="AC11" s="36" t="s">
        <v>284</v>
      </c>
      <c r="AD11" s="39">
        <v>1</v>
      </c>
      <c r="AE11" s="117">
        <v>3</v>
      </c>
    </row>
    <row r="12" spans="1:31" ht="34.5" customHeight="1">
      <c r="A12" s="48"/>
      <c r="B12" s="26" t="s">
        <v>73</v>
      </c>
      <c r="C12" s="13" t="s">
        <v>189</v>
      </c>
      <c r="D12" s="15">
        <v>1968</v>
      </c>
      <c r="E12" s="51"/>
      <c r="F12" s="45">
        <f>IF(F11&gt;0,50)</f>
        <v>50</v>
      </c>
      <c r="G12" s="32">
        <f>IF(G11&gt;0,40)</f>
        <v>40</v>
      </c>
      <c r="H12" s="32">
        <f>IF(H11&gt;0,90)</f>
        <v>90</v>
      </c>
      <c r="I12" s="32" t="b">
        <f>IF(I11&gt;0,40)</f>
        <v>0</v>
      </c>
      <c r="J12" s="32" t="b">
        <f>IF(J11&gt;0,30)</f>
        <v>0</v>
      </c>
      <c r="K12" s="32">
        <f>IF(K11&gt;0,30)</f>
        <v>30</v>
      </c>
      <c r="L12" s="32">
        <f>IF(L11&gt;0,30)</f>
        <v>30</v>
      </c>
      <c r="M12" s="32">
        <f>IF(M11&gt;0,60)</f>
        <v>60</v>
      </c>
      <c r="N12" s="32">
        <f>IF(N11&gt;0,90)</f>
        <v>90</v>
      </c>
      <c r="O12" s="32">
        <f>IF(O11&gt;0,60)</f>
        <v>60</v>
      </c>
      <c r="P12" s="32">
        <f>IF(P11&gt;0,50)</f>
        <v>50</v>
      </c>
      <c r="Q12" s="32">
        <f>IF(Q11&gt;0,70)</f>
        <v>70</v>
      </c>
      <c r="R12" s="32">
        <f>IF(R11&gt;0,80)</f>
        <v>80</v>
      </c>
      <c r="S12" s="32">
        <f>IF(S11&gt;0,90)</f>
        <v>90</v>
      </c>
      <c r="T12" s="32">
        <f>IF(T11&gt;0,30)</f>
        <v>30</v>
      </c>
      <c r="U12" s="32">
        <f>IF(U11&gt;0,50)</f>
        <v>50</v>
      </c>
      <c r="V12" s="32">
        <f>IF(V11&gt;0,20)</f>
        <v>20</v>
      </c>
      <c r="W12" s="32" t="b">
        <f>IF(W11&gt;0,20)</f>
        <v>0</v>
      </c>
      <c r="X12" s="32">
        <f>IF(X11&gt;0,20)</f>
        <v>20</v>
      </c>
      <c r="Y12" s="32" t="b">
        <f>IF(Y11&gt;0,20)</f>
        <v>0</v>
      </c>
      <c r="Z12" s="34" t="b">
        <f>IF(Z11&gt;0,20)</f>
        <v>0</v>
      </c>
      <c r="AA12" s="54"/>
      <c r="AB12" s="57"/>
      <c r="AC12" s="37"/>
      <c r="AD12" s="40"/>
      <c r="AE12" s="43"/>
    </row>
    <row r="13" spans="1:31" ht="34.5" customHeight="1" thickBot="1">
      <c r="A13" s="49"/>
      <c r="B13" s="27" t="s">
        <v>231</v>
      </c>
      <c r="C13" s="14" t="s">
        <v>189</v>
      </c>
      <c r="D13" s="16">
        <v>1970</v>
      </c>
      <c r="E13" s="52"/>
      <c r="F13" s="46"/>
      <c r="G13" s="33"/>
      <c r="H13" s="33"/>
      <c r="I13" s="33"/>
      <c r="J13" s="33"/>
      <c r="K13" s="33"/>
      <c r="L13" s="33"/>
      <c r="M13" s="33"/>
      <c r="N13" s="33"/>
      <c r="O13" s="33"/>
      <c r="P13" s="33"/>
      <c r="Q13" s="33"/>
      <c r="R13" s="33"/>
      <c r="S13" s="33"/>
      <c r="T13" s="33"/>
      <c r="U13" s="33"/>
      <c r="V13" s="33"/>
      <c r="W13" s="33"/>
      <c r="X13" s="33"/>
      <c r="Y13" s="33"/>
      <c r="Z13" s="35"/>
      <c r="AA13" s="55"/>
      <c r="AB13" s="58"/>
      <c r="AC13" s="38"/>
      <c r="AD13" s="41"/>
      <c r="AE13" s="116"/>
    </row>
    <row r="14" spans="1:31" ht="34.5" customHeight="1">
      <c r="A14" s="47" t="s">
        <v>160</v>
      </c>
      <c r="B14" s="24" t="s">
        <v>239</v>
      </c>
      <c r="C14" s="20" t="s">
        <v>189</v>
      </c>
      <c r="D14" s="19">
        <f>(2016-D15)+(2016-D16)</f>
        <v>99</v>
      </c>
      <c r="E14" s="50" t="str">
        <f>IF(D14&gt;89,CONCATENATE(C14,"V"),CONCATENATE(C14," "))</f>
        <v>MV</v>
      </c>
      <c r="F14" s="10">
        <v>0.9500000000000001</v>
      </c>
      <c r="G14" s="11">
        <v>0.8729166666666667</v>
      </c>
      <c r="H14" s="11">
        <v>0.5034722222222222</v>
      </c>
      <c r="I14" s="11"/>
      <c r="J14" s="11"/>
      <c r="K14" s="11">
        <v>0.4618055555555556</v>
      </c>
      <c r="L14" s="11"/>
      <c r="M14" s="11">
        <v>0.007638888888888889</v>
      </c>
      <c r="N14" s="11">
        <v>0.7027777777777778</v>
      </c>
      <c r="O14" s="11">
        <v>0.7534722222222222</v>
      </c>
      <c r="P14" s="11"/>
      <c r="Q14" s="11">
        <v>0.6444444444444445</v>
      </c>
      <c r="R14" s="11">
        <v>0.7902777777777777</v>
      </c>
      <c r="S14" s="11">
        <v>0.8965277777777777</v>
      </c>
      <c r="T14" s="11"/>
      <c r="U14" s="11">
        <v>0.6083333333333333</v>
      </c>
      <c r="V14" s="11">
        <v>0.28541666666666665</v>
      </c>
      <c r="W14" s="11">
        <v>0.33125</v>
      </c>
      <c r="X14" s="11">
        <v>0.09999999999999999</v>
      </c>
      <c r="Y14" s="11">
        <v>0.2388888888888889</v>
      </c>
      <c r="Z14" s="12">
        <v>0.1708333333333333</v>
      </c>
      <c r="AA14" s="53">
        <f>_xlfn.COUNTIFS(F15:Z16,"&gt;1")</f>
        <v>16</v>
      </c>
      <c r="AB14" s="56">
        <f>SUM(F15:Z16)</f>
        <v>810</v>
      </c>
      <c r="AC14" s="36" t="s">
        <v>288</v>
      </c>
      <c r="AD14" s="39">
        <v>2</v>
      </c>
      <c r="AE14" s="117">
        <v>4</v>
      </c>
    </row>
    <row r="15" spans="1:31" ht="34.5" customHeight="1">
      <c r="A15" s="48"/>
      <c r="B15" s="26" t="s">
        <v>240</v>
      </c>
      <c r="C15" s="13" t="s">
        <v>189</v>
      </c>
      <c r="D15" s="15">
        <v>1967</v>
      </c>
      <c r="E15" s="51"/>
      <c r="F15" s="45">
        <f>IF(F14&gt;0,50)</f>
        <v>50</v>
      </c>
      <c r="G15" s="32">
        <f>IF(G14&gt;0,40)</f>
        <v>40</v>
      </c>
      <c r="H15" s="32">
        <f>IF(H14&gt;0,90)</f>
        <v>90</v>
      </c>
      <c r="I15" s="32" t="b">
        <f>IF(I14&gt;0,40)</f>
        <v>0</v>
      </c>
      <c r="J15" s="32" t="b">
        <f>IF(J14&gt;0,30)</f>
        <v>0</v>
      </c>
      <c r="K15" s="32">
        <f>IF(K14&gt;0,30)</f>
        <v>30</v>
      </c>
      <c r="L15" s="32" t="b">
        <f>IF(L14&gt;0,30)</f>
        <v>0</v>
      </c>
      <c r="M15" s="32">
        <f>IF(M14&gt;0,60)</f>
        <v>60</v>
      </c>
      <c r="N15" s="32">
        <f>IF(N14&gt;0,90)</f>
        <v>90</v>
      </c>
      <c r="O15" s="32">
        <f>IF(O14&gt;0,60)</f>
        <v>60</v>
      </c>
      <c r="P15" s="32" t="b">
        <f>IF(P14&gt;0,50)</f>
        <v>0</v>
      </c>
      <c r="Q15" s="32">
        <f>IF(Q14&gt;0,70)</f>
        <v>70</v>
      </c>
      <c r="R15" s="32">
        <f>IF(R14&gt;0,80)</f>
        <v>80</v>
      </c>
      <c r="S15" s="32">
        <f>IF(S14&gt;0,90)</f>
        <v>90</v>
      </c>
      <c r="T15" s="32" t="b">
        <f>IF(T14&gt;0,30)</f>
        <v>0</v>
      </c>
      <c r="U15" s="32">
        <f>IF(U14&gt;0,50)</f>
        <v>50</v>
      </c>
      <c r="V15" s="32">
        <f>IF(V14&gt;0,20)</f>
        <v>20</v>
      </c>
      <c r="W15" s="32">
        <f>IF(W14&gt;0,20)</f>
        <v>20</v>
      </c>
      <c r="X15" s="32">
        <f>IF(X14&gt;0,20)</f>
        <v>20</v>
      </c>
      <c r="Y15" s="32">
        <f>IF(Y14&gt;0,20)</f>
        <v>20</v>
      </c>
      <c r="Z15" s="34">
        <f>IF(Z14&gt;0,20)</f>
        <v>20</v>
      </c>
      <c r="AA15" s="54"/>
      <c r="AB15" s="57"/>
      <c r="AC15" s="37"/>
      <c r="AD15" s="40"/>
      <c r="AE15" s="43"/>
    </row>
    <row r="16" spans="1:31" ht="34.5" customHeight="1" thickBot="1">
      <c r="A16" s="49"/>
      <c r="B16" s="27" t="s">
        <v>241</v>
      </c>
      <c r="C16" s="14" t="s">
        <v>189</v>
      </c>
      <c r="D16" s="16">
        <v>1966</v>
      </c>
      <c r="E16" s="52"/>
      <c r="F16" s="46"/>
      <c r="G16" s="33"/>
      <c r="H16" s="33"/>
      <c r="I16" s="33"/>
      <c r="J16" s="33"/>
      <c r="K16" s="33"/>
      <c r="L16" s="33"/>
      <c r="M16" s="33"/>
      <c r="N16" s="33"/>
      <c r="O16" s="33"/>
      <c r="P16" s="33"/>
      <c r="Q16" s="33"/>
      <c r="R16" s="33"/>
      <c r="S16" s="33"/>
      <c r="T16" s="33"/>
      <c r="U16" s="33"/>
      <c r="V16" s="33"/>
      <c r="W16" s="33"/>
      <c r="X16" s="33"/>
      <c r="Y16" s="33"/>
      <c r="Z16" s="35"/>
      <c r="AA16" s="55"/>
      <c r="AB16" s="58"/>
      <c r="AC16" s="38"/>
      <c r="AD16" s="41"/>
      <c r="AE16" s="116"/>
    </row>
    <row r="17" spans="1:31" ht="34.5" customHeight="1">
      <c r="A17" s="59" t="s">
        <v>8</v>
      </c>
      <c r="B17" s="24" t="s">
        <v>75</v>
      </c>
      <c r="C17" s="20" t="s">
        <v>189</v>
      </c>
      <c r="D17" s="19">
        <f>(2016-D18)+(2016-D19)</f>
        <v>83</v>
      </c>
      <c r="E17" s="50" t="str">
        <f>IF(D17&gt;89,CONCATENATE(C17,"V"),CONCATENATE(C17," "))</f>
        <v>M </v>
      </c>
      <c r="F17" s="10">
        <v>0.020833333333333332</v>
      </c>
      <c r="G17" s="11">
        <v>0.8784722222222222</v>
      </c>
      <c r="H17" s="11"/>
      <c r="I17" s="11"/>
      <c r="J17" s="11"/>
      <c r="K17" s="11"/>
      <c r="L17" s="11">
        <v>0.8145833333333333</v>
      </c>
      <c r="M17" s="11">
        <v>0.11458333333333333</v>
      </c>
      <c r="N17" s="11">
        <v>0.6458333333333334</v>
      </c>
      <c r="O17" s="11">
        <v>0.6875</v>
      </c>
      <c r="P17" s="11"/>
      <c r="Q17" s="11">
        <v>0.5784722222222222</v>
      </c>
      <c r="R17" s="11">
        <v>0.71875</v>
      </c>
      <c r="S17" s="11">
        <v>0.9305555555555555</v>
      </c>
      <c r="T17" s="11"/>
      <c r="U17" s="11">
        <v>0.5513888888888888</v>
      </c>
      <c r="V17" s="11"/>
      <c r="W17" s="11"/>
      <c r="X17" s="11">
        <v>0.2638888888888889</v>
      </c>
      <c r="Y17" s="11"/>
      <c r="Z17" s="12"/>
      <c r="AA17" s="53">
        <f>_xlfn.COUNTIFS(F18:Z19,"&gt;1")</f>
        <v>11</v>
      </c>
      <c r="AB17" s="56">
        <f>SUM(F18:Z19)</f>
        <v>640</v>
      </c>
      <c r="AC17" s="36" t="s">
        <v>286</v>
      </c>
      <c r="AD17" s="39">
        <v>3</v>
      </c>
      <c r="AE17" s="117">
        <v>5</v>
      </c>
    </row>
    <row r="18" spans="1:31" ht="34.5" customHeight="1">
      <c r="A18" s="60"/>
      <c r="B18" s="26" t="s">
        <v>76</v>
      </c>
      <c r="C18" s="13" t="s">
        <v>189</v>
      </c>
      <c r="D18" s="15">
        <v>1987</v>
      </c>
      <c r="E18" s="51"/>
      <c r="F18" s="45">
        <f>IF(F17&gt;0,50)</f>
        <v>50</v>
      </c>
      <c r="G18" s="32">
        <f>IF(G17&gt;0,40)</f>
        <v>40</v>
      </c>
      <c r="H18" s="32" t="b">
        <f>IF(H17&gt;0,90)</f>
        <v>0</v>
      </c>
      <c r="I18" s="32" t="b">
        <f>IF(I17&gt;0,40)</f>
        <v>0</v>
      </c>
      <c r="J18" s="32" t="b">
        <f>IF(J17&gt;0,30)</f>
        <v>0</v>
      </c>
      <c r="K18" s="32" t="b">
        <f>IF(K17&gt;0,30)</f>
        <v>0</v>
      </c>
      <c r="L18" s="32">
        <f>IF(L17&gt;0,30)</f>
        <v>30</v>
      </c>
      <c r="M18" s="32">
        <f>IF(M17&gt;0,60)</f>
        <v>60</v>
      </c>
      <c r="N18" s="32">
        <f>IF(N17&gt;0,90)</f>
        <v>90</v>
      </c>
      <c r="O18" s="32">
        <f>IF(O17&gt;0,60)</f>
        <v>60</v>
      </c>
      <c r="P18" s="32" t="b">
        <f>IF(P17&gt;0,50)</f>
        <v>0</v>
      </c>
      <c r="Q18" s="32">
        <f>IF(Q17&gt;0,70)</f>
        <v>70</v>
      </c>
      <c r="R18" s="32">
        <f>IF(R17&gt;0,80)</f>
        <v>80</v>
      </c>
      <c r="S18" s="32">
        <f>IF(S17&gt;0,90)</f>
        <v>90</v>
      </c>
      <c r="T18" s="32" t="b">
        <f>IF(T17&gt;0,30)</f>
        <v>0</v>
      </c>
      <c r="U18" s="32">
        <f>IF(U17&gt;0,50)</f>
        <v>50</v>
      </c>
      <c r="V18" s="32" t="b">
        <f>IF(V17&gt;0,20)</f>
        <v>0</v>
      </c>
      <c r="W18" s="32" t="b">
        <f>IF(W17&gt;0,20)</f>
        <v>0</v>
      </c>
      <c r="X18" s="32">
        <f>IF(X17&gt;0,20)</f>
        <v>20</v>
      </c>
      <c r="Y18" s="32" t="b">
        <f>IF(Y17&gt;0,20)</f>
        <v>0</v>
      </c>
      <c r="Z18" s="34" t="b">
        <f>IF(Z17&gt;0,20)</f>
        <v>0</v>
      </c>
      <c r="AA18" s="54"/>
      <c r="AB18" s="57"/>
      <c r="AC18" s="37"/>
      <c r="AD18" s="40"/>
      <c r="AE18" s="43"/>
    </row>
    <row r="19" spans="1:31" ht="34.5" customHeight="1" thickBot="1">
      <c r="A19" s="61"/>
      <c r="B19" s="27" t="s">
        <v>77</v>
      </c>
      <c r="C19" s="14" t="s">
        <v>189</v>
      </c>
      <c r="D19" s="16">
        <v>1962</v>
      </c>
      <c r="E19" s="52"/>
      <c r="F19" s="46"/>
      <c r="G19" s="33"/>
      <c r="H19" s="33"/>
      <c r="I19" s="33"/>
      <c r="J19" s="33"/>
      <c r="K19" s="33"/>
      <c r="L19" s="33"/>
      <c r="M19" s="33"/>
      <c r="N19" s="33"/>
      <c r="O19" s="33"/>
      <c r="P19" s="33"/>
      <c r="Q19" s="33"/>
      <c r="R19" s="33"/>
      <c r="S19" s="33"/>
      <c r="T19" s="33"/>
      <c r="U19" s="33"/>
      <c r="V19" s="33"/>
      <c r="W19" s="33"/>
      <c r="X19" s="33"/>
      <c r="Y19" s="33"/>
      <c r="Z19" s="35"/>
      <c r="AA19" s="55"/>
      <c r="AB19" s="58"/>
      <c r="AC19" s="38"/>
      <c r="AD19" s="41"/>
      <c r="AE19" s="116"/>
    </row>
    <row r="20" spans="1:31" ht="34.5" customHeight="1">
      <c r="A20" s="59" t="s">
        <v>9</v>
      </c>
      <c r="B20" s="24" t="s">
        <v>209</v>
      </c>
      <c r="C20" s="20" t="s">
        <v>189</v>
      </c>
      <c r="D20" s="19">
        <f>(2016-D21)+(2016-D22)</f>
        <v>75</v>
      </c>
      <c r="E20" s="50" t="str">
        <f>IF(D20&gt;89,CONCATENATE(C20,"V"),CONCATENATE(C20," "))</f>
        <v>M </v>
      </c>
      <c r="F20" s="10"/>
      <c r="G20" s="11">
        <v>0.7756944444444445</v>
      </c>
      <c r="H20" s="11">
        <v>0.9222222222222222</v>
      </c>
      <c r="I20" s="11">
        <v>0.5993055555555555</v>
      </c>
      <c r="J20" s="11">
        <v>0.6402777777777778</v>
      </c>
      <c r="K20" s="11">
        <v>0.20833333333333334</v>
      </c>
      <c r="L20" s="11">
        <v>0.8229166666666666</v>
      </c>
      <c r="M20" s="11">
        <v>0.6854166666666667</v>
      </c>
      <c r="N20" s="11"/>
      <c r="O20" s="11"/>
      <c r="P20" s="11">
        <v>0.49444444444444446</v>
      </c>
      <c r="Q20" s="11"/>
      <c r="R20" s="11"/>
      <c r="S20" s="11">
        <v>0.7381944444444444</v>
      </c>
      <c r="T20" s="11">
        <v>0.548611111111111</v>
      </c>
      <c r="U20" s="11"/>
      <c r="V20" s="11"/>
      <c r="W20" s="11"/>
      <c r="X20" s="11"/>
      <c r="Y20" s="11">
        <v>0.1111111111111111</v>
      </c>
      <c r="Z20" s="12"/>
      <c r="AA20" s="53">
        <f>_xlfn.COUNTIFS(F21:Z22,"&gt;1")</f>
        <v>11</v>
      </c>
      <c r="AB20" s="56">
        <f>SUM(F21:Z22)</f>
        <v>510</v>
      </c>
      <c r="AC20" s="36" t="s">
        <v>295</v>
      </c>
      <c r="AD20" s="39">
        <v>4</v>
      </c>
      <c r="AE20" s="117">
        <v>6</v>
      </c>
    </row>
    <row r="21" spans="1:31" ht="34.5" customHeight="1">
      <c r="A21" s="60"/>
      <c r="B21" s="26" t="s">
        <v>58</v>
      </c>
      <c r="C21" s="13" t="s">
        <v>189</v>
      </c>
      <c r="D21" s="15">
        <v>1976</v>
      </c>
      <c r="E21" s="51"/>
      <c r="F21" s="45" t="b">
        <f>IF(F20&gt;0,50)</f>
        <v>0</v>
      </c>
      <c r="G21" s="32">
        <f>IF(G20&gt;0,40)</f>
        <v>40</v>
      </c>
      <c r="H21" s="32">
        <f>IF(H20&gt;0,90)</f>
        <v>90</v>
      </c>
      <c r="I21" s="32">
        <f>IF(I20&gt;0,40)</f>
        <v>40</v>
      </c>
      <c r="J21" s="32">
        <f>IF(J20&gt;0,30)</f>
        <v>30</v>
      </c>
      <c r="K21" s="32">
        <f>IF(K20&gt;0,30)</f>
        <v>30</v>
      </c>
      <c r="L21" s="32">
        <f>IF(L20&gt;0,30)</f>
        <v>30</v>
      </c>
      <c r="M21" s="32">
        <f>IF(M20&gt;0,60)</f>
        <v>60</v>
      </c>
      <c r="N21" s="32" t="b">
        <f>IF(N20&gt;0,90)</f>
        <v>0</v>
      </c>
      <c r="O21" s="32" t="b">
        <f>IF(O20&gt;0,60)</f>
        <v>0</v>
      </c>
      <c r="P21" s="32">
        <f>IF(P20&gt;0,50)</f>
        <v>50</v>
      </c>
      <c r="Q21" s="32" t="b">
        <f>IF(Q20&gt;0,70)</f>
        <v>0</v>
      </c>
      <c r="R21" s="32" t="b">
        <f>IF(R20&gt;0,80)</f>
        <v>0</v>
      </c>
      <c r="S21" s="32">
        <f>IF(S20&gt;0,90)</f>
        <v>90</v>
      </c>
      <c r="T21" s="32">
        <f>IF(T20&gt;0,30)</f>
        <v>30</v>
      </c>
      <c r="U21" s="32" t="b">
        <f>IF(U20&gt;0,50)</f>
        <v>0</v>
      </c>
      <c r="V21" s="32" t="b">
        <f>IF(V20&gt;0,20)</f>
        <v>0</v>
      </c>
      <c r="W21" s="32" t="b">
        <f>IF(W20&gt;0,20)</f>
        <v>0</v>
      </c>
      <c r="X21" s="32" t="b">
        <f>IF(X20&gt;0,20)</f>
        <v>0</v>
      </c>
      <c r="Y21" s="32">
        <f>IF(Y20&gt;0,20)</f>
        <v>20</v>
      </c>
      <c r="Z21" s="34" t="b">
        <f>IF(Z20&gt;0,20)</f>
        <v>0</v>
      </c>
      <c r="AA21" s="54"/>
      <c r="AB21" s="57"/>
      <c r="AC21" s="37"/>
      <c r="AD21" s="40"/>
      <c r="AE21" s="43"/>
    </row>
    <row r="22" spans="1:31" ht="34.5" customHeight="1" thickBot="1">
      <c r="A22" s="61"/>
      <c r="B22" s="27" t="s">
        <v>59</v>
      </c>
      <c r="C22" s="14" t="s">
        <v>189</v>
      </c>
      <c r="D22" s="16">
        <v>1981</v>
      </c>
      <c r="E22" s="52"/>
      <c r="F22" s="46"/>
      <c r="G22" s="33"/>
      <c r="H22" s="33"/>
      <c r="I22" s="33"/>
      <c r="J22" s="33"/>
      <c r="K22" s="33"/>
      <c r="L22" s="33"/>
      <c r="M22" s="33"/>
      <c r="N22" s="33"/>
      <c r="O22" s="33"/>
      <c r="P22" s="33"/>
      <c r="Q22" s="33"/>
      <c r="R22" s="33"/>
      <c r="S22" s="33"/>
      <c r="T22" s="33"/>
      <c r="U22" s="33"/>
      <c r="V22" s="33"/>
      <c r="W22" s="33"/>
      <c r="X22" s="33"/>
      <c r="Y22" s="33"/>
      <c r="Z22" s="35"/>
      <c r="AA22" s="55"/>
      <c r="AB22" s="58"/>
      <c r="AC22" s="38"/>
      <c r="AD22" s="41"/>
      <c r="AE22" s="116"/>
    </row>
    <row r="23" spans="1:31" ht="34.5" customHeight="1">
      <c r="A23" s="47" t="s">
        <v>162</v>
      </c>
      <c r="B23" s="24" t="s">
        <v>245</v>
      </c>
      <c r="C23" s="20" t="s">
        <v>199</v>
      </c>
      <c r="D23" s="19">
        <f>(2016-D24)+(2016-D25)</f>
        <v>84</v>
      </c>
      <c r="E23" s="50" t="str">
        <f>IF(D23&gt;89,CONCATENATE(C23,"V"),CONCATENATE(C23," "))</f>
        <v>S </v>
      </c>
      <c r="F23" s="10"/>
      <c r="G23" s="11">
        <v>0.8020833333333334</v>
      </c>
      <c r="H23" s="11"/>
      <c r="I23" s="11">
        <v>0.6020833333333333</v>
      </c>
      <c r="J23" s="11">
        <v>0.642361111111111</v>
      </c>
      <c r="K23" s="11">
        <v>0.3333333333333333</v>
      </c>
      <c r="L23" s="11">
        <v>0.0763888888888889</v>
      </c>
      <c r="M23" s="11">
        <v>0.6944444444444445</v>
      </c>
      <c r="N23" s="11"/>
      <c r="O23" s="11"/>
      <c r="P23" s="11">
        <v>0.4756944444444444</v>
      </c>
      <c r="Q23" s="11"/>
      <c r="R23" s="11">
        <v>0.9500000000000001</v>
      </c>
      <c r="S23" s="11">
        <v>0.7541666666666668</v>
      </c>
      <c r="T23" s="11">
        <v>0.5513888888888888</v>
      </c>
      <c r="U23" s="11"/>
      <c r="V23" s="11"/>
      <c r="W23" s="11"/>
      <c r="X23" s="11"/>
      <c r="Y23" s="11"/>
      <c r="Z23" s="12">
        <v>0.22569444444444445</v>
      </c>
      <c r="AA23" s="53">
        <f>_xlfn.COUNTIFS(F24:Z25,"&gt;1")</f>
        <v>11</v>
      </c>
      <c r="AB23" s="56">
        <f>SUM(F24:Z25)</f>
        <v>500</v>
      </c>
      <c r="AC23" s="36" t="s">
        <v>287</v>
      </c>
      <c r="AD23" s="39">
        <v>1</v>
      </c>
      <c r="AE23" s="117">
        <v>7</v>
      </c>
    </row>
    <row r="24" spans="1:31" ht="34.5" customHeight="1">
      <c r="A24" s="48"/>
      <c r="B24" s="26" t="s">
        <v>82</v>
      </c>
      <c r="C24" s="13" t="s">
        <v>199</v>
      </c>
      <c r="D24" s="15">
        <v>1973</v>
      </c>
      <c r="E24" s="51"/>
      <c r="F24" s="45" t="b">
        <f>IF(F23&gt;0,50)</f>
        <v>0</v>
      </c>
      <c r="G24" s="32">
        <f>IF(G23&gt;0,40)</f>
        <v>40</v>
      </c>
      <c r="H24" s="32" t="b">
        <f>IF(H23&gt;0,90)</f>
        <v>0</v>
      </c>
      <c r="I24" s="32">
        <f>IF(I23&gt;0,40)</f>
        <v>40</v>
      </c>
      <c r="J24" s="32">
        <f>IF(J23&gt;0,30)</f>
        <v>30</v>
      </c>
      <c r="K24" s="32">
        <f>IF(K23&gt;0,30)</f>
        <v>30</v>
      </c>
      <c r="L24" s="32">
        <f>IF(L23&gt;0,30)</f>
        <v>30</v>
      </c>
      <c r="M24" s="32">
        <f>IF(M23&gt;0,60)</f>
        <v>60</v>
      </c>
      <c r="N24" s="32" t="b">
        <f>IF(N23&gt;0,90)</f>
        <v>0</v>
      </c>
      <c r="O24" s="32" t="b">
        <f>IF(O23&gt;0,60)</f>
        <v>0</v>
      </c>
      <c r="P24" s="32">
        <f>IF(P23&gt;0,50)</f>
        <v>50</v>
      </c>
      <c r="Q24" s="32" t="b">
        <f>IF(Q23&gt;0,70)</f>
        <v>0</v>
      </c>
      <c r="R24" s="32">
        <f>IF(R23&gt;0,80)</f>
        <v>80</v>
      </c>
      <c r="S24" s="32">
        <f>IF(S23&gt;0,90)</f>
        <v>90</v>
      </c>
      <c r="T24" s="32">
        <f>IF(T23&gt;0,30)</f>
        <v>30</v>
      </c>
      <c r="U24" s="32" t="b">
        <f>IF(U23&gt;0,50)</f>
        <v>0</v>
      </c>
      <c r="V24" s="32" t="b">
        <f>IF(V23&gt;0,20)</f>
        <v>0</v>
      </c>
      <c r="W24" s="32" t="b">
        <f>IF(W23&gt;0,20)</f>
        <v>0</v>
      </c>
      <c r="X24" s="32" t="b">
        <f>IF(X23&gt;0,20)</f>
        <v>0</v>
      </c>
      <c r="Y24" s="32" t="b">
        <f>IF(Y23&gt;0,20)</f>
        <v>0</v>
      </c>
      <c r="Z24" s="34">
        <f>IF(Z23&gt;0,20)</f>
        <v>20</v>
      </c>
      <c r="AA24" s="54"/>
      <c r="AB24" s="57"/>
      <c r="AC24" s="37"/>
      <c r="AD24" s="40"/>
      <c r="AE24" s="43"/>
    </row>
    <row r="25" spans="1:31" ht="34.5" customHeight="1" thickBot="1">
      <c r="A25" s="49"/>
      <c r="B25" s="27" t="s">
        <v>83</v>
      </c>
      <c r="C25" s="14" t="s">
        <v>199</v>
      </c>
      <c r="D25" s="16">
        <v>1975</v>
      </c>
      <c r="E25" s="52"/>
      <c r="F25" s="46"/>
      <c r="G25" s="33"/>
      <c r="H25" s="33"/>
      <c r="I25" s="33"/>
      <c r="J25" s="33"/>
      <c r="K25" s="33"/>
      <c r="L25" s="33"/>
      <c r="M25" s="33"/>
      <c r="N25" s="33"/>
      <c r="O25" s="33"/>
      <c r="P25" s="33"/>
      <c r="Q25" s="33"/>
      <c r="R25" s="33"/>
      <c r="S25" s="33"/>
      <c r="T25" s="33"/>
      <c r="U25" s="33"/>
      <c r="V25" s="33"/>
      <c r="W25" s="33"/>
      <c r="X25" s="33"/>
      <c r="Y25" s="33"/>
      <c r="Z25" s="35"/>
      <c r="AA25" s="55"/>
      <c r="AB25" s="58"/>
      <c r="AC25" s="38"/>
      <c r="AD25" s="41"/>
      <c r="AE25" s="116"/>
    </row>
    <row r="26" spans="1:31" ht="34.5" customHeight="1">
      <c r="A26" s="59" t="s">
        <v>4</v>
      </c>
      <c r="B26" s="24" t="s">
        <v>202</v>
      </c>
      <c r="C26" s="20" t="s">
        <v>199</v>
      </c>
      <c r="D26" s="19">
        <f>(2016-D27)+(2016-D28)</f>
        <v>109</v>
      </c>
      <c r="E26" s="50" t="str">
        <f>IF(D26&gt;89,CONCATENATE(C26,"V"),CONCATENATE(C26," "))</f>
        <v>SV</v>
      </c>
      <c r="F26" s="10">
        <v>0.7729166666666667</v>
      </c>
      <c r="G26" s="11"/>
      <c r="H26" s="11"/>
      <c r="I26" s="11"/>
      <c r="J26" s="11">
        <v>0.6326388888888889</v>
      </c>
      <c r="K26" s="11">
        <v>0.2777777777777778</v>
      </c>
      <c r="L26" s="11">
        <v>0.8208333333333333</v>
      </c>
      <c r="M26" s="11">
        <v>0.6770833333333334</v>
      </c>
      <c r="N26" s="11"/>
      <c r="O26" s="11"/>
      <c r="P26" s="11">
        <v>0.5118055555555555</v>
      </c>
      <c r="Q26" s="11"/>
      <c r="R26" s="11"/>
      <c r="S26" s="11">
        <v>0.7263888888888889</v>
      </c>
      <c r="T26" s="11">
        <v>0.5659722222222222</v>
      </c>
      <c r="U26" s="11"/>
      <c r="V26" s="11">
        <v>0.1388888888888889</v>
      </c>
      <c r="W26" s="11">
        <v>0.20138888888888887</v>
      </c>
      <c r="X26" s="11">
        <v>0.0798611111111111</v>
      </c>
      <c r="Y26" s="11">
        <v>0.006944444444444444</v>
      </c>
      <c r="Z26" s="12">
        <v>0.9270833333333334</v>
      </c>
      <c r="AA26" s="53">
        <f>_xlfn.COUNTIFS(F27:Z28,"&gt;1")</f>
        <v>13</v>
      </c>
      <c r="AB26" s="56">
        <f>SUM(F27:Z28)</f>
        <v>470</v>
      </c>
      <c r="AC26" s="36" t="s">
        <v>274</v>
      </c>
      <c r="AD26" s="39">
        <v>1</v>
      </c>
      <c r="AE26" s="117">
        <v>8</v>
      </c>
    </row>
    <row r="27" spans="1:31" ht="34.5" customHeight="1">
      <c r="A27" s="60"/>
      <c r="B27" s="26" t="s">
        <v>97</v>
      </c>
      <c r="C27" s="13" t="s">
        <v>199</v>
      </c>
      <c r="D27" s="15">
        <v>1964</v>
      </c>
      <c r="E27" s="51"/>
      <c r="F27" s="45">
        <f>IF(F26&gt;0,50)</f>
        <v>50</v>
      </c>
      <c r="G27" s="32" t="b">
        <f>IF(G26&gt;0,40)</f>
        <v>0</v>
      </c>
      <c r="H27" s="32" t="b">
        <f>IF(H26&gt;0,90)</f>
        <v>0</v>
      </c>
      <c r="I27" s="32" t="b">
        <f>IF(I26&gt;0,40)</f>
        <v>0</v>
      </c>
      <c r="J27" s="32">
        <f>IF(J26&gt;0,30)</f>
        <v>30</v>
      </c>
      <c r="K27" s="32">
        <f>IF(K26&gt;0,30)</f>
        <v>30</v>
      </c>
      <c r="L27" s="32">
        <f>IF(L26&gt;0,30)</f>
        <v>30</v>
      </c>
      <c r="M27" s="32">
        <f>IF(M26&gt;0,60)</f>
        <v>60</v>
      </c>
      <c r="N27" s="32" t="b">
        <f>IF(N26&gt;0,90)</f>
        <v>0</v>
      </c>
      <c r="O27" s="32" t="b">
        <f>IF(O26&gt;0,60)</f>
        <v>0</v>
      </c>
      <c r="P27" s="32">
        <f>IF(P26&gt;0,50)</f>
        <v>50</v>
      </c>
      <c r="Q27" s="32" t="b">
        <f>IF(Q26&gt;0,70)</f>
        <v>0</v>
      </c>
      <c r="R27" s="32" t="b">
        <f>IF(R26&gt;0,80)</f>
        <v>0</v>
      </c>
      <c r="S27" s="32">
        <f>IF(S26&gt;0,90)</f>
        <v>90</v>
      </c>
      <c r="T27" s="32">
        <f>IF(T26&gt;0,30)</f>
        <v>30</v>
      </c>
      <c r="U27" s="32" t="b">
        <f>IF(U26&gt;0,50)</f>
        <v>0</v>
      </c>
      <c r="V27" s="32">
        <f>IF(V26&gt;0,20)</f>
        <v>20</v>
      </c>
      <c r="W27" s="32">
        <f>IF(W26&gt;0,20)</f>
        <v>20</v>
      </c>
      <c r="X27" s="32">
        <f>IF(X26&gt;0,20)</f>
        <v>20</v>
      </c>
      <c r="Y27" s="32">
        <f>IF(Y26&gt;0,20)</f>
        <v>20</v>
      </c>
      <c r="Z27" s="34">
        <f>IF(Z26&gt;0,20)</f>
        <v>20</v>
      </c>
      <c r="AA27" s="54"/>
      <c r="AB27" s="57"/>
      <c r="AC27" s="37"/>
      <c r="AD27" s="40"/>
      <c r="AE27" s="43"/>
    </row>
    <row r="28" spans="1:31" ht="34.5" customHeight="1" thickBot="1">
      <c r="A28" s="61"/>
      <c r="B28" s="27" t="s">
        <v>98</v>
      </c>
      <c r="C28" s="14" t="s">
        <v>199</v>
      </c>
      <c r="D28" s="16">
        <v>1959</v>
      </c>
      <c r="E28" s="52"/>
      <c r="F28" s="46"/>
      <c r="G28" s="33"/>
      <c r="H28" s="33"/>
      <c r="I28" s="33"/>
      <c r="J28" s="33"/>
      <c r="K28" s="33"/>
      <c r="L28" s="33"/>
      <c r="M28" s="33"/>
      <c r="N28" s="33"/>
      <c r="O28" s="33"/>
      <c r="P28" s="33"/>
      <c r="Q28" s="33"/>
      <c r="R28" s="33"/>
      <c r="S28" s="33"/>
      <c r="T28" s="33"/>
      <c r="U28" s="33"/>
      <c r="V28" s="33"/>
      <c r="W28" s="33"/>
      <c r="X28" s="33"/>
      <c r="Y28" s="33"/>
      <c r="Z28" s="35"/>
      <c r="AA28" s="55"/>
      <c r="AB28" s="58"/>
      <c r="AC28" s="38"/>
      <c r="AD28" s="41"/>
      <c r="AE28" s="116"/>
    </row>
    <row r="29" spans="1:31" ht="34.5" customHeight="1">
      <c r="A29" s="47" t="s">
        <v>19</v>
      </c>
      <c r="B29" s="24" t="s">
        <v>108</v>
      </c>
      <c r="C29" s="20" t="s">
        <v>199</v>
      </c>
      <c r="D29" s="19">
        <f>(2016-D30)+(2016-D31)</f>
        <v>76</v>
      </c>
      <c r="E29" s="50" t="str">
        <f>IF(D29&gt;89,CONCATENATE(C29,"V"),CONCATENATE(C29," "))</f>
        <v>S </v>
      </c>
      <c r="F29" s="10"/>
      <c r="G29" s="11"/>
      <c r="H29" s="11">
        <v>0.5729166666666666</v>
      </c>
      <c r="I29" s="11"/>
      <c r="J29" s="11"/>
      <c r="K29" s="11">
        <v>0.2916666666666667</v>
      </c>
      <c r="L29" s="11"/>
      <c r="M29" s="11"/>
      <c r="N29" s="11">
        <v>0.8472222222222222</v>
      </c>
      <c r="O29" s="11">
        <v>0.9618055555555555</v>
      </c>
      <c r="P29" s="11"/>
      <c r="Q29" s="11">
        <v>0.7416666666666667</v>
      </c>
      <c r="R29" s="11">
        <v>0.013888888888888888</v>
      </c>
      <c r="S29" s="11"/>
      <c r="T29" s="11"/>
      <c r="U29" s="11">
        <v>0.6944444444444445</v>
      </c>
      <c r="V29" s="11"/>
      <c r="W29" s="11"/>
      <c r="X29" s="11"/>
      <c r="Y29" s="11"/>
      <c r="Z29" s="12"/>
      <c r="AA29" s="53">
        <f>_xlfn.COUNTIFS(F30:Z31,"&gt;1")</f>
        <v>7</v>
      </c>
      <c r="AB29" s="56">
        <f>SUM(F30:Z31)</f>
        <v>470</v>
      </c>
      <c r="AC29" s="36" t="s">
        <v>296</v>
      </c>
      <c r="AD29" s="39">
        <v>2</v>
      </c>
      <c r="AE29" s="117">
        <v>9</v>
      </c>
    </row>
    <row r="30" spans="1:31" ht="34.5" customHeight="1">
      <c r="A30" s="48"/>
      <c r="B30" s="26" t="s">
        <v>228</v>
      </c>
      <c r="C30" s="13" t="s">
        <v>199</v>
      </c>
      <c r="D30" s="15">
        <v>1978</v>
      </c>
      <c r="E30" s="51"/>
      <c r="F30" s="45" t="b">
        <f>IF(F29&gt;0,50)</f>
        <v>0</v>
      </c>
      <c r="G30" s="32" t="b">
        <f>IF(G29&gt;0,40)</f>
        <v>0</v>
      </c>
      <c r="H30" s="32">
        <f>IF(H29&gt;0,90)</f>
        <v>90</v>
      </c>
      <c r="I30" s="32" t="b">
        <f>IF(I29&gt;0,40)</f>
        <v>0</v>
      </c>
      <c r="J30" s="32" t="b">
        <f>IF(J29&gt;0,30)</f>
        <v>0</v>
      </c>
      <c r="K30" s="32">
        <f>IF(K29&gt;0,30)</f>
        <v>30</v>
      </c>
      <c r="L30" s="32" t="b">
        <f>IF(L29&gt;0,30)</f>
        <v>0</v>
      </c>
      <c r="M30" s="32" t="b">
        <f>IF(M29&gt;0,60)</f>
        <v>0</v>
      </c>
      <c r="N30" s="32">
        <f>IF(N29&gt;0,90)</f>
        <v>90</v>
      </c>
      <c r="O30" s="32">
        <f>IF(O29&gt;0,60)</f>
        <v>60</v>
      </c>
      <c r="P30" s="32" t="b">
        <f>IF(P29&gt;0,50)</f>
        <v>0</v>
      </c>
      <c r="Q30" s="32">
        <f>IF(Q29&gt;0,70)</f>
        <v>70</v>
      </c>
      <c r="R30" s="32">
        <f>IF(R29&gt;0,80)</f>
        <v>80</v>
      </c>
      <c r="S30" s="32" t="b">
        <f>IF(S29&gt;0,90)</f>
        <v>0</v>
      </c>
      <c r="T30" s="32" t="b">
        <f>IF(T29&gt;0,30)</f>
        <v>0</v>
      </c>
      <c r="U30" s="32">
        <f>IF(U29&gt;0,50)</f>
        <v>50</v>
      </c>
      <c r="V30" s="32" t="b">
        <f>IF(V29&gt;0,20)</f>
        <v>0</v>
      </c>
      <c r="W30" s="32" t="b">
        <f>IF(W29&gt;0,20)</f>
        <v>0</v>
      </c>
      <c r="X30" s="32" t="b">
        <f>IF(X29&gt;0,20)</f>
        <v>0</v>
      </c>
      <c r="Y30" s="32" t="b">
        <f>IF(Y29&gt;0,20)</f>
        <v>0</v>
      </c>
      <c r="Z30" s="34" t="b">
        <f>IF(Z29&gt;0,20)</f>
        <v>0</v>
      </c>
      <c r="AA30" s="54"/>
      <c r="AB30" s="57"/>
      <c r="AC30" s="37"/>
      <c r="AD30" s="40"/>
      <c r="AE30" s="43"/>
    </row>
    <row r="31" spans="1:31" ht="34.5" customHeight="1" thickBot="1">
      <c r="A31" s="49"/>
      <c r="B31" s="27" t="s">
        <v>110</v>
      </c>
      <c r="C31" s="14" t="s">
        <v>199</v>
      </c>
      <c r="D31" s="16">
        <v>1978</v>
      </c>
      <c r="E31" s="52"/>
      <c r="F31" s="46"/>
      <c r="G31" s="33"/>
      <c r="H31" s="33"/>
      <c r="I31" s="33"/>
      <c r="J31" s="33"/>
      <c r="K31" s="33"/>
      <c r="L31" s="33"/>
      <c r="M31" s="33"/>
      <c r="N31" s="33"/>
      <c r="O31" s="33"/>
      <c r="P31" s="33"/>
      <c r="Q31" s="33"/>
      <c r="R31" s="33"/>
      <c r="S31" s="33"/>
      <c r="T31" s="33"/>
      <c r="U31" s="33"/>
      <c r="V31" s="33"/>
      <c r="W31" s="33"/>
      <c r="X31" s="33"/>
      <c r="Y31" s="33"/>
      <c r="Z31" s="35"/>
      <c r="AA31" s="55"/>
      <c r="AB31" s="58"/>
      <c r="AC31" s="38"/>
      <c r="AD31" s="41"/>
      <c r="AE31" s="116"/>
    </row>
    <row r="32" spans="1:31" ht="34.5" customHeight="1">
      <c r="A32" s="47" t="s">
        <v>158</v>
      </c>
      <c r="B32" s="24" t="s">
        <v>235</v>
      </c>
      <c r="C32" s="20" t="s">
        <v>189</v>
      </c>
      <c r="D32" s="19">
        <f>(2016-D33)+(2016-D34)</f>
        <v>63</v>
      </c>
      <c r="E32" s="50" t="str">
        <f>IF(D32&gt;89,CONCATENATE(C32,"V"),CONCATENATE(C32," "))</f>
        <v>M </v>
      </c>
      <c r="F32" s="10">
        <v>0.7083333333333334</v>
      </c>
      <c r="G32" s="11">
        <v>0.8923611111111112</v>
      </c>
      <c r="H32" s="11"/>
      <c r="I32" s="11">
        <v>0.6180555555555556</v>
      </c>
      <c r="J32" s="11">
        <v>0.65625</v>
      </c>
      <c r="K32" s="11">
        <v>0.19791666666666666</v>
      </c>
      <c r="L32" s="11"/>
      <c r="M32" s="11">
        <v>0.7847222222222222</v>
      </c>
      <c r="N32" s="11"/>
      <c r="O32" s="11"/>
      <c r="P32" s="11">
        <v>0.5381944444444444</v>
      </c>
      <c r="Q32" s="11"/>
      <c r="R32" s="11"/>
      <c r="S32" s="11">
        <v>0.8402777777777778</v>
      </c>
      <c r="T32" s="11">
        <v>0.10069444444444443</v>
      </c>
      <c r="U32" s="11"/>
      <c r="V32" s="11"/>
      <c r="W32" s="11"/>
      <c r="X32" s="11"/>
      <c r="Y32" s="11"/>
      <c r="Z32" s="12">
        <v>0.9895833333333334</v>
      </c>
      <c r="AA32" s="53">
        <f>_xlfn.COUNTIFS(F33:Z34,"&gt;1")</f>
        <v>10</v>
      </c>
      <c r="AB32" s="56">
        <f>SUM(F33:Z34)</f>
        <v>440</v>
      </c>
      <c r="AC32" s="36" t="s">
        <v>297</v>
      </c>
      <c r="AD32" s="39">
        <v>5</v>
      </c>
      <c r="AE32" s="117">
        <v>10</v>
      </c>
    </row>
    <row r="33" spans="1:31" ht="34.5" customHeight="1">
      <c r="A33" s="48"/>
      <c r="B33" s="26" t="s">
        <v>237</v>
      </c>
      <c r="C33" s="13" t="s">
        <v>189</v>
      </c>
      <c r="D33" s="15">
        <v>1988</v>
      </c>
      <c r="E33" s="51"/>
      <c r="F33" s="45">
        <f>IF(F32&gt;0,50)</f>
        <v>50</v>
      </c>
      <c r="G33" s="32">
        <f>IF(G32&gt;0,40)</f>
        <v>40</v>
      </c>
      <c r="H33" s="32" t="b">
        <f>IF(H32&gt;0,90)</f>
        <v>0</v>
      </c>
      <c r="I33" s="32">
        <f>IF(I32&gt;0,40)</f>
        <v>40</v>
      </c>
      <c r="J33" s="32">
        <f>IF(J32&gt;0,30)</f>
        <v>30</v>
      </c>
      <c r="K33" s="32">
        <f>IF(K32&gt;0,30)</f>
        <v>30</v>
      </c>
      <c r="L33" s="32" t="b">
        <f>IF(L32&gt;0,30)</f>
        <v>0</v>
      </c>
      <c r="M33" s="32">
        <f>IF(M32&gt;0,60)</f>
        <v>60</v>
      </c>
      <c r="N33" s="32" t="b">
        <f>IF(N32&gt;0,90)</f>
        <v>0</v>
      </c>
      <c r="O33" s="32" t="b">
        <f>IF(O32&gt;0,60)</f>
        <v>0</v>
      </c>
      <c r="P33" s="32">
        <f>IF(P32&gt;0,50)</f>
        <v>50</v>
      </c>
      <c r="Q33" s="32" t="b">
        <f>IF(Q32&gt;0,70)</f>
        <v>0</v>
      </c>
      <c r="R33" s="32" t="b">
        <f>IF(R32&gt;0,80)</f>
        <v>0</v>
      </c>
      <c r="S33" s="32">
        <f>IF(S32&gt;0,90)</f>
        <v>90</v>
      </c>
      <c r="T33" s="32">
        <f>IF(T32&gt;0,30)</f>
        <v>30</v>
      </c>
      <c r="U33" s="32" t="b">
        <f>IF(U32&gt;0,50)</f>
        <v>0</v>
      </c>
      <c r="V33" s="32" t="b">
        <f>IF(V32&gt;0,20)</f>
        <v>0</v>
      </c>
      <c r="W33" s="32" t="b">
        <f>IF(W32&gt;0,20)</f>
        <v>0</v>
      </c>
      <c r="X33" s="32" t="b">
        <f>IF(X32&gt;0,20)</f>
        <v>0</v>
      </c>
      <c r="Y33" s="32" t="b">
        <f>IF(Y32&gt;0,20)</f>
        <v>0</v>
      </c>
      <c r="Z33" s="34">
        <f>IF(Z32&gt;0,20)</f>
        <v>20</v>
      </c>
      <c r="AA33" s="54"/>
      <c r="AB33" s="57"/>
      <c r="AC33" s="37"/>
      <c r="AD33" s="40"/>
      <c r="AE33" s="43"/>
    </row>
    <row r="34" spans="1:31" ht="34.5" customHeight="1" thickBot="1">
      <c r="A34" s="49"/>
      <c r="B34" s="27" t="s">
        <v>236</v>
      </c>
      <c r="C34" s="14" t="s">
        <v>189</v>
      </c>
      <c r="D34" s="16">
        <v>1981</v>
      </c>
      <c r="E34" s="52"/>
      <c r="F34" s="46"/>
      <c r="G34" s="33"/>
      <c r="H34" s="33"/>
      <c r="I34" s="33"/>
      <c r="J34" s="33"/>
      <c r="K34" s="33"/>
      <c r="L34" s="33"/>
      <c r="M34" s="33"/>
      <c r="N34" s="33"/>
      <c r="O34" s="33"/>
      <c r="P34" s="33"/>
      <c r="Q34" s="33"/>
      <c r="R34" s="33"/>
      <c r="S34" s="33"/>
      <c r="T34" s="33"/>
      <c r="U34" s="33"/>
      <c r="V34" s="33"/>
      <c r="W34" s="33"/>
      <c r="X34" s="33"/>
      <c r="Y34" s="33"/>
      <c r="Z34" s="35"/>
      <c r="AA34" s="55"/>
      <c r="AB34" s="58"/>
      <c r="AC34" s="38"/>
      <c r="AD34" s="41"/>
      <c r="AE34" s="116"/>
    </row>
    <row r="35" spans="1:31" ht="34.5" customHeight="1">
      <c r="A35" s="47" t="s">
        <v>168</v>
      </c>
      <c r="B35" s="24" t="s">
        <v>259</v>
      </c>
      <c r="C35" s="20" t="s">
        <v>199</v>
      </c>
      <c r="D35" s="19">
        <f>(2016-D36)+(2016-D37)</f>
        <v>70</v>
      </c>
      <c r="E35" s="50" t="str">
        <f>IF(D35&gt;89,CONCATENATE(C35,"V"),CONCATENATE(C35," "))</f>
        <v>S </v>
      </c>
      <c r="F35" s="10">
        <v>0.7965277777777778</v>
      </c>
      <c r="G35" s="11">
        <v>0.9722222222222222</v>
      </c>
      <c r="H35" s="11"/>
      <c r="I35" s="11">
        <v>0.6229166666666667</v>
      </c>
      <c r="J35" s="11">
        <v>0.6708333333333334</v>
      </c>
      <c r="K35" s="11"/>
      <c r="L35" s="11">
        <v>0.034722222222222224</v>
      </c>
      <c r="M35" s="11">
        <v>0.7222222222222222</v>
      </c>
      <c r="N35" s="11"/>
      <c r="O35" s="11"/>
      <c r="P35" s="11">
        <v>0.5291666666666667</v>
      </c>
      <c r="Q35" s="11"/>
      <c r="R35" s="11"/>
      <c r="S35" s="11">
        <v>0.9187500000000001</v>
      </c>
      <c r="T35" s="11"/>
      <c r="U35" s="11"/>
      <c r="V35" s="11"/>
      <c r="W35" s="11"/>
      <c r="X35" s="11"/>
      <c r="Y35" s="11"/>
      <c r="Z35" s="12">
        <v>0.15763888888888888</v>
      </c>
      <c r="AA35" s="53">
        <f>_xlfn.COUNTIFS(F36:Z37,"&gt;1")</f>
        <v>9</v>
      </c>
      <c r="AB35" s="56">
        <f>SUM(F36:Z37)</f>
        <v>410</v>
      </c>
      <c r="AC35" s="36" t="s">
        <v>281</v>
      </c>
      <c r="AD35" s="39">
        <v>3</v>
      </c>
      <c r="AE35" s="117">
        <v>11</v>
      </c>
    </row>
    <row r="36" spans="1:31" ht="34.5" customHeight="1">
      <c r="A36" s="48"/>
      <c r="B36" s="26" t="s">
        <v>260</v>
      </c>
      <c r="C36" s="13" t="s">
        <v>199</v>
      </c>
      <c r="D36" s="15">
        <v>1975</v>
      </c>
      <c r="E36" s="51"/>
      <c r="F36" s="45">
        <f>IF(F35&gt;0,50)</f>
        <v>50</v>
      </c>
      <c r="G36" s="32">
        <f>IF(G35&gt;0,40)</f>
        <v>40</v>
      </c>
      <c r="H36" s="32" t="b">
        <f>IF(H35&gt;0,90)</f>
        <v>0</v>
      </c>
      <c r="I36" s="32">
        <f>IF(I35&gt;0,40)</f>
        <v>40</v>
      </c>
      <c r="J36" s="32">
        <f>IF(J35&gt;0,30)</f>
        <v>30</v>
      </c>
      <c r="K36" s="32" t="b">
        <f>IF(K35&gt;0,30)</f>
        <v>0</v>
      </c>
      <c r="L36" s="32">
        <f>IF(L35&gt;0,30)</f>
        <v>30</v>
      </c>
      <c r="M36" s="32">
        <f>IF(M35&gt;0,60)</f>
        <v>60</v>
      </c>
      <c r="N36" s="32" t="b">
        <f>IF(N35&gt;0,90)</f>
        <v>0</v>
      </c>
      <c r="O36" s="32" t="b">
        <f>IF(O35&gt;0,60)</f>
        <v>0</v>
      </c>
      <c r="P36" s="32">
        <f>IF(P35&gt;0,50)</f>
        <v>50</v>
      </c>
      <c r="Q36" s="32" t="b">
        <f>IF(Q35&gt;0,70)</f>
        <v>0</v>
      </c>
      <c r="R36" s="32" t="b">
        <f>IF(R35&gt;0,80)</f>
        <v>0</v>
      </c>
      <c r="S36" s="32">
        <f>IF(S35&gt;0,90)</f>
        <v>90</v>
      </c>
      <c r="T36" s="32" t="b">
        <f>IF(T35&gt;0,30)</f>
        <v>0</v>
      </c>
      <c r="U36" s="32" t="b">
        <f>IF(U35&gt;0,50)</f>
        <v>0</v>
      </c>
      <c r="V36" s="32" t="b">
        <f>IF(V35&gt;0,20)</f>
        <v>0</v>
      </c>
      <c r="W36" s="32" t="b">
        <f>IF(W35&gt;0,20)</f>
        <v>0</v>
      </c>
      <c r="X36" s="32" t="b">
        <f>IF(X35&gt;0,20)</f>
        <v>0</v>
      </c>
      <c r="Y36" s="32" t="b">
        <f>IF(Y35&gt;0,20)</f>
        <v>0</v>
      </c>
      <c r="Z36" s="34">
        <f>IF(Z35&gt;0,20)</f>
        <v>20</v>
      </c>
      <c r="AA36" s="54"/>
      <c r="AB36" s="57"/>
      <c r="AC36" s="37"/>
      <c r="AD36" s="40"/>
      <c r="AE36" s="43"/>
    </row>
    <row r="37" spans="1:31" ht="34.5" customHeight="1" thickBot="1">
      <c r="A37" s="49"/>
      <c r="B37" s="27" t="s">
        <v>261</v>
      </c>
      <c r="C37" s="14" t="s">
        <v>199</v>
      </c>
      <c r="D37" s="16">
        <v>1987</v>
      </c>
      <c r="E37" s="52"/>
      <c r="F37" s="46"/>
      <c r="G37" s="33"/>
      <c r="H37" s="33"/>
      <c r="I37" s="33"/>
      <c r="J37" s="33"/>
      <c r="K37" s="33"/>
      <c r="L37" s="33"/>
      <c r="M37" s="33"/>
      <c r="N37" s="33"/>
      <c r="O37" s="33"/>
      <c r="P37" s="33"/>
      <c r="Q37" s="33"/>
      <c r="R37" s="33"/>
      <c r="S37" s="33"/>
      <c r="T37" s="33"/>
      <c r="U37" s="33"/>
      <c r="V37" s="33"/>
      <c r="W37" s="33"/>
      <c r="X37" s="33"/>
      <c r="Y37" s="33"/>
      <c r="Z37" s="35"/>
      <c r="AA37" s="55"/>
      <c r="AB37" s="58"/>
      <c r="AC37" s="38"/>
      <c r="AD37" s="41"/>
      <c r="AE37" s="116"/>
    </row>
    <row r="38" spans="1:31" ht="34.5" customHeight="1">
      <c r="A38" s="47" t="s">
        <v>159</v>
      </c>
      <c r="B38" s="24" t="s">
        <v>238</v>
      </c>
      <c r="C38" s="20" t="s">
        <v>199</v>
      </c>
      <c r="D38" s="19">
        <f>(2016-D39)+(2016-D40)</f>
        <v>68</v>
      </c>
      <c r="E38" s="50" t="str">
        <f>IF(D38&gt;89,CONCATENATE(C38,"V"),CONCATENATE(C38," "))</f>
        <v>S </v>
      </c>
      <c r="F38" s="10"/>
      <c r="G38" s="11">
        <v>0.8159722222222222</v>
      </c>
      <c r="H38" s="11"/>
      <c r="I38" s="11">
        <v>0.625</v>
      </c>
      <c r="J38" s="11">
        <v>0.6659722222222222</v>
      </c>
      <c r="K38" s="11"/>
      <c r="L38" s="11"/>
      <c r="M38" s="11">
        <v>0.7083333333333334</v>
      </c>
      <c r="N38" s="11"/>
      <c r="O38" s="11"/>
      <c r="P38" s="11">
        <v>0.5166666666666667</v>
      </c>
      <c r="Q38" s="11"/>
      <c r="R38" s="11"/>
      <c r="S38" s="11">
        <v>0.7791666666666667</v>
      </c>
      <c r="T38" s="11">
        <v>0.5736111111111112</v>
      </c>
      <c r="U38" s="11"/>
      <c r="V38" s="11"/>
      <c r="W38" s="11"/>
      <c r="X38" s="11">
        <v>0.9826388888888888</v>
      </c>
      <c r="Y38" s="11">
        <v>0.07430555555555556</v>
      </c>
      <c r="Z38" s="12">
        <v>0.8944444444444444</v>
      </c>
      <c r="AA38" s="53">
        <f>_xlfn.COUNTIFS(F39:Z40,"&gt;1")</f>
        <v>10</v>
      </c>
      <c r="AB38" s="56">
        <f>SUM(F39:Z40)</f>
        <v>400</v>
      </c>
      <c r="AC38" s="36" t="s">
        <v>298</v>
      </c>
      <c r="AD38" s="39">
        <v>4</v>
      </c>
      <c r="AE38" s="117">
        <v>12</v>
      </c>
    </row>
    <row r="39" spans="1:31" ht="34.5" customHeight="1">
      <c r="A39" s="48"/>
      <c r="B39" s="26" t="s">
        <v>106</v>
      </c>
      <c r="C39" s="13" t="s">
        <v>199</v>
      </c>
      <c r="D39" s="15">
        <v>1989</v>
      </c>
      <c r="E39" s="51"/>
      <c r="F39" s="45" t="b">
        <f>IF(F38&gt;0,50)</f>
        <v>0</v>
      </c>
      <c r="G39" s="32">
        <f>IF(G38&gt;0,40)</f>
        <v>40</v>
      </c>
      <c r="H39" s="32" t="b">
        <f>IF(H38&gt;0,90)</f>
        <v>0</v>
      </c>
      <c r="I39" s="32">
        <f>IF(I38&gt;0,40)</f>
        <v>40</v>
      </c>
      <c r="J39" s="32">
        <f>IF(J38&gt;0,30)</f>
        <v>30</v>
      </c>
      <c r="K39" s="32" t="b">
        <f>IF(K38&gt;0,30)</f>
        <v>0</v>
      </c>
      <c r="L39" s="32" t="b">
        <f>IF(L38&gt;0,30)</f>
        <v>0</v>
      </c>
      <c r="M39" s="32">
        <f>IF(M38&gt;0,60)</f>
        <v>60</v>
      </c>
      <c r="N39" s="32" t="b">
        <f>IF(N38&gt;0,90)</f>
        <v>0</v>
      </c>
      <c r="O39" s="32" t="b">
        <f>IF(O38&gt;0,60)</f>
        <v>0</v>
      </c>
      <c r="P39" s="32">
        <f>IF(P38&gt;0,50)</f>
        <v>50</v>
      </c>
      <c r="Q39" s="32" t="b">
        <f>IF(Q38&gt;0,70)</f>
        <v>0</v>
      </c>
      <c r="R39" s="32" t="b">
        <f>IF(R38&gt;0,80)</f>
        <v>0</v>
      </c>
      <c r="S39" s="32">
        <f>IF(S38&gt;0,90)</f>
        <v>90</v>
      </c>
      <c r="T39" s="32">
        <f>IF(T38&gt;0,30)</f>
        <v>30</v>
      </c>
      <c r="U39" s="32" t="b">
        <f>IF(U38&gt;0,50)</f>
        <v>0</v>
      </c>
      <c r="V39" s="32" t="b">
        <f>IF(V38&gt;0,20)</f>
        <v>0</v>
      </c>
      <c r="W39" s="32" t="b">
        <f>IF(W38&gt;0,20)</f>
        <v>0</v>
      </c>
      <c r="X39" s="32">
        <f>IF(X38&gt;0,20)</f>
        <v>20</v>
      </c>
      <c r="Y39" s="32">
        <f>IF(Y38&gt;0,20)</f>
        <v>20</v>
      </c>
      <c r="Z39" s="34">
        <f>IF(Z38&gt;0,20)</f>
        <v>20</v>
      </c>
      <c r="AA39" s="54"/>
      <c r="AB39" s="57"/>
      <c r="AC39" s="37"/>
      <c r="AD39" s="40"/>
      <c r="AE39" s="43"/>
    </row>
    <row r="40" spans="1:31" ht="34.5" customHeight="1" thickBot="1">
      <c r="A40" s="49"/>
      <c r="B40" s="27" t="s">
        <v>107</v>
      </c>
      <c r="C40" s="14" t="s">
        <v>199</v>
      </c>
      <c r="D40" s="16">
        <v>1975</v>
      </c>
      <c r="E40" s="52"/>
      <c r="F40" s="46"/>
      <c r="G40" s="33"/>
      <c r="H40" s="33"/>
      <c r="I40" s="33"/>
      <c r="J40" s="33"/>
      <c r="K40" s="33"/>
      <c r="L40" s="33"/>
      <c r="M40" s="33"/>
      <c r="N40" s="33"/>
      <c r="O40" s="33"/>
      <c r="P40" s="33"/>
      <c r="Q40" s="33"/>
      <c r="R40" s="33"/>
      <c r="S40" s="33"/>
      <c r="T40" s="33"/>
      <c r="U40" s="33"/>
      <c r="V40" s="33"/>
      <c r="W40" s="33"/>
      <c r="X40" s="33"/>
      <c r="Y40" s="33"/>
      <c r="Z40" s="35"/>
      <c r="AA40" s="55"/>
      <c r="AB40" s="58"/>
      <c r="AC40" s="38"/>
      <c r="AD40" s="41"/>
      <c r="AE40" s="116"/>
    </row>
    <row r="41" spans="1:31" ht="34.5" customHeight="1">
      <c r="A41" s="59" t="s">
        <v>3</v>
      </c>
      <c r="B41" s="24" t="s">
        <v>200</v>
      </c>
      <c r="C41" s="20" t="s">
        <v>199</v>
      </c>
      <c r="D41" s="19">
        <f>(2016-D42)+(2016-D43)</f>
        <v>70</v>
      </c>
      <c r="E41" s="50" t="str">
        <f>IF(D41&gt;89,CONCATENATE(C41,"V"),CONCATENATE(C41," "))</f>
        <v>S </v>
      </c>
      <c r="F41" s="10"/>
      <c r="G41" s="11"/>
      <c r="H41" s="11"/>
      <c r="I41" s="11">
        <v>0.5902777777777778</v>
      </c>
      <c r="J41" s="11">
        <v>0.6354166666666666</v>
      </c>
      <c r="K41" s="11">
        <v>0.28194444444444444</v>
      </c>
      <c r="L41" s="11"/>
      <c r="M41" s="11">
        <v>0.6770833333333334</v>
      </c>
      <c r="N41" s="11"/>
      <c r="O41" s="11"/>
      <c r="P41" s="11">
        <v>0.5166666666666667</v>
      </c>
      <c r="Q41" s="11"/>
      <c r="R41" s="11"/>
      <c r="S41" s="11">
        <v>0.7222222222222222</v>
      </c>
      <c r="T41" s="11"/>
      <c r="U41" s="11"/>
      <c r="V41" s="11">
        <v>0.0625</v>
      </c>
      <c r="W41" s="11">
        <v>0.9652777777777778</v>
      </c>
      <c r="X41" s="11">
        <v>0.9118055555555555</v>
      </c>
      <c r="Y41" s="11">
        <v>0.15277777777777776</v>
      </c>
      <c r="Z41" s="12">
        <v>0.8263888888888888</v>
      </c>
      <c r="AA41" s="53">
        <f>_xlfn.COUNTIFS(F42:Z43,"&gt;1")</f>
        <v>11</v>
      </c>
      <c r="AB41" s="56">
        <f>SUM(F42:Z43)</f>
        <v>400</v>
      </c>
      <c r="AC41" s="36" t="s">
        <v>278</v>
      </c>
      <c r="AD41" s="39">
        <v>5</v>
      </c>
      <c r="AE41" s="117">
        <v>13</v>
      </c>
    </row>
    <row r="42" spans="1:31" ht="34.5" customHeight="1">
      <c r="A42" s="60"/>
      <c r="B42" s="26" t="s">
        <v>113</v>
      </c>
      <c r="C42" s="13" t="s">
        <v>199</v>
      </c>
      <c r="D42" s="15">
        <v>1980</v>
      </c>
      <c r="E42" s="51"/>
      <c r="F42" s="45" t="b">
        <f>IF(F41&gt;0,50)</f>
        <v>0</v>
      </c>
      <c r="G42" s="32" t="b">
        <f>IF(G41&gt;0,40)</f>
        <v>0</v>
      </c>
      <c r="H42" s="32" t="b">
        <f>IF(H41&gt;0,90)</f>
        <v>0</v>
      </c>
      <c r="I42" s="32">
        <f>IF(I41&gt;0,40)</f>
        <v>40</v>
      </c>
      <c r="J42" s="32">
        <f>IF(J41&gt;0,30)</f>
        <v>30</v>
      </c>
      <c r="K42" s="32">
        <f>IF(K41&gt;0,30)</f>
        <v>30</v>
      </c>
      <c r="L42" s="32" t="b">
        <f>IF(L41&gt;0,30)</f>
        <v>0</v>
      </c>
      <c r="M42" s="32">
        <f>IF(M41&gt;0,60)</f>
        <v>60</v>
      </c>
      <c r="N42" s="32" t="b">
        <f>IF(N41&gt;0,90)</f>
        <v>0</v>
      </c>
      <c r="O42" s="32" t="b">
        <f>IF(O41&gt;0,60)</f>
        <v>0</v>
      </c>
      <c r="P42" s="32">
        <f>IF(P41&gt;0,50)</f>
        <v>50</v>
      </c>
      <c r="Q42" s="32" t="b">
        <f>IF(Q41&gt;0,70)</f>
        <v>0</v>
      </c>
      <c r="R42" s="32" t="b">
        <f>IF(R41&gt;0,80)</f>
        <v>0</v>
      </c>
      <c r="S42" s="32">
        <f>IF(S41&gt;0,90)</f>
        <v>90</v>
      </c>
      <c r="T42" s="32" t="b">
        <f>IF(T41&gt;0,30)</f>
        <v>0</v>
      </c>
      <c r="U42" s="32" t="b">
        <f>IF(U41&gt;0,50)</f>
        <v>0</v>
      </c>
      <c r="V42" s="32">
        <f>IF(V41&gt;0,20)</f>
        <v>20</v>
      </c>
      <c r="W42" s="32">
        <f>IF(W41&gt;0,20)</f>
        <v>20</v>
      </c>
      <c r="X42" s="32">
        <f>IF(X41&gt;0,20)</f>
        <v>20</v>
      </c>
      <c r="Y42" s="32">
        <f>IF(Y41&gt;0,20)</f>
        <v>20</v>
      </c>
      <c r="Z42" s="34">
        <f>IF(Z41&gt;0,20)</f>
        <v>20</v>
      </c>
      <c r="AA42" s="54"/>
      <c r="AB42" s="57"/>
      <c r="AC42" s="37"/>
      <c r="AD42" s="40"/>
      <c r="AE42" s="43"/>
    </row>
    <row r="43" spans="1:31" ht="34.5" customHeight="1" thickBot="1">
      <c r="A43" s="61"/>
      <c r="B43" s="27" t="s">
        <v>201</v>
      </c>
      <c r="C43" s="14" t="s">
        <v>199</v>
      </c>
      <c r="D43" s="16">
        <v>1982</v>
      </c>
      <c r="E43" s="52"/>
      <c r="F43" s="46"/>
      <c r="G43" s="33"/>
      <c r="H43" s="33"/>
      <c r="I43" s="33"/>
      <c r="J43" s="33"/>
      <c r="K43" s="33"/>
      <c r="L43" s="33"/>
      <c r="M43" s="33"/>
      <c r="N43" s="33"/>
      <c r="O43" s="33"/>
      <c r="P43" s="33"/>
      <c r="Q43" s="33"/>
      <c r="R43" s="33"/>
      <c r="S43" s="33"/>
      <c r="T43" s="33"/>
      <c r="U43" s="33"/>
      <c r="V43" s="33"/>
      <c r="W43" s="33"/>
      <c r="X43" s="33"/>
      <c r="Y43" s="33"/>
      <c r="Z43" s="35"/>
      <c r="AA43" s="55"/>
      <c r="AB43" s="58"/>
      <c r="AC43" s="38"/>
      <c r="AD43" s="41"/>
      <c r="AE43" s="116"/>
    </row>
    <row r="44" spans="1:31" ht="34.5" customHeight="1">
      <c r="A44" s="47" t="s">
        <v>20</v>
      </c>
      <c r="B44" s="24" t="s">
        <v>229</v>
      </c>
      <c r="C44" s="20" t="s">
        <v>199</v>
      </c>
      <c r="D44" s="19">
        <f>(2016-D45)+(2016-D46)</f>
        <v>52</v>
      </c>
      <c r="E44" s="50" t="str">
        <f>IF(D44&gt;89,CONCATENATE(C44,"V"),CONCATENATE(C44," "))</f>
        <v>S </v>
      </c>
      <c r="F44" s="10"/>
      <c r="G44" s="11">
        <v>0.9027777777777778</v>
      </c>
      <c r="H44" s="11"/>
      <c r="I44" s="11">
        <v>0.6875</v>
      </c>
      <c r="J44" s="11">
        <v>0.7395833333333334</v>
      </c>
      <c r="K44" s="11">
        <v>0.25</v>
      </c>
      <c r="L44" s="11"/>
      <c r="M44" s="11">
        <v>0.8020833333333334</v>
      </c>
      <c r="N44" s="11"/>
      <c r="O44" s="11"/>
      <c r="P44" s="11">
        <v>0.548611111111111</v>
      </c>
      <c r="Q44" s="11"/>
      <c r="R44" s="11"/>
      <c r="S44" s="11">
        <v>0.8541666666666666</v>
      </c>
      <c r="T44" s="11"/>
      <c r="U44" s="11"/>
      <c r="V44" s="11">
        <v>0.10416666666666667</v>
      </c>
      <c r="W44" s="11"/>
      <c r="X44" s="11"/>
      <c r="Y44" s="11"/>
      <c r="Z44" s="12">
        <v>0.013888888888888888</v>
      </c>
      <c r="AA44" s="53">
        <f>_xlfn.COUNTIFS(F45:Z46,"&gt;1")</f>
        <v>9</v>
      </c>
      <c r="AB44" s="56">
        <f>SUM(F45:Z46)</f>
        <v>380</v>
      </c>
      <c r="AC44" s="36" t="s">
        <v>273</v>
      </c>
      <c r="AD44" s="39">
        <v>6</v>
      </c>
      <c r="AE44" s="117">
        <v>14</v>
      </c>
    </row>
    <row r="45" spans="1:31" ht="34.5" customHeight="1">
      <c r="A45" s="48"/>
      <c r="B45" s="26" t="s">
        <v>85</v>
      </c>
      <c r="C45" s="13" t="s">
        <v>199</v>
      </c>
      <c r="D45" s="15">
        <v>1987</v>
      </c>
      <c r="E45" s="51"/>
      <c r="F45" s="45" t="b">
        <f>IF(F44&gt;0,50)</f>
        <v>0</v>
      </c>
      <c r="G45" s="32">
        <f>IF(G44&gt;0,40)</f>
        <v>40</v>
      </c>
      <c r="H45" s="32" t="b">
        <f>IF(H44&gt;0,90)</f>
        <v>0</v>
      </c>
      <c r="I45" s="32">
        <f>IF(I44&gt;0,40)</f>
        <v>40</v>
      </c>
      <c r="J45" s="32">
        <f>IF(J44&gt;0,30)</f>
        <v>30</v>
      </c>
      <c r="K45" s="32">
        <f>IF(K44&gt;0,30)</f>
        <v>30</v>
      </c>
      <c r="L45" s="32" t="b">
        <f>IF(L44&gt;0,30)</f>
        <v>0</v>
      </c>
      <c r="M45" s="32">
        <f>IF(M44&gt;0,60)</f>
        <v>60</v>
      </c>
      <c r="N45" s="32" t="b">
        <f>IF(N44&gt;0,90)</f>
        <v>0</v>
      </c>
      <c r="O45" s="32" t="b">
        <f>IF(O44&gt;0,60)</f>
        <v>0</v>
      </c>
      <c r="P45" s="32">
        <f>IF(P44&gt;0,50)</f>
        <v>50</v>
      </c>
      <c r="Q45" s="32" t="b">
        <f>IF(Q44&gt;0,70)</f>
        <v>0</v>
      </c>
      <c r="R45" s="32" t="b">
        <f>IF(R44&gt;0,80)</f>
        <v>0</v>
      </c>
      <c r="S45" s="32">
        <f>IF(S44&gt;0,90)</f>
        <v>90</v>
      </c>
      <c r="T45" s="32" t="b">
        <f>IF(T44&gt;0,30)</f>
        <v>0</v>
      </c>
      <c r="U45" s="32" t="b">
        <f>IF(U44&gt;0,50)</f>
        <v>0</v>
      </c>
      <c r="V45" s="32">
        <f>IF(V44&gt;0,20)</f>
        <v>20</v>
      </c>
      <c r="W45" s="32" t="b">
        <f>IF(W44&gt;0,20)</f>
        <v>0</v>
      </c>
      <c r="X45" s="32" t="b">
        <f>IF(X44&gt;0,20)</f>
        <v>0</v>
      </c>
      <c r="Y45" s="32" t="b">
        <f>IF(Y44&gt;0,20)</f>
        <v>0</v>
      </c>
      <c r="Z45" s="34">
        <f>IF(Z44&gt;0,20)</f>
        <v>20</v>
      </c>
      <c r="AA45" s="54"/>
      <c r="AB45" s="57"/>
      <c r="AC45" s="37"/>
      <c r="AD45" s="40"/>
      <c r="AE45" s="43"/>
    </row>
    <row r="46" spans="1:31" ht="34.5" customHeight="1" thickBot="1">
      <c r="A46" s="49"/>
      <c r="B46" s="27" t="s">
        <v>86</v>
      </c>
      <c r="C46" s="14" t="s">
        <v>199</v>
      </c>
      <c r="D46" s="16">
        <v>1993</v>
      </c>
      <c r="E46" s="52"/>
      <c r="F46" s="46"/>
      <c r="G46" s="33"/>
      <c r="H46" s="33"/>
      <c r="I46" s="33"/>
      <c r="J46" s="33"/>
      <c r="K46" s="33"/>
      <c r="L46" s="33"/>
      <c r="M46" s="33"/>
      <c r="N46" s="33"/>
      <c r="O46" s="33"/>
      <c r="P46" s="33"/>
      <c r="Q46" s="33"/>
      <c r="R46" s="33"/>
      <c r="S46" s="33"/>
      <c r="T46" s="33"/>
      <c r="U46" s="33"/>
      <c r="V46" s="33"/>
      <c r="W46" s="33"/>
      <c r="X46" s="33"/>
      <c r="Y46" s="33"/>
      <c r="Z46" s="35"/>
      <c r="AA46" s="55"/>
      <c r="AB46" s="58"/>
      <c r="AC46" s="38"/>
      <c r="AD46" s="41"/>
      <c r="AE46" s="116"/>
    </row>
    <row r="47" spans="1:31" ht="34.5" customHeight="1">
      <c r="A47" s="59" t="s">
        <v>15</v>
      </c>
      <c r="B47" s="24" t="s">
        <v>219</v>
      </c>
      <c r="C47" s="20" t="s">
        <v>199</v>
      </c>
      <c r="D47" s="19">
        <f>(2016-D48)+(2016-D49)</f>
        <v>95</v>
      </c>
      <c r="E47" s="50" t="str">
        <f>IF(D47&gt;89,CONCATENATE(C47,"V"),CONCATENATE(C47," "))</f>
        <v>SV</v>
      </c>
      <c r="F47" s="10">
        <v>0.7847222222222222</v>
      </c>
      <c r="G47" s="11">
        <v>0.9583333333333334</v>
      </c>
      <c r="H47" s="11"/>
      <c r="I47" s="11"/>
      <c r="J47" s="11"/>
      <c r="K47" s="11">
        <v>0.2673611111111111</v>
      </c>
      <c r="L47" s="11"/>
      <c r="M47" s="11">
        <v>0.7013888888888888</v>
      </c>
      <c r="N47" s="11"/>
      <c r="O47" s="11"/>
      <c r="P47" s="11">
        <v>0.53125</v>
      </c>
      <c r="Q47" s="11"/>
      <c r="R47" s="11"/>
      <c r="S47" s="11">
        <v>0.9097222222222222</v>
      </c>
      <c r="T47" s="11">
        <v>0.6145833333333334</v>
      </c>
      <c r="U47" s="11"/>
      <c r="V47" s="11"/>
      <c r="W47" s="11"/>
      <c r="X47" s="11">
        <v>0.11458333333333333</v>
      </c>
      <c r="Y47" s="11"/>
      <c r="Z47" s="12"/>
      <c r="AA47" s="53">
        <f>_xlfn.COUNTIFS(F48:Z49,"&gt;1")</f>
        <v>8</v>
      </c>
      <c r="AB47" s="56">
        <f>SUM(F48:Z49)</f>
        <v>370</v>
      </c>
      <c r="AC47" s="36" t="s">
        <v>275</v>
      </c>
      <c r="AD47" s="39">
        <v>2</v>
      </c>
      <c r="AE47" s="117">
        <v>15</v>
      </c>
    </row>
    <row r="48" spans="1:31" ht="34.5" customHeight="1">
      <c r="A48" s="60"/>
      <c r="B48" s="26" t="s">
        <v>220</v>
      </c>
      <c r="C48" s="13" t="s">
        <v>199</v>
      </c>
      <c r="D48" s="15">
        <v>1972</v>
      </c>
      <c r="E48" s="51"/>
      <c r="F48" s="45">
        <f>IF(F47&gt;0,50)</f>
        <v>50</v>
      </c>
      <c r="G48" s="32">
        <f>IF(G47&gt;0,40)</f>
        <v>40</v>
      </c>
      <c r="H48" s="32" t="b">
        <f>IF(H47&gt;0,90)</f>
        <v>0</v>
      </c>
      <c r="I48" s="32" t="b">
        <f>IF(I47&gt;0,40)</f>
        <v>0</v>
      </c>
      <c r="J48" s="32" t="b">
        <f>IF(J47&gt;0,30)</f>
        <v>0</v>
      </c>
      <c r="K48" s="32">
        <f>IF(K47&gt;0,30)</f>
        <v>30</v>
      </c>
      <c r="L48" s="32" t="b">
        <f>IF(L47&gt;0,30)</f>
        <v>0</v>
      </c>
      <c r="M48" s="32">
        <f>IF(M47&gt;0,60)</f>
        <v>60</v>
      </c>
      <c r="N48" s="32" t="b">
        <f>IF(N47&gt;0,90)</f>
        <v>0</v>
      </c>
      <c r="O48" s="32" t="b">
        <f>IF(O47&gt;0,60)</f>
        <v>0</v>
      </c>
      <c r="P48" s="32">
        <f>IF(P47&gt;0,50)</f>
        <v>50</v>
      </c>
      <c r="Q48" s="32" t="b">
        <f>IF(Q47&gt;0,70)</f>
        <v>0</v>
      </c>
      <c r="R48" s="32" t="b">
        <f>IF(R47&gt;0,80)</f>
        <v>0</v>
      </c>
      <c r="S48" s="32">
        <f>IF(S47&gt;0,90)</f>
        <v>90</v>
      </c>
      <c r="T48" s="32">
        <f>IF(T47&gt;0,30)</f>
        <v>30</v>
      </c>
      <c r="U48" s="32" t="b">
        <f>IF(U47&gt;0,50)</f>
        <v>0</v>
      </c>
      <c r="V48" s="32" t="b">
        <f>IF(V47&gt;0,20)</f>
        <v>0</v>
      </c>
      <c r="W48" s="32" t="b">
        <f>IF(W47&gt;0,20)</f>
        <v>0</v>
      </c>
      <c r="X48" s="32">
        <f>IF(X47&gt;0,20)</f>
        <v>20</v>
      </c>
      <c r="Y48" s="32" t="b">
        <f>IF(Y47&gt;0,20)</f>
        <v>0</v>
      </c>
      <c r="Z48" s="34" t="b">
        <f>IF(Z47&gt;0,20)</f>
        <v>0</v>
      </c>
      <c r="AA48" s="54"/>
      <c r="AB48" s="57"/>
      <c r="AC48" s="37"/>
      <c r="AD48" s="40"/>
      <c r="AE48" s="43"/>
    </row>
    <row r="49" spans="1:31" ht="34.5" customHeight="1" thickBot="1">
      <c r="A49" s="61"/>
      <c r="B49" s="27" t="s">
        <v>221</v>
      </c>
      <c r="C49" s="14" t="s">
        <v>199</v>
      </c>
      <c r="D49" s="16">
        <v>1965</v>
      </c>
      <c r="E49" s="52"/>
      <c r="F49" s="46"/>
      <c r="G49" s="33"/>
      <c r="H49" s="33"/>
      <c r="I49" s="33"/>
      <c r="J49" s="33"/>
      <c r="K49" s="33"/>
      <c r="L49" s="33"/>
      <c r="M49" s="33"/>
      <c r="N49" s="33"/>
      <c r="O49" s="33"/>
      <c r="P49" s="33"/>
      <c r="Q49" s="33"/>
      <c r="R49" s="33"/>
      <c r="S49" s="33"/>
      <c r="T49" s="33"/>
      <c r="U49" s="33"/>
      <c r="V49" s="33"/>
      <c r="W49" s="33"/>
      <c r="X49" s="33"/>
      <c r="Y49" s="33"/>
      <c r="Z49" s="35"/>
      <c r="AA49" s="55"/>
      <c r="AB49" s="58"/>
      <c r="AC49" s="38"/>
      <c r="AD49" s="41"/>
      <c r="AE49" s="116"/>
    </row>
    <row r="50" spans="1:31" ht="34.5" customHeight="1">
      <c r="A50" s="47" t="s">
        <v>163</v>
      </c>
      <c r="B50" s="24" t="s">
        <v>246</v>
      </c>
      <c r="C50" s="20" t="s">
        <v>198</v>
      </c>
      <c r="D50" s="19">
        <f>(2016-D51)+(2016-D52)</f>
        <v>55</v>
      </c>
      <c r="E50" s="50" t="str">
        <f>IF(D50&gt;89,CONCATENATE(C50,"V"),CONCATENATE(C50," "))</f>
        <v>Z </v>
      </c>
      <c r="F50" s="10"/>
      <c r="G50" s="11">
        <v>0.9694444444444444</v>
      </c>
      <c r="H50" s="11"/>
      <c r="I50" s="11"/>
      <c r="J50" s="11">
        <v>0.7305555555555556</v>
      </c>
      <c r="K50" s="11">
        <v>0.2777777777777778</v>
      </c>
      <c r="L50" s="11"/>
      <c r="M50" s="11">
        <v>0.8472222222222222</v>
      </c>
      <c r="N50" s="11"/>
      <c r="O50" s="11"/>
      <c r="P50" s="11">
        <v>0.5444444444444444</v>
      </c>
      <c r="Q50" s="11"/>
      <c r="R50" s="11"/>
      <c r="S50" s="11">
        <v>0.9222222222222222</v>
      </c>
      <c r="T50" s="11">
        <v>0.6347222222222222</v>
      </c>
      <c r="U50" s="11"/>
      <c r="V50" s="11"/>
      <c r="W50" s="11"/>
      <c r="X50" s="11">
        <v>0.11805555555555557</v>
      </c>
      <c r="Y50" s="11"/>
      <c r="Z50" s="12"/>
      <c r="AA50" s="53">
        <f>_xlfn.COUNTIFS(F51:Z52,"&gt;1")</f>
        <v>8</v>
      </c>
      <c r="AB50" s="56">
        <f>SUM(F51:Z52)</f>
        <v>350</v>
      </c>
      <c r="AC50" s="36" t="s">
        <v>276</v>
      </c>
      <c r="AD50" s="39">
        <v>1</v>
      </c>
      <c r="AE50" s="117">
        <v>16</v>
      </c>
    </row>
    <row r="51" spans="1:31" ht="34.5" customHeight="1">
      <c r="A51" s="48"/>
      <c r="B51" s="26" t="s">
        <v>247</v>
      </c>
      <c r="C51" s="13" t="s">
        <v>198</v>
      </c>
      <c r="D51" s="15">
        <v>1986</v>
      </c>
      <c r="E51" s="51"/>
      <c r="F51" s="45" t="b">
        <f>IF(F50&gt;0,50)</f>
        <v>0</v>
      </c>
      <c r="G51" s="32">
        <f>IF(G50&gt;0,40)</f>
        <v>40</v>
      </c>
      <c r="H51" s="32" t="b">
        <f>IF(H50&gt;0,90)</f>
        <v>0</v>
      </c>
      <c r="I51" s="32" t="b">
        <f>IF(I50&gt;0,40)</f>
        <v>0</v>
      </c>
      <c r="J51" s="32">
        <f>IF(J50&gt;0,30)</f>
        <v>30</v>
      </c>
      <c r="K51" s="32">
        <f>IF(K50&gt;0,30)</f>
        <v>30</v>
      </c>
      <c r="L51" s="32" t="b">
        <f>IF(L50&gt;0,30)</f>
        <v>0</v>
      </c>
      <c r="M51" s="32">
        <f>IF(M50&gt;0,60)</f>
        <v>60</v>
      </c>
      <c r="N51" s="32" t="b">
        <f>IF(N50&gt;0,90)</f>
        <v>0</v>
      </c>
      <c r="O51" s="32" t="b">
        <f>IF(O50&gt;0,60)</f>
        <v>0</v>
      </c>
      <c r="P51" s="32">
        <f>IF(P50&gt;0,50)</f>
        <v>50</v>
      </c>
      <c r="Q51" s="32" t="b">
        <f>IF(Q50&gt;0,70)</f>
        <v>0</v>
      </c>
      <c r="R51" s="32" t="b">
        <f>IF(R50&gt;0,80)</f>
        <v>0</v>
      </c>
      <c r="S51" s="32">
        <f>IF(S50&gt;0,90)</f>
        <v>90</v>
      </c>
      <c r="T51" s="32">
        <f>IF(T50&gt;0,30)</f>
        <v>30</v>
      </c>
      <c r="U51" s="32" t="b">
        <f>IF(U50&gt;0,50)</f>
        <v>0</v>
      </c>
      <c r="V51" s="32" t="b">
        <f>IF(V50&gt;0,20)</f>
        <v>0</v>
      </c>
      <c r="W51" s="32" t="b">
        <f>IF(W50&gt;0,20)</f>
        <v>0</v>
      </c>
      <c r="X51" s="32">
        <f>IF(X50&gt;0,20)</f>
        <v>20</v>
      </c>
      <c r="Y51" s="32" t="b">
        <f>IF(Y50&gt;0,20)</f>
        <v>0</v>
      </c>
      <c r="Z51" s="34" t="b">
        <f>IF(Z50&gt;0,20)</f>
        <v>0</v>
      </c>
      <c r="AA51" s="54"/>
      <c r="AB51" s="57"/>
      <c r="AC51" s="37"/>
      <c r="AD51" s="40"/>
      <c r="AE51" s="43"/>
    </row>
    <row r="52" spans="1:31" ht="34.5" customHeight="1" thickBot="1">
      <c r="A52" s="49"/>
      <c r="B52" s="27" t="s">
        <v>248</v>
      </c>
      <c r="C52" s="14" t="s">
        <v>198</v>
      </c>
      <c r="D52" s="16">
        <v>1991</v>
      </c>
      <c r="E52" s="52"/>
      <c r="F52" s="46"/>
      <c r="G52" s="33"/>
      <c r="H52" s="33"/>
      <c r="I52" s="33"/>
      <c r="J52" s="33"/>
      <c r="K52" s="33"/>
      <c r="L52" s="33"/>
      <c r="M52" s="33"/>
      <c r="N52" s="33"/>
      <c r="O52" s="33"/>
      <c r="P52" s="33"/>
      <c r="Q52" s="33"/>
      <c r="R52" s="33"/>
      <c r="S52" s="33"/>
      <c r="T52" s="33"/>
      <c r="U52" s="33"/>
      <c r="V52" s="33"/>
      <c r="W52" s="33"/>
      <c r="X52" s="33"/>
      <c r="Y52" s="33"/>
      <c r="Z52" s="35"/>
      <c r="AA52" s="55"/>
      <c r="AB52" s="58"/>
      <c r="AC52" s="38"/>
      <c r="AD52" s="41"/>
      <c r="AE52" s="116"/>
    </row>
    <row r="53" spans="1:31" ht="34.5" customHeight="1">
      <c r="A53" s="59" t="s">
        <v>0</v>
      </c>
      <c r="B53" s="24" t="s">
        <v>190</v>
      </c>
      <c r="C53" s="20" t="s">
        <v>189</v>
      </c>
      <c r="D53" s="19">
        <f>(2016-D54)+(2016-D55)</f>
        <v>86</v>
      </c>
      <c r="E53" s="50" t="str">
        <f>IF(D53&gt;89,CONCATENATE(C53,"V"),CONCATENATE(C53," "))</f>
        <v>M </v>
      </c>
      <c r="F53" s="10"/>
      <c r="G53" s="11"/>
      <c r="H53" s="11"/>
      <c r="I53" s="11">
        <v>0.6305555555555555</v>
      </c>
      <c r="J53" s="11">
        <v>0.6770833333333334</v>
      </c>
      <c r="K53" s="11">
        <v>0.2916666666666667</v>
      </c>
      <c r="L53" s="11"/>
      <c r="M53" s="11">
        <v>0.7256944444444445</v>
      </c>
      <c r="N53" s="11"/>
      <c r="O53" s="11"/>
      <c r="P53" s="11">
        <v>0.5208333333333334</v>
      </c>
      <c r="Q53" s="11"/>
      <c r="R53" s="11"/>
      <c r="S53" s="11"/>
      <c r="T53" s="11">
        <v>0.8048611111111111</v>
      </c>
      <c r="U53" s="11"/>
      <c r="V53" s="11">
        <v>0.9506944444444444</v>
      </c>
      <c r="W53" s="11">
        <v>0.8611111111111112</v>
      </c>
      <c r="X53" s="11">
        <v>0.041666666666666664</v>
      </c>
      <c r="Y53" s="11"/>
      <c r="Z53" s="12"/>
      <c r="AA53" s="53">
        <f>_xlfn.COUNTIFS(F54:Z55,"&gt;1")</f>
        <v>9</v>
      </c>
      <c r="AB53" s="56">
        <f>SUM(F54:Z55)</f>
        <v>300</v>
      </c>
      <c r="AC53" s="36" t="s">
        <v>277</v>
      </c>
      <c r="AD53" s="39">
        <v>6</v>
      </c>
      <c r="AE53" s="42">
        <v>17</v>
      </c>
    </row>
    <row r="54" spans="1:31" ht="34.5" customHeight="1">
      <c r="A54" s="60"/>
      <c r="B54" s="26" t="s">
        <v>191</v>
      </c>
      <c r="C54" s="13" t="s">
        <v>189</v>
      </c>
      <c r="D54" s="15">
        <v>1974</v>
      </c>
      <c r="E54" s="51"/>
      <c r="F54" s="45" t="b">
        <f>IF(F53&gt;0,50)</f>
        <v>0</v>
      </c>
      <c r="G54" s="32" t="b">
        <f>IF(G53&gt;0,40)</f>
        <v>0</v>
      </c>
      <c r="H54" s="32" t="b">
        <f>IF(H53&gt;0,90)</f>
        <v>0</v>
      </c>
      <c r="I54" s="32">
        <f>IF(I53&gt;0,40)</f>
        <v>40</v>
      </c>
      <c r="J54" s="32">
        <f>IF(J53&gt;0,30)</f>
        <v>30</v>
      </c>
      <c r="K54" s="32">
        <f>IF(K53&gt;0,30)</f>
        <v>30</v>
      </c>
      <c r="L54" s="32" t="b">
        <f>IF(L53&gt;0,30)</f>
        <v>0</v>
      </c>
      <c r="M54" s="32">
        <f>IF(M53&gt;0,60)</f>
        <v>60</v>
      </c>
      <c r="N54" s="32" t="b">
        <f>IF(N53&gt;0,90)</f>
        <v>0</v>
      </c>
      <c r="O54" s="32" t="b">
        <f>IF(O53&gt;0,60)</f>
        <v>0</v>
      </c>
      <c r="P54" s="32">
        <f>IF(P53&gt;0,50)</f>
        <v>50</v>
      </c>
      <c r="Q54" s="32" t="b">
        <f>IF(Q53&gt;0,70)</f>
        <v>0</v>
      </c>
      <c r="R54" s="32" t="b">
        <f>IF(R53&gt;0,80)</f>
        <v>0</v>
      </c>
      <c r="S54" s="32" t="b">
        <f>IF(S53&gt;0,90)</f>
        <v>0</v>
      </c>
      <c r="T54" s="32">
        <f>IF(T53&gt;0,30)</f>
        <v>30</v>
      </c>
      <c r="U54" s="32" t="b">
        <f>IF(U53&gt;0,50)</f>
        <v>0</v>
      </c>
      <c r="V54" s="32">
        <f>IF(V53&gt;0,20)</f>
        <v>20</v>
      </c>
      <c r="W54" s="32">
        <f>IF(W53&gt;0,20)</f>
        <v>20</v>
      </c>
      <c r="X54" s="32">
        <f>IF(X53&gt;0,20)</f>
        <v>20</v>
      </c>
      <c r="Y54" s="32" t="b">
        <f>IF(Y53&gt;0,20)</f>
        <v>0</v>
      </c>
      <c r="Z54" s="34" t="b">
        <f>IF(Z53&gt;0,20)</f>
        <v>0</v>
      </c>
      <c r="AA54" s="54"/>
      <c r="AB54" s="57"/>
      <c r="AC54" s="37"/>
      <c r="AD54" s="40"/>
      <c r="AE54" s="43"/>
    </row>
    <row r="55" spans="1:31" ht="34.5" customHeight="1" thickBot="1">
      <c r="A55" s="61"/>
      <c r="B55" s="27" t="s">
        <v>192</v>
      </c>
      <c r="C55" s="14" t="s">
        <v>189</v>
      </c>
      <c r="D55" s="16">
        <v>1972</v>
      </c>
      <c r="E55" s="52"/>
      <c r="F55" s="46"/>
      <c r="G55" s="33"/>
      <c r="H55" s="33"/>
      <c r="I55" s="33"/>
      <c r="J55" s="33"/>
      <c r="K55" s="33"/>
      <c r="L55" s="33"/>
      <c r="M55" s="33"/>
      <c r="N55" s="33"/>
      <c r="O55" s="33"/>
      <c r="P55" s="33"/>
      <c r="Q55" s="33"/>
      <c r="R55" s="33"/>
      <c r="S55" s="33"/>
      <c r="T55" s="33"/>
      <c r="U55" s="33"/>
      <c r="V55" s="33"/>
      <c r="W55" s="33"/>
      <c r="X55" s="33"/>
      <c r="Y55" s="33"/>
      <c r="Z55" s="35"/>
      <c r="AA55" s="55"/>
      <c r="AB55" s="58"/>
      <c r="AC55" s="38"/>
      <c r="AD55" s="41"/>
      <c r="AE55" s="116"/>
    </row>
    <row r="56" spans="1:31" ht="34.5" customHeight="1">
      <c r="A56" s="59" t="s">
        <v>1</v>
      </c>
      <c r="B56" s="24" t="s">
        <v>193</v>
      </c>
      <c r="C56" s="20" t="s">
        <v>197</v>
      </c>
      <c r="D56" s="19">
        <f>(2016-D57)+(2016-D58)</f>
        <v>106</v>
      </c>
      <c r="E56" s="50" t="s">
        <v>194</v>
      </c>
      <c r="F56" s="10"/>
      <c r="G56" s="11"/>
      <c r="H56" s="11"/>
      <c r="I56" s="11">
        <v>0.6951388888888889</v>
      </c>
      <c r="J56" s="11">
        <v>0.7590277777777777</v>
      </c>
      <c r="K56" s="11">
        <v>0.2569444444444445</v>
      </c>
      <c r="L56" s="11"/>
      <c r="M56" s="11">
        <v>0.8402777777777778</v>
      </c>
      <c r="N56" s="11"/>
      <c r="O56" s="11"/>
      <c r="P56" s="11">
        <v>0.5743055555555555</v>
      </c>
      <c r="Q56" s="11"/>
      <c r="R56" s="11"/>
      <c r="S56" s="11"/>
      <c r="T56" s="11">
        <v>0.9645833333333332</v>
      </c>
      <c r="U56" s="11"/>
      <c r="V56" s="11"/>
      <c r="W56" s="11">
        <v>0.06874999999999999</v>
      </c>
      <c r="X56" s="11"/>
      <c r="Y56" s="11"/>
      <c r="Z56" s="12"/>
      <c r="AA56" s="53">
        <f>_xlfn.COUNTIFS(F57:Z58,"&gt;1")</f>
        <v>7</v>
      </c>
      <c r="AB56" s="56">
        <f>SUM(F57:Z58)</f>
        <v>260</v>
      </c>
      <c r="AC56" s="36" t="s">
        <v>279</v>
      </c>
      <c r="AD56" s="39">
        <v>1</v>
      </c>
      <c r="AE56" s="117">
        <v>18</v>
      </c>
    </row>
    <row r="57" spans="1:31" ht="34.5" customHeight="1">
      <c r="A57" s="60"/>
      <c r="B57" s="26" t="s">
        <v>130</v>
      </c>
      <c r="C57" s="13" t="s">
        <v>198</v>
      </c>
      <c r="D57" s="15">
        <v>1963</v>
      </c>
      <c r="E57" s="51"/>
      <c r="F57" s="45" t="b">
        <f>IF(F56&gt;0,50)</f>
        <v>0</v>
      </c>
      <c r="G57" s="32" t="b">
        <f>IF(G56&gt;0,40)</f>
        <v>0</v>
      </c>
      <c r="H57" s="32" t="b">
        <f>IF(H56&gt;0,90)</f>
        <v>0</v>
      </c>
      <c r="I57" s="32">
        <f>IF(I56&gt;0,40)</f>
        <v>40</v>
      </c>
      <c r="J57" s="32">
        <f>IF(J56&gt;0,30)</f>
        <v>30</v>
      </c>
      <c r="K57" s="32">
        <f>IF(K56&gt;0,30)</f>
        <v>30</v>
      </c>
      <c r="L57" s="32" t="b">
        <f>IF(L56&gt;0,30)</f>
        <v>0</v>
      </c>
      <c r="M57" s="32">
        <f>IF(M56&gt;0,60)</f>
        <v>60</v>
      </c>
      <c r="N57" s="32" t="b">
        <f>IF(N56&gt;0,90)</f>
        <v>0</v>
      </c>
      <c r="O57" s="32" t="b">
        <f>IF(O56&gt;0,60)</f>
        <v>0</v>
      </c>
      <c r="P57" s="32">
        <f>IF(P56&gt;0,50)</f>
        <v>50</v>
      </c>
      <c r="Q57" s="32" t="b">
        <f>IF(Q56&gt;0,70)</f>
        <v>0</v>
      </c>
      <c r="R57" s="32" t="b">
        <f>IF(R56&gt;0,80)</f>
        <v>0</v>
      </c>
      <c r="S57" s="32" t="b">
        <f>IF(S56&gt;0,90)</f>
        <v>0</v>
      </c>
      <c r="T57" s="32">
        <f>IF(T56&gt;0,30)</f>
        <v>30</v>
      </c>
      <c r="U57" s="32" t="b">
        <f>IF(U56&gt;0,50)</f>
        <v>0</v>
      </c>
      <c r="V57" s="32" t="b">
        <f>IF(V56&gt;0,20)</f>
        <v>0</v>
      </c>
      <c r="W57" s="32">
        <f>IF(W56&gt;0,20)</f>
        <v>20</v>
      </c>
      <c r="X57" s="32" t="b">
        <f>IF(X56&gt;0,20)</f>
        <v>0</v>
      </c>
      <c r="Y57" s="32" t="b">
        <f>IF(Y56&gt;0,20)</f>
        <v>0</v>
      </c>
      <c r="Z57" s="34" t="b">
        <f>IF(Z56&gt;0,20)</f>
        <v>0</v>
      </c>
      <c r="AA57" s="54"/>
      <c r="AB57" s="57"/>
      <c r="AC57" s="37"/>
      <c r="AD57" s="40"/>
      <c r="AE57" s="43"/>
    </row>
    <row r="58" spans="1:31" ht="34.5" customHeight="1" thickBot="1">
      <c r="A58" s="61"/>
      <c r="B58" s="27" t="s">
        <v>131</v>
      </c>
      <c r="C58" s="14" t="s">
        <v>198</v>
      </c>
      <c r="D58" s="16">
        <v>1963</v>
      </c>
      <c r="E58" s="52"/>
      <c r="F58" s="46"/>
      <c r="G58" s="33"/>
      <c r="H58" s="33"/>
      <c r="I58" s="33"/>
      <c r="J58" s="33"/>
      <c r="K58" s="33"/>
      <c r="L58" s="33"/>
      <c r="M58" s="33"/>
      <c r="N58" s="33"/>
      <c r="O58" s="33"/>
      <c r="P58" s="33"/>
      <c r="Q58" s="33"/>
      <c r="R58" s="33"/>
      <c r="S58" s="33"/>
      <c r="T58" s="33"/>
      <c r="U58" s="33"/>
      <c r="V58" s="33"/>
      <c r="W58" s="33"/>
      <c r="X58" s="33"/>
      <c r="Y58" s="33"/>
      <c r="Z58" s="35"/>
      <c r="AA58" s="55"/>
      <c r="AB58" s="58"/>
      <c r="AC58" s="38"/>
      <c r="AD58" s="41"/>
      <c r="AE58" s="116"/>
    </row>
    <row r="59" spans="1:31" ht="34.5" customHeight="1">
      <c r="A59" s="59" t="s">
        <v>12</v>
      </c>
      <c r="B59" s="24" t="s">
        <v>213</v>
      </c>
      <c r="C59" s="20" t="s">
        <v>189</v>
      </c>
      <c r="D59" s="19">
        <f>(2016-D60)+(2016-D61)</f>
        <v>60</v>
      </c>
      <c r="E59" s="50" t="str">
        <f>IF(D59&gt;89,CONCATENATE(C59,"V"),CONCATENATE(C59," "))</f>
        <v>M </v>
      </c>
      <c r="F59" s="10"/>
      <c r="G59" s="11"/>
      <c r="H59" s="11"/>
      <c r="I59" s="11"/>
      <c r="J59" s="11"/>
      <c r="K59" s="11">
        <v>0.10208333333333335</v>
      </c>
      <c r="L59" s="11"/>
      <c r="M59" s="11"/>
      <c r="N59" s="11"/>
      <c r="O59" s="11"/>
      <c r="P59" s="11">
        <v>0.5027777777777778</v>
      </c>
      <c r="Q59" s="11"/>
      <c r="R59" s="11"/>
      <c r="S59" s="11"/>
      <c r="T59" s="11">
        <v>0.5611111111111111</v>
      </c>
      <c r="U59" s="11"/>
      <c r="V59" s="11">
        <v>0.967361111111111</v>
      </c>
      <c r="W59" s="11">
        <v>0.6083333333333333</v>
      </c>
      <c r="X59" s="11">
        <v>0.7666666666666666</v>
      </c>
      <c r="Y59" s="11">
        <v>0.8798611111111111</v>
      </c>
      <c r="Z59" s="12">
        <v>0.7027777777777778</v>
      </c>
      <c r="AA59" s="53">
        <f>_xlfn.COUNTIFS(F60:Z61,"&gt;1")</f>
        <v>8</v>
      </c>
      <c r="AB59" s="56">
        <f>SUM(F60:Z61)</f>
        <v>210</v>
      </c>
      <c r="AC59" s="36" t="s">
        <v>299</v>
      </c>
      <c r="AD59" s="39">
        <v>7</v>
      </c>
      <c r="AE59" s="117">
        <v>19</v>
      </c>
    </row>
    <row r="60" spans="1:31" ht="34.5" customHeight="1">
      <c r="A60" s="60"/>
      <c r="B60" s="26" t="s">
        <v>67</v>
      </c>
      <c r="C60" s="13" t="s">
        <v>189</v>
      </c>
      <c r="D60" s="15">
        <v>1987</v>
      </c>
      <c r="E60" s="51"/>
      <c r="F60" s="45" t="b">
        <f>IF(F59&gt;0,50)</f>
        <v>0</v>
      </c>
      <c r="G60" s="32" t="b">
        <f>IF(G59&gt;0,40)</f>
        <v>0</v>
      </c>
      <c r="H60" s="32" t="b">
        <f>IF(H59&gt;0,90)</f>
        <v>0</v>
      </c>
      <c r="I60" s="32" t="b">
        <f>IF(I59&gt;0,40)</f>
        <v>0</v>
      </c>
      <c r="J60" s="32" t="b">
        <f>IF(J59&gt;0,30)</f>
        <v>0</v>
      </c>
      <c r="K60" s="32">
        <f>IF(K59&gt;0,30)</f>
        <v>30</v>
      </c>
      <c r="L60" s="32" t="b">
        <f>IF(L59&gt;0,30)</f>
        <v>0</v>
      </c>
      <c r="M60" s="32" t="b">
        <f>IF(M59&gt;0,60)</f>
        <v>0</v>
      </c>
      <c r="N60" s="32" t="b">
        <f>IF(N59&gt;0,90)</f>
        <v>0</v>
      </c>
      <c r="O60" s="32" t="b">
        <f>IF(O59&gt;0,60)</f>
        <v>0</v>
      </c>
      <c r="P60" s="32">
        <f>IF(P59&gt;0,50)</f>
        <v>50</v>
      </c>
      <c r="Q60" s="32" t="b">
        <f>IF(Q59&gt;0,70)</f>
        <v>0</v>
      </c>
      <c r="R60" s="32" t="b">
        <f>IF(R59&gt;0,80)</f>
        <v>0</v>
      </c>
      <c r="S60" s="32" t="b">
        <f>IF(S59&gt;0,90)</f>
        <v>0</v>
      </c>
      <c r="T60" s="32">
        <f>IF(T59&gt;0,30)</f>
        <v>30</v>
      </c>
      <c r="U60" s="32" t="b">
        <f>IF(U59&gt;0,50)</f>
        <v>0</v>
      </c>
      <c r="V60" s="32">
        <f>IF(V59&gt;0,20)</f>
        <v>20</v>
      </c>
      <c r="W60" s="32">
        <f>IF(W59&gt;0,20)</f>
        <v>20</v>
      </c>
      <c r="X60" s="32">
        <f>IF(X59&gt;0,20)</f>
        <v>20</v>
      </c>
      <c r="Y60" s="32">
        <f>IF(Y59&gt;0,20)</f>
        <v>20</v>
      </c>
      <c r="Z60" s="34">
        <f>IF(Z59&gt;0,20)</f>
        <v>20</v>
      </c>
      <c r="AA60" s="54"/>
      <c r="AB60" s="57"/>
      <c r="AC60" s="37"/>
      <c r="AD60" s="40"/>
      <c r="AE60" s="43"/>
    </row>
    <row r="61" spans="1:31" ht="34.5" customHeight="1" thickBot="1">
      <c r="A61" s="61"/>
      <c r="B61" s="27" t="s">
        <v>68</v>
      </c>
      <c r="C61" s="14" t="s">
        <v>189</v>
      </c>
      <c r="D61" s="16">
        <v>1985</v>
      </c>
      <c r="E61" s="52"/>
      <c r="F61" s="46"/>
      <c r="G61" s="33"/>
      <c r="H61" s="33"/>
      <c r="I61" s="33"/>
      <c r="J61" s="33"/>
      <c r="K61" s="33"/>
      <c r="L61" s="33"/>
      <c r="M61" s="33"/>
      <c r="N61" s="33"/>
      <c r="O61" s="33"/>
      <c r="P61" s="33"/>
      <c r="Q61" s="33"/>
      <c r="R61" s="33"/>
      <c r="S61" s="33"/>
      <c r="T61" s="33"/>
      <c r="U61" s="33"/>
      <c r="V61" s="33"/>
      <c r="W61" s="33"/>
      <c r="X61" s="33"/>
      <c r="Y61" s="33"/>
      <c r="Z61" s="35"/>
      <c r="AA61" s="55"/>
      <c r="AB61" s="58"/>
      <c r="AC61" s="38"/>
      <c r="AD61" s="41"/>
      <c r="AE61" s="116"/>
    </row>
    <row r="62" spans="1:31" ht="34.5" customHeight="1">
      <c r="A62" s="59" t="s">
        <v>6</v>
      </c>
      <c r="B62" s="24" t="s">
        <v>203</v>
      </c>
      <c r="C62" s="20" t="s">
        <v>199</v>
      </c>
      <c r="D62" s="19">
        <f>(2016-D63)+(2016-D64)</f>
        <v>76</v>
      </c>
      <c r="E62" s="50" t="str">
        <f>IF(D62&gt;89,CONCATENATE(C62,"V"),CONCATENATE(C62," "))</f>
        <v>S </v>
      </c>
      <c r="F62" s="10"/>
      <c r="G62" s="11"/>
      <c r="H62" s="11"/>
      <c r="I62" s="11"/>
      <c r="J62" s="11"/>
      <c r="K62" s="11"/>
      <c r="L62" s="11"/>
      <c r="M62" s="11">
        <v>0.1173611111111111</v>
      </c>
      <c r="N62" s="11"/>
      <c r="O62" s="11"/>
      <c r="P62" s="11">
        <v>0.5729166666666666</v>
      </c>
      <c r="Q62" s="11"/>
      <c r="R62" s="11"/>
      <c r="S62" s="11"/>
      <c r="T62" s="11"/>
      <c r="U62" s="11"/>
      <c r="V62" s="11">
        <v>0.8298611111111112</v>
      </c>
      <c r="W62" s="11">
        <v>0.6805555555555555</v>
      </c>
      <c r="X62" s="11">
        <v>0.9375</v>
      </c>
      <c r="Y62" s="11">
        <v>0.7777777777777778</v>
      </c>
      <c r="Z62" s="12">
        <v>0.2659722222222222</v>
      </c>
      <c r="AA62" s="53">
        <f>_xlfn.COUNTIFS(F63:Z64,"&gt;1")</f>
        <v>7</v>
      </c>
      <c r="AB62" s="56">
        <f>SUM(F63:Z64)</f>
        <v>210</v>
      </c>
      <c r="AC62" s="36" t="s">
        <v>289</v>
      </c>
      <c r="AD62" s="39">
        <v>7</v>
      </c>
      <c r="AE62" s="117">
        <v>20</v>
      </c>
    </row>
    <row r="63" spans="1:31" ht="34.5" customHeight="1">
      <c r="A63" s="60"/>
      <c r="B63" s="26" t="s">
        <v>204</v>
      </c>
      <c r="C63" s="13" t="s">
        <v>199</v>
      </c>
      <c r="D63" s="15">
        <v>1981</v>
      </c>
      <c r="E63" s="51"/>
      <c r="F63" s="45" t="b">
        <f>IF(F62&gt;0,50)</f>
        <v>0</v>
      </c>
      <c r="G63" s="32" t="b">
        <f>IF(G62&gt;0,40)</f>
        <v>0</v>
      </c>
      <c r="H63" s="32" t="b">
        <f>IF(H62&gt;0,90)</f>
        <v>0</v>
      </c>
      <c r="I63" s="32" t="b">
        <f>IF(I62&gt;0,40)</f>
        <v>0</v>
      </c>
      <c r="J63" s="32" t="b">
        <f>IF(J62&gt;0,30)</f>
        <v>0</v>
      </c>
      <c r="K63" s="32" t="b">
        <f>IF(K62&gt;0,30)</f>
        <v>0</v>
      </c>
      <c r="L63" s="32" t="b">
        <f>IF(L62&gt;0,30)</f>
        <v>0</v>
      </c>
      <c r="M63" s="32">
        <f>IF(M62&gt;0,60)</f>
        <v>60</v>
      </c>
      <c r="N63" s="32" t="b">
        <f>IF(N62&gt;0,90)</f>
        <v>0</v>
      </c>
      <c r="O63" s="32" t="b">
        <f>IF(O62&gt;0,60)</f>
        <v>0</v>
      </c>
      <c r="P63" s="32">
        <f>IF(P62&gt;0,50)</f>
        <v>50</v>
      </c>
      <c r="Q63" s="32" t="b">
        <f>IF(Q62&gt;0,70)</f>
        <v>0</v>
      </c>
      <c r="R63" s="32" t="b">
        <f>IF(R62&gt;0,80)</f>
        <v>0</v>
      </c>
      <c r="S63" s="32" t="b">
        <f>IF(S62&gt;0,90)</f>
        <v>0</v>
      </c>
      <c r="T63" s="32" t="b">
        <f>IF(T62&gt;0,30)</f>
        <v>0</v>
      </c>
      <c r="U63" s="32" t="b">
        <f>IF(U62&gt;0,50)</f>
        <v>0</v>
      </c>
      <c r="V63" s="32">
        <f>IF(V62&gt;0,20)</f>
        <v>20</v>
      </c>
      <c r="W63" s="32">
        <f>IF(W62&gt;0,20)</f>
        <v>20</v>
      </c>
      <c r="X63" s="32">
        <f>IF(X62&gt;0,20)</f>
        <v>20</v>
      </c>
      <c r="Y63" s="32">
        <f>IF(Y62&gt;0,20)</f>
        <v>20</v>
      </c>
      <c r="Z63" s="34">
        <f>IF(Z62&gt;0,20)</f>
        <v>20</v>
      </c>
      <c r="AA63" s="54"/>
      <c r="AB63" s="57"/>
      <c r="AC63" s="37"/>
      <c r="AD63" s="40"/>
      <c r="AE63" s="43"/>
    </row>
    <row r="64" spans="1:31" ht="34.5" customHeight="1" thickBot="1">
      <c r="A64" s="61"/>
      <c r="B64" s="27" t="s">
        <v>205</v>
      </c>
      <c r="C64" s="14" t="s">
        <v>199</v>
      </c>
      <c r="D64" s="16">
        <v>1975</v>
      </c>
      <c r="E64" s="52"/>
      <c r="F64" s="46"/>
      <c r="G64" s="33"/>
      <c r="H64" s="33"/>
      <c r="I64" s="33"/>
      <c r="J64" s="33"/>
      <c r="K64" s="33"/>
      <c r="L64" s="33"/>
      <c r="M64" s="33"/>
      <c r="N64" s="33"/>
      <c r="O64" s="33"/>
      <c r="P64" s="33"/>
      <c r="Q64" s="33"/>
      <c r="R64" s="33"/>
      <c r="S64" s="33"/>
      <c r="T64" s="33"/>
      <c r="U64" s="33"/>
      <c r="V64" s="33"/>
      <c r="W64" s="33"/>
      <c r="X64" s="33"/>
      <c r="Y64" s="33"/>
      <c r="Z64" s="35"/>
      <c r="AA64" s="55"/>
      <c r="AB64" s="58"/>
      <c r="AC64" s="38"/>
      <c r="AD64" s="41"/>
      <c r="AE64" s="116"/>
    </row>
    <row r="65" spans="1:46" ht="34.5" customHeight="1">
      <c r="A65" s="59" t="s">
        <v>2</v>
      </c>
      <c r="B65" s="24" t="s">
        <v>195</v>
      </c>
      <c r="C65" s="20" t="s">
        <v>199</v>
      </c>
      <c r="D65" s="19">
        <f>(2016-D66)+(2016-D67)</f>
        <v>68</v>
      </c>
      <c r="E65" s="50" t="str">
        <f>IF(D65&gt;89,CONCATENATE(C65,"V"),CONCATENATE(C65," "))</f>
        <v>S </v>
      </c>
      <c r="F65" s="10"/>
      <c r="G65" s="11">
        <v>0.907638888888889</v>
      </c>
      <c r="H65" s="11"/>
      <c r="I65" s="11"/>
      <c r="J65" s="11"/>
      <c r="K65" s="11">
        <v>0.5187499999999999</v>
      </c>
      <c r="L65" s="11">
        <v>0.8562500000000001</v>
      </c>
      <c r="M65" s="11"/>
      <c r="N65" s="11"/>
      <c r="O65" s="11"/>
      <c r="P65" s="11"/>
      <c r="Q65" s="11"/>
      <c r="R65" s="11"/>
      <c r="S65" s="11"/>
      <c r="T65" s="11"/>
      <c r="U65" s="11"/>
      <c r="V65" s="11">
        <v>0.6201388888888889</v>
      </c>
      <c r="W65" s="11"/>
      <c r="X65" s="11">
        <v>0.19791666666666666</v>
      </c>
      <c r="Y65" s="11">
        <v>0.717361111111111</v>
      </c>
      <c r="Z65" s="12">
        <v>0.04097222222222222</v>
      </c>
      <c r="AA65" s="53">
        <f>_xlfn.COUNTIFS(F66:Z67,"&gt;1")</f>
        <v>7</v>
      </c>
      <c r="AB65" s="56">
        <f>SUM(F66:Z67)</f>
        <v>180</v>
      </c>
      <c r="AC65" s="36" t="s">
        <v>282</v>
      </c>
      <c r="AD65" s="39">
        <v>8</v>
      </c>
      <c r="AE65" s="117">
        <v>21</v>
      </c>
      <c r="AT65">
        <f>AT66+AT67</f>
        <v>4</v>
      </c>
    </row>
    <row r="66" spans="1:49" ht="34.5" customHeight="1">
      <c r="A66" s="60"/>
      <c r="B66" s="26" t="s">
        <v>112</v>
      </c>
      <c r="C66" s="13" t="s">
        <v>199</v>
      </c>
      <c r="D66" s="15">
        <v>1986</v>
      </c>
      <c r="E66" s="51"/>
      <c r="F66" s="45" t="b">
        <f>IF(F65&gt;0,50)</f>
        <v>0</v>
      </c>
      <c r="G66" s="32">
        <f>IF(G65&gt;0,40)</f>
        <v>40</v>
      </c>
      <c r="H66" s="32" t="b">
        <f>IF(H65&gt;0,90)</f>
        <v>0</v>
      </c>
      <c r="I66" s="32" t="b">
        <f>IF(I65&gt;0,40)</f>
        <v>0</v>
      </c>
      <c r="J66" s="32" t="b">
        <f>IF(J65&gt;0,30)</f>
        <v>0</v>
      </c>
      <c r="K66" s="32">
        <f>IF(K65&gt;0,30)</f>
        <v>30</v>
      </c>
      <c r="L66" s="32">
        <f>IF(L65&gt;0,30)</f>
        <v>30</v>
      </c>
      <c r="M66" s="32" t="b">
        <f>IF(M65&gt;0,60)</f>
        <v>0</v>
      </c>
      <c r="N66" s="32" t="b">
        <f>IF(N65&gt;0,90)</f>
        <v>0</v>
      </c>
      <c r="O66" s="32" t="b">
        <f>IF(O65&gt;0,60)</f>
        <v>0</v>
      </c>
      <c r="P66" s="32" t="b">
        <f>IF(P65&gt;0,50)</f>
        <v>0</v>
      </c>
      <c r="Q66" s="32" t="b">
        <f>IF(Q65&gt;0,70)</f>
        <v>0</v>
      </c>
      <c r="R66" s="32" t="b">
        <f>IF(R65&gt;0,80)</f>
        <v>0</v>
      </c>
      <c r="S66" s="32" t="b">
        <f>IF(S65&gt;0,90)</f>
        <v>0</v>
      </c>
      <c r="T66" s="32" t="b">
        <f>IF(T65&gt;0,30)</f>
        <v>0</v>
      </c>
      <c r="U66" s="32" t="b">
        <f>IF(U65&gt;0,50)</f>
        <v>0</v>
      </c>
      <c r="V66" s="32">
        <f>IF(V65&gt;0,20)</f>
        <v>20</v>
      </c>
      <c r="W66" s="32" t="b">
        <f>IF(W65&gt;0,20)</f>
        <v>0</v>
      </c>
      <c r="X66" s="32">
        <f>IF(X65&gt;0,20)</f>
        <v>20</v>
      </c>
      <c r="Y66" s="32">
        <f>IF(Y65&gt;0,20)</f>
        <v>20</v>
      </c>
      <c r="Z66" s="34">
        <f>IF(Z65&gt;0,20)</f>
        <v>20</v>
      </c>
      <c r="AA66" s="54"/>
      <c r="AB66" s="57"/>
      <c r="AC66" s="37"/>
      <c r="AD66" s="40"/>
      <c r="AE66" s="43"/>
      <c r="AF66">
        <f>IF(E53="M ",AB53,0)</f>
        <v>300</v>
      </c>
      <c r="AG66">
        <f>IF(E53="MV",AB53,0)</f>
        <v>0</v>
      </c>
      <c r="AH66">
        <f>IF(E53="Z ",AB53,0)</f>
        <v>0</v>
      </c>
      <c r="AI66">
        <f>IF(E53="ZV",AB53,0)</f>
        <v>0</v>
      </c>
      <c r="AJ66">
        <f>IF(E53="S ",AB53,0)</f>
        <v>0</v>
      </c>
      <c r="AK66">
        <f>IF(E53="SV",AB53,0)</f>
        <v>0</v>
      </c>
      <c r="AL66">
        <f>IF(AC53&gt;0,AS66,"DNF")</f>
        <v>4</v>
      </c>
      <c r="AM66" s="21">
        <f>IF(AA53&gt;6,RANK(AF66,AF$66:AF$195),"DNF")</f>
        <v>4</v>
      </c>
      <c r="AN66" s="21">
        <f>IF(AA53&gt;6,RANK(AG66,AG$66:AG$195),"DNF")</f>
        <v>1</v>
      </c>
      <c r="AO66" s="21">
        <f>IF(AA53&gt;6,RANK(AH66,AH$66:AH$195),"DNF")</f>
        <v>1</v>
      </c>
      <c r="AP66" s="21">
        <f>IF(AA53&gt;6,RANK(AI66,AI$66:AI$195),"DNF")</f>
        <v>2</v>
      </c>
      <c r="AQ66" s="21">
        <f>IF(AA53&gt;6,RANK(AJ66,AJ$66:AJ$195),"DNF")</f>
        <v>8</v>
      </c>
      <c r="AR66" s="21">
        <f>IF(AA53&gt;6,RANK(AK66,AK$66:AK$195),"DNF")</f>
        <v>3</v>
      </c>
      <c r="AS66" s="21">
        <f>IF(AA53&gt;6,IF(E53="M ",AM66)+IF(E53="MV",AN66)+IF(E53="Z ",AO66)+IF(E53="ZV",AP66)+IF(E53="S ",AQ66)+IF(E53="SV",AR66),"DNF")</f>
        <v>4</v>
      </c>
      <c r="AT66">
        <f>IF(C54="M",2)+IF(C54="Z",1)</f>
        <v>2</v>
      </c>
      <c r="AU66" s="23" t="s">
        <v>187</v>
      </c>
      <c r="AW66">
        <f aca="true" t="shared" si="0" ref="AW66:AW71">IF(AD53="DNF",0,AB53)</f>
        <v>300</v>
      </c>
    </row>
    <row r="67" spans="1:49" ht="34.5" customHeight="1" thickBot="1">
      <c r="A67" s="61"/>
      <c r="B67" s="27" t="s">
        <v>196</v>
      </c>
      <c r="C67" s="14" t="s">
        <v>199</v>
      </c>
      <c r="D67" s="16">
        <v>1978</v>
      </c>
      <c r="E67" s="52"/>
      <c r="F67" s="46"/>
      <c r="G67" s="33"/>
      <c r="H67" s="33"/>
      <c r="I67" s="33"/>
      <c r="J67" s="33"/>
      <c r="K67" s="33"/>
      <c r="L67" s="33"/>
      <c r="M67" s="33"/>
      <c r="N67" s="33"/>
      <c r="O67" s="33"/>
      <c r="P67" s="33"/>
      <c r="Q67" s="33"/>
      <c r="R67" s="33"/>
      <c r="S67" s="33"/>
      <c r="T67" s="33"/>
      <c r="U67" s="33"/>
      <c r="V67" s="33"/>
      <c r="W67" s="33"/>
      <c r="X67" s="33"/>
      <c r="Y67" s="33"/>
      <c r="Z67" s="35"/>
      <c r="AA67" s="55"/>
      <c r="AB67" s="58"/>
      <c r="AC67" s="38"/>
      <c r="AD67" s="41"/>
      <c r="AE67" s="116"/>
      <c r="AM67" s="21"/>
      <c r="AN67" s="21"/>
      <c r="AO67" s="21"/>
      <c r="AP67" s="21"/>
      <c r="AQ67" s="21"/>
      <c r="AR67" s="21"/>
      <c r="AS67" s="21"/>
      <c r="AT67">
        <f>IF(C55="M",2)+IF(C55="Z",1)</f>
        <v>2</v>
      </c>
      <c r="AU67" s="23" t="s">
        <v>187</v>
      </c>
      <c r="AW67">
        <f t="shared" si="0"/>
        <v>0</v>
      </c>
    </row>
    <row r="68" spans="1:49" ht="34.5" customHeight="1">
      <c r="A68" s="47" t="s">
        <v>164</v>
      </c>
      <c r="B68" s="24" t="s">
        <v>249</v>
      </c>
      <c r="C68" s="20" t="s">
        <v>189</v>
      </c>
      <c r="D68" s="19">
        <f>(2016-D69)+(2016-D70)</f>
        <v>112</v>
      </c>
      <c r="E68" s="50" t="str">
        <f>IF(D68&gt;89,CONCATENATE(C68,"V"),CONCATENATE(C68," "))</f>
        <v>MV</v>
      </c>
      <c r="F68" s="10"/>
      <c r="G68" s="11"/>
      <c r="H68" s="11"/>
      <c r="I68" s="11"/>
      <c r="J68" s="11"/>
      <c r="K68" s="11"/>
      <c r="L68" s="11"/>
      <c r="M68" s="11"/>
      <c r="N68" s="11"/>
      <c r="O68" s="11"/>
      <c r="P68" s="11">
        <v>0.5270833333333333</v>
      </c>
      <c r="Q68" s="11"/>
      <c r="R68" s="11"/>
      <c r="S68" s="11"/>
      <c r="T68" s="11">
        <v>0.6256944444444444</v>
      </c>
      <c r="U68" s="11"/>
      <c r="V68" s="11">
        <v>0.13333333333333333</v>
      </c>
      <c r="W68" s="11">
        <v>0.6909722222222222</v>
      </c>
      <c r="X68" s="11">
        <v>0.9090277777777778</v>
      </c>
      <c r="Y68" s="11">
        <v>0.027777777777777776</v>
      </c>
      <c r="Z68" s="12">
        <v>0.8236111111111111</v>
      </c>
      <c r="AA68" s="53">
        <f>_xlfn.COUNTIFS(F69:Z70,"&gt;1")</f>
        <v>7</v>
      </c>
      <c r="AB68" s="56">
        <f>SUM(F69:Z70)</f>
        <v>180</v>
      </c>
      <c r="AC68" s="36" t="s">
        <v>272</v>
      </c>
      <c r="AD68" s="39">
        <v>3</v>
      </c>
      <c r="AE68" s="117">
        <v>22</v>
      </c>
      <c r="AM68" s="21"/>
      <c r="AN68" s="21"/>
      <c r="AO68" s="21"/>
      <c r="AP68" s="21"/>
      <c r="AQ68" s="21"/>
      <c r="AR68" s="21"/>
      <c r="AS68" s="21"/>
      <c r="AT68">
        <f>AT69+AT70</f>
        <v>2</v>
      </c>
      <c r="AU68" s="23" t="s">
        <v>187</v>
      </c>
      <c r="AW68">
        <f t="shared" si="0"/>
        <v>0</v>
      </c>
    </row>
    <row r="69" spans="1:49" ht="34.5" customHeight="1">
      <c r="A69" s="48"/>
      <c r="B69" s="26" t="s">
        <v>250</v>
      </c>
      <c r="C69" s="13" t="s">
        <v>189</v>
      </c>
      <c r="D69" s="15">
        <v>1954</v>
      </c>
      <c r="E69" s="51"/>
      <c r="F69" s="45" t="b">
        <f>IF(F68&gt;0,50)</f>
        <v>0</v>
      </c>
      <c r="G69" s="32" t="b">
        <f>IF(G68&gt;0,40)</f>
        <v>0</v>
      </c>
      <c r="H69" s="32" t="b">
        <f>IF(H68&gt;0,90)</f>
        <v>0</v>
      </c>
      <c r="I69" s="32" t="b">
        <f>IF(I68&gt;0,40)</f>
        <v>0</v>
      </c>
      <c r="J69" s="32" t="b">
        <f>IF(J68&gt;0,30)</f>
        <v>0</v>
      </c>
      <c r="K69" s="32" t="b">
        <f>IF(K68&gt;0,30)</f>
        <v>0</v>
      </c>
      <c r="L69" s="32" t="b">
        <f>IF(L68&gt;0,30)</f>
        <v>0</v>
      </c>
      <c r="M69" s="32" t="b">
        <f>IF(M68&gt;0,60)</f>
        <v>0</v>
      </c>
      <c r="N69" s="32" t="b">
        <f>IF(N68&gt;0,90)</f>
        <v>0</v>
      </c>
      <c r="O69" s="32" t="b">
        <f>IF(O68&gt;0,60)</f>
        <v>0</v>
      </c>
      <c r="P69" s="32">
        <f>IF(P68&gt;0,50)</f>
        <v>50</v>
      </c>
      <c r="Q69" s="32" t="b">
        <f>IF(Q68&gt;0,70)</f>
        <v>0</v>
      </c>
      <c r="R69" s="32" t="b">
        <f>IF(R68&gt;0,80)</f>
        <v>0</v>
      </c>
      <c r="S69" s="32" t="b">
        <f>IF(S68&gt;0,90)</f>
        <v>0</v>
      </c>
      <c r="T69" s="32">
        <f>IF(T68&gt;0,30)</f>
        <v>30</v>
      </c>
      <c r="U69" s="32" t="b">
        <f>IF(U68&gt;0,50)</f>
        <v>0</v>
      </c>
      <c r="V69" s="32">
        <f>IF(V68&gt;0,20)</f>
        <v>20</v>
      </c>
      <c r="W69" s="32">
        <f>IF(W68&gt;0,20)</f>
        <v>20</v>
      </c>
      <c r="X69" s="32">
        <f>IF(X68&gt;0,20)</f>
        <v>20</v>
      </c>
      <c r="Y69" s="32">
        <f>IF(Y68&gt;0,20)</f>
        <v>20</v>
      </c>
      <c r="Z69" s="34">
        <f>IF(Z68&gt;0,20)</f>
        <v>20</v>
      </c>
      <c r="AA69" s="54"/>
      <c r="AB69" s="57"/>
      <c r="AC69" s="37"/>
      <c r="AD69" s="40"/>
      <c r="AE69" s="43"/>
      <c r="AF69">
        <f>IF(E56="M ",AB56,0)</f>
        <v>0</v>
      </c>
      <c r="AG69">
        <f>IF(E56="MV",AB56,0)</f>
        <v>0</v>
      </c>
      <c r="AH69">
        <f>IF(E56="Z ",AB56,0)</f>
        <v>0</v>
      </c>
      <c r="AI69">
        <f>IF(E56="ZV",AB56,0)</f>
        <v>260</v>
      </c>
      <c r="AJ69">
        <f>IF(E56="S ",AB56,0)</f>
        <v>0</v>
      </c>
      <c r="AK69">
        <f>IF(E56="SV",AB56,0)</f>
        <v>0</v>
      </c>
      <c r="AL69">
        <f>IF(AC56&gt;0,AS69,"DNF")</f>
        <v>1</v>
      </c>
      <c r="AM69" s="21">
        <f>IF(AA56&gt;6,RANK(AF69,AF$66:AF$195),"DNF")</f>
        <v>6</v>
      </c>
      <c r="AN69" s="21">
        <f>IF(AA56&gt;6,RANK(AG69,AG$66:AG$195),"DNF")</f>
        <v>1</v>
      </c>
      <c r="AO69" s="21">
        <f>IF(AA56&gt;6,RANK(AH69,AH$66:AH$195),"DNF")</f>
        <v>1</v>
      </c>
      <c r="AP69" s="21">
        <f>IF(AA56&gt;6,RANK(AI69,AI$66:AI$195),"DNF")</f>
        <v>1</v>
      </c>
      <c r="AQ69" s="21">
        <f>IF(AA56&gt;6,RANK(AJ69,AJ$66:AJ$195),"DNF")</f>
        <v>8</v>
      </c>
      <c r="AR69" s="21">
        <f>IF(AA56&gt;6,RANK(AK69,AK$66:AK$195),"DNF")</f>
        <v>3</v>
      </c>
      <c r="AS69" s="21">
        <f>IF(AA56&gt;6,IF(E56="M ",AM69)+IF(E56="MV",AN69)+IF(E56="Z ",AO69)+IF(E56="ZV",AP69)+IF(E56="S ",AQ69)+IF(E56="SV",AR69),"DNF")</f>
        <v>1</v>
      </c>
      <c r="AT69">
        <f>IF(C57="M",2)+IF(C57="Z",1)</f>
        <v>1</v>
      </c>
      <c r="AU69" s="23" t="s">
        <v>187</v>
      </c>
      <c r="AW69">
        <f t="shared" si="0"/>
        <v>260</v>
      </c>
    </row>
    <row r="70" spans="1:49" ht="34.5" customHeight="1" thickBot="1">
      <c r="A70" s="49"/>
      <c r="B70" s="27" t="s">
        <v>251</v>
      </c>
      <c r="C70" s="14" t="s">
        <v>189</v>
      </c>
      <c r="D70" s="16">
        <v>1966</v>
      </c>
      <c r="E70" s="52"/>
      <c r="F70" s="46"/>
      <c r="G70" s="33"/>
      <c r="H70" s="33"/>
      <c r="I70" s="33"/>
      <c r="J70" s="33"/>
      <c r="K70" s="33"/>
      <c r="L70" s="33"/>
      <c r="M70" s="33"/>
      <c r="N70" s="33"/>
      <c r="O70" s="33"/>
      <c r="P70" s="33"/>
      <c r="Q70" s="33"/>
      <c r="R70" s="33"/>
      <c r="S70" s="33"/>
      <c r="T70" s="33"/>
      <c r="U70" s="33"/>
      <c r="V70" s="33"/>
      <c r="W70" s="33"/>
      <c r="X70" s="33"/>
      <c r="Y70" s="33"/>
      <c r="Z70" s="35"/>
      <c r="AA70" s="55"/>
      <c r="AB70" s="58"/>
      <c r="AC70" s="38"/>
      <c r="AD70" s="41"/>
      <c r="AE70" s="116"/>
      <c r="AM70" s="21"/>
      <c r="AN70" s="21"/>
      <c r="AO70" s="21"/>
      <c r="AP70" s="21"/>
      <c r="AQ70" s="21"/>
      <c r="AR70" s="21"/>
      <c r="AS70" s="21"/>
      <c r="AT70">
        <f>IF(C58="M",2)+IF(C58="Z",1)</f>
        <v>1</v>
      </c>
      <c r="AU70" s="23" t="s">
        <v>187</v>
      </c>
      <c r="AW70">
        <f t="shared" si="0"/>
        <v>0</v>
      </c>
    </row>
    <row r="71" spans="1:49" ht="34.5" customHeight="1">
      <c r="A71" s="47" t="s">
        <v>166</v>
      </c>
      <c r="B71" s="24" t="s">
        <v>253</v>
      </c>
      <c r="C71" s="20" t="s">
        <v>189</v>
      </c>
      <c r="D71" s="19">
        <f>(2016-D72)+(2016-D73)</f>
        <v>88</v>
      </c>
      <c r="E71" s="50" t="str">
        <f>IF(D71&gt;89,CONCATENATE(C71,"V"),CONCATENATE(C71," "))</f>
        <v>M </v>
      </c>
      <c r="F71" s="10"/>
      <c r="G71" s="11"/>
      <c r="H71" s="11"/>
      <c r="I71" s="11"/>
      <c r="J71" s="11"/>
      <c r="K71" s="11">
        <v>0.5215277777777778</v>
      </c>
      <c r="L71" s="11"/>
      <c r="M71" s="11"/>
      <c r="N71" s="11"/>
      <c r="O71" s="11"/>
      <c r="P71" s="11"/>
      <c r="Q71" s="11"/>
      <c r="R71" s="11"/>
      <c r="S71" s="11"/>
      <c r="T71" s="11">
        <v>0.21875</v>
      </c>
      <c r="U71" s="11"/>
      <c r="V71" s="11">
        <v>0.5756944444444444</v>
      </c>
      <c r="W71" s="11">
        <v>0.13541666666666666</v>
      </c>
      <c r="X71" s="11">
        <v>0.7638888888888888</v>
      </c>
      <c r="Y71" s="11">
        <v>0.041666666666666664</v>
      </c>
      <c r="Z71" s="12">
        <v>0.9097222222222222</v>
      </c>
      <c r="AA71" s="53">
        <f>_xlfn.COUNTIFS(F72:Z73,"&gt;1")</f>
        <v>7</v>
      </c>
      <c r="AB71" s="56">
        <f>SUM(F72:Z73)</f>
        <v>160</v>
      </c>
      <c r="AC71" s="36" t="s">
        <v>280</v>
      </c>
      <c r="AD71" s="39">
        <v>8</v>
      </c>
      <c r="AE71" s="117">
        <v>23</v>
      </c>
      <c r="AM71" s="21"/>
      <c r="AN71" s="21"/>
      <c r="AO71" s="21"/>
      <c r="AP71" s="21"/>
      <c r="AQ71" s="21"/>
      <c r="AR71" s="21"/>
      <c r="AS71" s="21"/>
      <c r="AT71">
        <f>AT72+AT73</f>
        <v>0</v>
      </c>
      <c r="AU71" s="23" t="s">
        <v>187</v>
      </c>
      <c r="AW71">
        <f t="shared" si="0"/>
        <v>0</v>
      </c>
    </row>
    <row r="72" spans="1:49" ht="34.5" customHeight="1">
      <c r="A72" s="48"/>
      <c r="B72" s="26" t="s">
        <v>254</v>
      </c>
      <c r="C72" s="13" t="s">
        <v>189</v>
      </c>
      <c r="D72" s="15">
        <v>1972</v>
      </c>
      <c r="E72" s="51"/>
      <c r="F72" s="45" t="b">
        <f>IF(F71&gt;0,50)</f>
        <v>0</v>
      </c>
      <c r="G72" s="32" t="b">
        <f>IF(G71&gt;0,40)</f>
        <v>0</v>
      </c>
      <c r="H72" s="32" t="b">
        <f>IF(H71&gt;0,90)</f>
        <v>0</v>
      </c>
      <c r="I72" s="32" t="b">
        <f>IF(I71&gt;0,40)</f>
        <v>0</v>
      </c>
      <c r="J72" s="32" t="b">
        <f>IF(J71&gt;0,30)</f>
        <v>0</v>
      </c>
      <c r="K72" s="32">
        <f>IF(K71&gt;0,30)</f>
        <v>30</v>
      </c>
      <c r="L72" s="32" t="b">
        <f>IF(L71&gt;0,30)</f>
        <v>0</v>
      </c>
      <c r="M72" s="32" t="b">
        <f>IF(M71&gt;0,60)</f>
        <v>0</v>
      </c>
      <c r="N72" s="32" t="b">
        <f>IF(N71&gt;0,90)</f>
        <v>0</v>
      </c>
      <c r="O72" s="32" t="b">
        <f>IF(O71&gt;0,60)</f>
        <v>0</v>
      </c>
      <c r="P72" s="32" t="b">
        <f>IF(P71&gt;0,50)</f>
        <v>0</v>
      </c>
      <c r="Q72" s="32" t="b">
        <f>IF(Q71&gt;0,70)</f>
        <v>0</v>
      </c>
      <c r="R72" s="32" t="b">
        <f>IF(R71&gt;0,80)</f>
        <v>0</v>
      </c>
      <c r="S72" s="32" t="b">
        <f>IF(S71&gt;0,90)</f>
        <v>0</v>
      </c>
      <c r="T72" s="32">
        <f>IF(T71&gt;0,30)</f>
        <v>30</v>
      </c>
      <c r="U72" s="32" t="b">
        <f>IF(U71&gt;0,50)</f>
        <v>0</v>
      </c>
      <c r="V72" s="32">
        <f>IF(V71&gt;0,20)</f>
        <v>20</v>
      </c>
      <c r="W72" s="32">
        <f>IF(W71&gt;0,20)</f>
        <v>20</v>
      </c>
      <c r="X72" s="32">
        <f>IF(X71&gt;0,20)</f>
        <v>20</v>
      </c>
      <c r="Y72" s="32">
        <f>IF(Y71&gt;0,20)</f>
        <v>20</v>
      </c>
      <c r="Z72" s="34">
        <f>IF(Z71&gt;0,20)</f>
        <v>20</v>
      </c>
      <c r="AA72" s="54"/>
      <c r="AB72" s="57"/>
      <c r="AC72" s="37"/>
      <c r="AD72" s="40"/>
      <c r="AE72" s="43"/>
      <c r="AF72">
        <f>IF(E65="M ",AB65,0)</f>
        <v>0</v>
      </c>
      <c r="AG72">
        <f>IF(E65="MV",AB65,0)</f>
        <v>0</v>
      </c>
      <c r="AH72">
        <f>IF(E65="Z ",AB65,0)</f>
        <v>0</v>
      </c>
      <c r="AI72">
        <f>IF(E65="ZV",AB65,0)</f>
        <v>0</v>
      </c>
      <c r="AJ72">
        <f>IF(E65="S ",AB65,0)</f>
        <v>180</v>
      </c>
      <c r="AK72">
        <f>IF(E65="SV",AB65,0)</f>
        <v>0</v>
      </c>
      <c r="AL72">
        <f>IF(AC65&gt;0,AS72,"DNF")</f>
        <v>6</v>
      </c>
      <c r="AM72" s="21">
        <f>IF(AA65&gt;6,RANK(AF72,AF$66:AF$195),"DNF")</f>
        <v>6</v>
      </c>
      <c r="AN72" s="21">
        <f>IF(AA65&gt;6,RANK(AG72,AG$66:AG$195),"DNF")</f>
        <v>1</v>
      </c>
      <c r="AO72" s="21">
        <f>IF(AA65&gt;6,RANK(AH72,AH$66:AH$195),"DNF")</f>
        <v>1</v>
      </c>
      <c r="AP72" s="21">
        <f>IF(AA65&gt;6,RANK(AI72,AI$66:AI$195),"DNF")</f>
        <v>2</v>
      </c>
      <c r="AQ72" s="21">
        <f>IF(AA65&gt;6,RANK(AJ72,AJ$66:AJ$195),"DNF")</f>
        <v>6</v>
      </c>
      <c r="AR72" s="21">
        <f>IF(AA65&gt;6,RANK(AK72,AK$66:AK$195),"DNF")</f>
        <v>3</v>
      </c>
      <c r="AS72" s="21">
        <f>IF(AA65&gt;6,IF(E65="M ",AM72)+IF(E65="MV",AN72)+IF(E65="Z ",AO72)+IF(E65="ZV",AP72)+IF(E65="S ",AQ72)+IF(E65="SV",AR72),"DNF")</f>
        <v>6</v>
      </c>
      <c r="AT72">
        <f>IF(C66="M",2)+IF(C66="Z",1)</f>
        <v>0</v>
      </c>
      <c r="AU72" s="23" t="s">
        <v>187</v>
      </c>
      <c r="AW72">
        <f>IF(AD65="DNF",0,AB65)</f>
        <v>180</v>
      </c>
    </row>
    <row r="73" spans="1:49" ht="34.5" customHeight="1" thickBot="1">
      <c r="A73" s="49"/>
      <c r="B73" s="27" t="s">
        <v>255</v>
      </c>
      <c r="C73" s="14" t="s">
        <v>189</v>
      </c>
      <c r="D73" s="16">
        <v>1972</v>
      </c>
      <c r="E73" s="52"/>
      <c r="F73" s="46"/>
      <c r="G73" s="33"/>
      <c r="H73" s="33"/>
      <c r="I73" s="33"/>
      <c r="J73" s="33"/>
      <c r="K73" s="33"/>
      <c r="L73" s="33"/>
      <c r="M73" s="33"/>
      <c r="N73" s="33"/>
      <c r="O73" s="33"/>
      <c r="P73" s="33"/>
      <c r="Q73" s="33"/>
      <c r="R73" s="33"/>
      <c r="S73" s="33"/>
      <c r="T73" s="33"/>
      <c r="U73" s="33"/>
      <c r="V73" s="33"/>
      <c r="W73" s="33"/>
      <c r="X73" s="33"/>
      <c r="Y73" s="33"/>
      <c r="Z73" s="35"/>
      <c r="AA73" s="55"/>
      <c r="AB73" s="58"/>
      <c r="AC73" s="38"/>
      <c r="AD73" s="41"/>
      <c r="AE73" s="116"/>
      <c r="AM73" s="21"/>
      <c r="AN73" s="21"/>
      <c r="AO73" s="21"/>
      <c r="AP73" s="21"/>
      <c r="AQ73" s="21"/>
      <c r="AR73" s="21"/>
      <c r="AS73" s="21"/>
      <c r="AT73">
        <f>IF(C67="M",2)+IF(C67="Z",1)</f>
        <v>0</v>
      </c>
      <c r="AU73" s="23" t="s">
        <v>187</v>
      </c>
      <c r="AW73">
        <f>IF(AD66="DNF",0,AB66)</f>
        <v>0</v>
      </c>
    </row>
    <row r="74" spans="1:49" ht="34.5" customHeight="1">
      <c r="A74" s="59" t="s">
        <v>10</v>
      </c>
      <c r="B74" s="24" t="s">
        <v>210</v>
      </c>
      <c r="C74" s="20" t="s">
        <v>199</v>
      </c>
      <c r="D74" s="19">
        <f>(2016-D75)+(2016-D76)</f>
        <v>87</v>
      </c>
      <c r="E74" s="50" t="str">
        <f>IF(D74&gt;89,CONCATENATE(C74,"V"),CONCATENATE(C74," "))</f>
        <v>S </v>
      </c>
      <c r="F74" s="10">
        <v>0.7604166666666666</v>
      </c>
      <c r="G74" s="11">
        <v>0.8923611111111112</v>
      </c>
      <c r="H74" s="11">
        <v>0.11458333333333333</v>
      </c>
      <c r="I74" s="11">
        <v>0.5826388888888888</v>
      </c>
      <c r="J74" s="11">
        <v>0.6458333333333334</v>
      </c>
      <c r="K74" s="11"/>
      <c r="L74" s="11">
        <v>0.9604166666666667</v>
      </c>
      <c r="M74" s="11">
        <v>0.7013888888888888</v>
      </c>
      <c r="N74" s="11"/>
      <c r="O74" s="11"/>
      <c r="P74" s="11">
        <v>0.50625</v>
      </c>
      <c r="Q74" s="11"/>
      <c r="R74" s="11"/>
      <c r="S74" s="11">
        <v>0.8444444444444444</v>
      </c>
      <c r="T74" s="11"/>
      <c r="U74" s="11"/>
      <c r="V74" s="11"/>
      <c r="W74" s="11"/>
      <c r="X74" s="11"/>
      <c r="Y74" s="11"/>
      <c r="Z74" s="12"/>
      <c r="AA74" s="53">
        <f>_xlfn.COUNTIFS(F75:Z76,"&gt;1")</f>
        <v>9</v>
      </c>
      <c r="AB74" s="56">
        <f>SUM(F75:Z76)</f>
        <v>480</v>
      </c>
      <c r="AC74" s="36" t="s">
        <v>271</v>
      </c>
      <c r="AD74" s="39" t="s">
        <v>132</v>
      </c>
      <c r="AE74" s="117" t="s">
        <v>132</v>
      </c>
      <c r="AM74" s="21"/>
      <c r="AN74" s="21"/>
      <c r="AO74" s="21"/>
      <c r="AP74" s="21"/>
      <c r="AQ74" s="21"/>
      <c r="AR74" s="21"/>
      <c r="AS74" s="21"/>
      <c r="AT74">
        <f>AT75+AT76</f>
        <v>0</v>
      </c>
      <c r="AU74" s="23" t="s">
        <v>187</v>
      </c>
      <c r="AW74">
        <f>IF(AD67="DNF",0,AB67)</f>
        <v>0</v>
      </c>
    </row>
    <row r="75" spans="1:49" ht="34.5" customHeight="1">
      <c r="A75" s="60"/>
      <c r="B75" s="26" t="s">
        <v>211</v>
      </c>
      <c r="C75" s="13" t="s">
        <v>199</v>
      </c>
      <c r="D75" s="15">
        <v>1969</v>
      </c>
      <c r="E75" s="51"/>
      <c r="F75" s="45">
        <f>IF(F74&gt;0,50)</f>
        <v>50</v>
      </c>
      <c r="G75" s="32">
        <f>IF(G74&gt;0,40)</f>
        <v>40</v>
      </c>
      <c r="H75" s="32">
        <f>IF(H74&gt;0,90)</f>
        <v>90</v>
      </c>
      <c r="I75" s="32">
        <f>IF(I74&gt;0,40)</f>
        <v>40</v>
      </c>
      <c r="J75" s="32">
        <f>IF(J74&gt;0,30)</f>
        <v>30</v>
      </c>
      <c r="K75" s="32" t="b">
        <f>IF(K74&gt;0,30)</f>
        <v>0</v>
      </c>
      <c r="L75" s="32">
        <f>IF(L74&gt;0,30)</f>
        <v>30</v>
      </c>
      <c r="M75" s="32">
        <f>IF(M74&gt;0,60)</f>
        <v>60</v>
      </c>
      <c r="N75" s="32" t="b">
        <f>IF(N74&gt;0,90)</f>
        <v>0</v>
      </c>
      <c r="O75" s="32" t="b">
        <f>IF(O74&gt;0,60)</f>
        <v>0</v>
      </c>
      <c r="P75" s="32">
        <f>IF(P74&gt;0,50)</f>
        <v>50</v>
      </c>
      <c r="Q75" s="32" t="b">
        <f>IF(Q74&gt;0,70)</f>
        <v>0</v>
      </c>
      <c r="R75" s="32" t="b">
        <f>IF(R74&gt;0,80)</f>
        <v>0</v>
      </c>
      <c r="S75" s="32">
        <f>IF(S74&gt;0,90)</f>
        <v>90</v>
      </c>
      <c r="T75" s="32" t="b">
        <f>IF(T74&gt;0,30)</f>
        <v>0</v>
      </c>
      <c r="U75" s="32" t="b">
        <f>IF(U74&gt;0,50)</f>
        <v>0</v>
      </c>
      <c r="V75" s="32" t="b">
        <f>IF(V74&gt;0,20)</f>
        <v>0</v>
      </c>
      <c r="W75" s="32" t="b">
        <f>IF(W74&gt;0,20)</f>
        <v>0</v>
      </c>
      <c r="X75" s="32" t="b">
        <f>IF(X74&gt;0,20)</f>
        <v>0</v>
      </c>
      <c r="Y75" s="32" t="b">
        <f>IF(Y74&gt;0,20)</f>
        <v>0</v>
      </c>
      <c r="Z75" s="34" t="b">
        <f>IF(Z74&gt;0,20)</f>
        <v>0</v>
      </c>
      <c r="AA75" s="54"/>
      <c r="AB75" s="57"/>
      <c r="AC75" s="37"/>
      <c r="AD75" s="40"/>
      <c r="AE75" s="43"/>
      <c r="AF75">
        <f>IF(E41="M ",AB41,0)</f>
        <v>0</v>
      </c>
      <c r="AG75">
        <f>IF(E41="MV",AB41,0)</f>
        <v>0</v>
      </c>
      <c r="AH75">
        <f>IF(E41="Z ",AB41,0)</f>
        <v>0</v>
      </c>
      <c r="AI75">
        <f>IF(E41="ZV",AB41,0)</f>
        <v>0</v>
      </c>
      <c r="AJ75">
        <f>IF(E41="S ",AB41,0)</f>
        <v>400</v>
      </c>
      <c r="AK75">
        <f>IF(E41="SV",AB41,0)</f>
        <v>0</v>
      </c>
      <c r="AL75">
        <f>IF(AC41&gt;0,AS75,"DNF")</f>
        <v>3</v>
      </c>
      <c r="AM75" s="21">
        <f>IF(AA41&gt;6,RANK(AF75,AF$66:AF$195),"DNF")</f>
        <v>6</v>
      </c>
      <c r="AN75" s="21">
        <f>IF(AA41&gt;6,RANK(AG75,AG$66:AG$195),"DNF")</f>
        <v>1</v>
      </c>
      <c r="AO75" s="21">
        <f>IF(AA41&gt;6,RANK(AH75,AH$66:AH$195),"DNF")</f>
        <v>1</v>
      </c>
      <c r="AP75" s="21">
        <f>IF(AA41&gt;6,RANK(AI75,AI$66:AI$195),"DNF")</f>
        <v>2</v>
      </c>
      <c r="AQ75" s="21">
        <f>IF(AA41&gt;6,RANK(AJ75,AJ$66:AJ$195),"DNF")</f>
        <v>3</v>
      </c>
      <c r="AR75" s="21">
        <f>IF(AA41&gt;6,RANK(AK75,AK$66:AK$195),"DNF")</f>
        <v>3</v>
      </c>
      <c r="AS75" s="21">
        <f>IF(AA41&gt;6,IF(E41="M ",AM75)+IF(E41="MV",AN75)+IF(E41="Z ",AO75)+IF(E41="ZV",AP75)+IF(E41="S ",AQ75)+IF(E41="SV",AR75),"DNF")</f>
        <v>3</v>
      </c>
      <c r="AT75">
        <f>IF(C42="M",2)+IF(C42="Z",1)</f>
        <v>0</v>
      </c>
      <c r="AU75" s="23" t="s">
        <v>187</v>
      </c>
      <c r="AW75">
        <f>IF(AD41="DNF",0,AB41)</f>
        <v>400</v>
      </c>
    </row>
    <row r="76" spans="1:49" ht="34.5" customHeight="1" thickBot="1">
      <c r="A76" s="61"/>
      <c r="B76" s="27" t="s">
        <v>212</v>
      </c>
      <c r="C76" s="14" t="s">
        <v>199</v>
      </c>
      <c r="D76" s="16">
        <v>1976</v>
      </c>
      <c r="E76" s="52"/>
      <c r="F76" s="46"/>
      <c r="G76" s="33"/>
      <c r="H76" s="33"/>
      <c r="I76" s="33"/>
      <c r="J76" s="33"/>
      <c r="K76" s="33"/>
      <c r="L76" s="33"/>
      <c r="M76" s="33"/>
      <c r="N76" s="33"/>
      <c r="O76" s="33"/>
      <c r="P76" s="33"/>
      <c r="Q76" s="33"/>
      <c r="R76" s="33"/>
      <c r="S76" s="33"/>
      <c r="T76" s="33"/>
      <c r="U76" s="33"/>
      <c r="V76" s="33"/>
      <c r="W76" s="33"/>
      <c r="X76" s="33"/>
      <c r="Y76" s="33"/>
      <c r="Z76" s="35"/>
      <c r="AA76" s="55"/>
      <c r="AB76" s="58"/>
      <c r="AC76" s="38"/>
      <c r="AD76" s="41"/>
      <c r="AE76" s="116"/>
      <c r="AM76" s="21"/>
      <c r="AN76" s="21"/>
      <c r="AO76" s="21"/>
      <c r="AP76" s="21"/>
      <c r="AQ76" s="21"/>
      <c r="AR76" s="21"/>
      <c r="AS76" s="21"/>
      <c r="AT76">
        <f>IF(C43="M",2)+IF(C43="Z",1)</f>
        <v>0</v>
      </c>
      <c r="AU76" s="23" t="s">
        <v>187</v>
      </c>
      <c r="AW76">
        <f>IF(AD42="DNF",0,AB42)</f>
        <v>0</v>
      </c>
    </row>
    <row r="77" spans="1:49" ht="34.5" customHeight="1">
      <c r="A77" s="59" t="s">
        <v>13</v>
      </c>
      <c r="B77" s="24" t="s">
        <v>214</v>
      </c>
      <c r="C77" s="20" t="s">
        <v>199</v>
      </c>
      <c r="D77" s="19">
        <f>(2016-D78)+(2016-D79)</f>
        <v>46</v>
      </c>
      <c r="E77" s="50" t="str">
        <f>IF(D77&gt;89,CONCATENATE(C77,"V"),CONCATENATE(C77," "))</f>
        <v>S </v>
      </c>
      <c r="F77" s="10"/>
      <c r="G77" s="11"/>
      <c r="H77" s="11">
        <v>0.5833333333333334</v>
      </c>
      <c r="I77" s="11"/>
      <c r="J77" s="11"/>
      <c r="K77" s="11">
        <v>0.4895833333333333</v>
      </c>
      <c r="L77" s="11"/>
      <c r="M77" s="11"/>
      <c r="N77" s="11">
        <v>0.873611111111111</v>
      </c>
      <c r="O77" s="11">
        <v>0.9201388888888888</v>
      </c>
      <c r="P77" s="11"/>
      <c r="Q77" s="11">
        <v>0.782638888888889</v>
      </c>
      <c r="R77" s="11">
        <v>0.9791666666666666</v>
      </c>
      <c r="S77" s="11"/>
      <c r="T77" s="11"/>
      <c r="U77" s="11">
        <v>0.7152777777777778</v>
      </c>
      <c r="V77" s="11"/>
      <c r="W77" s="11"/>
      <c r="X77" s="11"/>
      <c r="Y77" s="11"/>
      <c r="Z77" s="12"/>
      <c r="AA77" s="53">
        <f>_xlfn.COUNTIFS(F78:Z79,"&gt;1")</f>
        <v>7</v>
      </c>
      <c r="AB77" s="56">
        <f>SUM(F78:Z79)</f>
        <v>470</v>
      </c>
      <c r="AC77" s="36" t="s">
        <v>290</v>
      </c>
      <c r="AD77" s="39" t="s">
        <v>132</v>
      </c>
      <c r="AE77" s="117" t="s">
        <v>132</v>
      </c>
      <c r="AM77" s="21"/>
      <c r="AN77" s="21"/>
      <c r="AO77" s="21"/>
      <c r="AP77" s="21"/>
      <c r="AQ77" s="21"/>
      <c r="AR77" s="21"/>
      <c r="AS77" s="21"/>
      <c r="AT77">
        <f>AT78+AT79</f>
        <v>0</v>
      </c>
      <c r="AU77" s="23" t="s">
        <v>187</v>
      </c>
      <c r="AW77">
        <f>IF(AD43="DNF",0,AB43)</f>
        <v>0</v>
      </c>
    </row>
    <row r="78" spans="1:49" ht="34.5" customHeight="1">
      <c r="A78" s="60"/>
      <c r="B78" s="26" t="s">
        <v>215</v>
      </c>
      <c r="C78" s="13" t="s">
        <v>199</v>
      </c>
      <c r="D78" s="15">
        <v>1993</v>
      </c>
      <c r="E78" s="51"/>
      <c r="F78" s="45" t="b">
        <f>IF(F77&gt;0,50)</f>
        <v>0</v>
      </c>
      <c r="G78" s="32" t="b">
        <f>IF(G77&gt;0,40)</f>
        <v>0</v>
      </c>
      <c r="H78" s="32">
        <f>IF(H77&gt;0,90)</f>
        <v>90</v>
      </c>
      <c r="I78" s="32" t="b">
        <f>IF(I77&gt;0,40)</f>
        <v>0</v>
      </c>
      <c r="J78" s="32" t="b">
        <f>IF(J77&gt;0,30)</f>
        <v>0</v>
      </c>
      <c r="K78" s="32">
        <f>IF(K77&gt;0,30)</f>
        <v>30</v>
      </c>
      <c r="L78" s="32" t="b">
        <f>IF(L77&gt;0,30)</f>
        <v>0</v>
      </c>
      <c r="M78" s="32" t="b">
        <f>IF(M77&gt;0,60)</f>
        <v>0</v>
      </c>
      <c r="N78" s="32">
        <f>IF(N77&gt;0,90)</f>
        <v>90</v>
      </c>
      <c r="O78" s="32">
        <f>IF(O77&gt;0,60)</f>
        <v>60</v>
      </c>
      <c r="P78" s="32" t="b">
        <f>IF(P77&gt;0,50)</f>
        <v>0</v>
      </c>
      <c r="Q78" s="32">
        <f>IF(Q77&gt;0,70)</f>
        <v>70</v>
      </c>
      <c r="R78" s="32">
        <f>IF(R77&gt;0,80)</f>
        <v>80</v>
      </c>
      <c r="S78" s="32" t="b">
        <f>IF(S77&gt;0,90)</f>
        <v>0</v>
      </c>
      <c r="T78" s="32" t="b">
        <f>IF(T77&gt;0,30)</f>
        <v>0</v>
      </c>
      <c r="U78" s="32">
        <f>IF(U77&gt;0,50)</f>
        <v>50</v>
      </c>
      <c r="V78" s="32" t="b">
        <f>IF(V77&gt;0,20)</f>
        <v>0</v>
      </c>
      <c r="W78" s="32" t="b">
        <f>IF(W77&gt;0,20)</f>
        <v>0</v>
      </c>
      <c r="X78" s="32" t="b">
        <f>IF(X77&gt;0,20)</f>
        <v>0</v>
      </c>
      <c r="Y78" s="32" t="b">
        <f>IF(Y77&gt;0,20)</f>
        <v>0</v>
      </c>
      <c r="Z78" s="34" t="b">
        <f>IF(Z77&gt;0,20)</f>
        <v>0</v>
      </c>
      <c r="AA78" s="54"/>
      <c r="AB78" s="57"/>
      <c r="AC78" s="37"/>
      <c r="AD78" s="40"/>
      <c r="AE78" s="43"/>
      <c r="AF78">
        <f>IF(E26="M ",AB26,0)</f>
        <v>0</v>
      </c>
      <c r="AG78">
        <f>IF(E26="MV",AB26,0)</f>
        <v>0</v>
      </c>
      <c r="AH78">
        <f>IF(E26="Z ",AB26,0)</f>
        <v>0</v>
      </c>
      <c r="AI78">
        <f>IF(E26="ZV",AB26,0)</f>
        <v>0</v>
      </c>
      <c r="AJ78">
        <f>IF(E26="S ",AB26,0)</f>
        <v>0</v>
      </c>
      <c r="AK78">
        <f>IF(E26="SV",AB26,0)</f>
        <v>470</v>
      </c>
      <c r="AL78">
        <f>IF(AC26&gt;0,AS78,"DNF")</f>
        <v>1</v>
      </c>
      <c r="AM78" s="21">
        <f>IF(AA26&gt;6,RANK(AF78,AF$66:AF$195),"DNF")</f>
        <v>6</v>
      </c>
      <c r="AN78" s="21">
        <f>IF(AA26&gt;6,RANK(AG78,AG$66:AG$195),"DNF")</f>
        <v>1</v>
      </c>
      <c r="AO78" s="21">
        <f>IF(AA26&gt;6,RANK(AH78,AH$66:AH$195),"DNF")</f>
        <v>1</v>
      </c>
      <c r="AP78" s="21">
        <f>IF(AA26&gt;6,RANK(AI78,AI$66:AI$195),"DNF")</f>
        <v>2</v>
      </c>
      <c r="AQ78" s="21">
        <f>IF(AA26&gt;6,RANK(AJ78,AJ$66:AJ$195),"DNF")</f>
        <v>8</v>
      </c>
      <c r="AR78" s="21">
        <f>IF(AA26&gt;6,RANK(AK78,AK$66:AK$195),"DNF")</f>
        <v>1</v>
      </c>
      <c r="AS78" s="21">
        <f>IF(AA26&gt;6,IF(E26="M ",AM78)+IF(E26="MV",AN78)+IF(E26="Z ",AO78)+IF(E26="ZV",AP78)+IF(E26="S ",AQ78)+IF(E26="SV",AR78),"DNF")</f>
        <v>1</v>
      </c>
      <c r="AT78">
        <f>IF(C27="M",2)+IF(C27="Z",1)</f>
        <v>0</v>
      </c>
      <c r="AU78" s="23" t="s">
        <v>187</v>
      </c>
      <c r="AW78">
        <f>IF(AD26="DNF",0,AB26)</f>
        <v>470</v>
      </c>
    </row>
    <row r="79" spans="1:49" ht="34.5" customHeight="1" thickBot="1">
      <c r="A79" s="61"/>
      <c r="B79" s="27" t="s">
        <v>216</v>
      </c>
      <c r="C79" s="14" t="s">
        <v>199</v>
      </c>
      <c r="D79" s="16">
        <v>1993</v>
      </c>
      <c r="E79" s="52"/>
      <c r="F79" s="46"/>
      <c r="G79" s="33"/>
      <c r="H79" s="33"/>
      <c r="I79" s="33"/>
      <c r="J79" s="33"/>
      <c r="K79" s="33"/>
      <c r="L79" s="33"/>
      <c r="M79" s="33"/>
      <c r="N79" s="33"/>
      <c r="O79" s="33"/>
      <c r="P79" s="33"/>
      <c r="Q79" s="33"/>
      <c r="R79" s="33"/>
      <c r="S79" s="33"/>
      <c r="T79" s="33"/>
      <c r="U79" s="33"/>
      <c r="V79" s="33"/>
      <c r="W79" s="33"/>
      <c r="X79" s="33"/>
      <c r="Y79" s="33"/>
      <c r="Z79" s="35"/>
      <c r="AA79" s="55"/>
      <c r="AB79" s="58"/>
      <c r="AC79" s="38"/>
      <c r="AD79" s="41"/>
      <c r="AE79" s="116"/>
      <c r="AM79" s="21"/>
      <c r="AN79" s="21"/>
      <c r="AO79" s="21"/>
      <c r="AP79" s="21"/>
      <c r="AQ79" s="21"/>
      <c r="AR79" s="21"/>
      <c r="AS79" s="21"/>
      <c r="AT79">
        <f>IF(C28="M",2)+IF(C28="Z",1)</f>
        <v>0</v>
      </c>
      <c r="AU79" s="23" t="s">
        <v>187</v>
      </c>
      <c r="AW79">
        <f>IF(AD27="DNF",0,AB27)</f>
        <v>0</v>
      </c>
    </row>
    <row r="80" spans="1:49" ht="34.5" customHeight="1">
      <c r="A80" s="47" t="s">
        <v>169</v>
      </c>
      <c r="B80" s="24" t="s">
        <v>262</v>
      </c>
      <c r="C80" s="20" t="s">
        <v>199</v>
      </c>
      <c r="D80" s="19">
        <f>(2016-D81)+(2016-D82)</f>
        <v>64</v>
      </c>
      <c r="E80" s="50" t="str">
        <f>IF(D80&gt;89,CONCATENATE(C80,"V"),CONCATENATE(C80," "))</f>
        <v>S </v>
      </c>
      <c r="F80" s="10"/>
      <c r="G80" s="11"/>
      <c r="H80" s="11"/>
      <c r="I80" s="11">
        <v>0.6909722222222222</v>
      </c>
      <c r="J80" s="11">
        <v>0.7347222222222222</v>
      </c>
      <c r="K80" s="11"/>
      <c r="L80" s="11"/>
      <c r="M80" s="11">
        <v>0.8229166666666666</v>
      </c>
      <c r="N80" s="11"/>
      <c r="O80" s="11"/>
      <c r="P80" s="11">
        <v>0.607638888888889</v>
      </c>
      <c r="Q80" s="11"/>
      <c r="R80" s="11"/>
      <c r="S80" s="11">
        <v>0.9652777777777778</v>
      </c>
      <c r="T80" s="11"/>
      <c r="U80" s="11"/>
      <c r="V80" s="11"/>
      <c r="W80" s="11"/>
      <c r="X80" s="11"/>
      <c r="Y80" s="11"/>
      <c r="Z80" s="12"/>
      <c r="AA80" s="53">
        <f>_xlfn.COUNTIFS(F81:Z82,"&gt;1")</f>
        <v>5</v>
      </c>
      <c r="AB80" s="56">
        <f>SUM(F81:Z82)</f>
        <v>270</v>
      </c>
      <c r="AC80" s="36" t="s">
        <v>291</v>
      </c>
      <c r="AD80" s="39" t="s">
        <v>132</v>
      </c>
      <c r="AE80" s="117" t="s">
        <v>132</v>
      </c>
      <c r="AM80" s="21"/>
      <c r="AN80" s="21"/>
      <c r="AO80" s="21"/>
      <c r="AP80" s="21"/>
      <c r="AQ80" s="21"/>
      <c r="AR80" s="21"/>
      <c r="AS80" s="21"/>
      <c r="AT80">
        <f>AT81+AT82</f>
        <v>2</v>
      </c>
      <c r="AU80" s="23" t="s">
        <v>187</v>
      </c>
      <c r="AW80">
        <f>IF(AD28="DNF",0,AB28)</f>
        <v>0</v>
      </c>
    </row>
    <row r="81" spans="1:49" ht="34.5" customHeight="1">
      <c r="A81" s="48"/>
      <c r="B81" s="26" t="s">
        <v>263</v>
      </c>
      <c r="C81" s="13" t="s">
        <v>199</v>
      </c>
      <c r="D81" s="15">
        <v>1980</v>
      </c>
      <c r="E81" s="51"/>
      <c r="F81" s="45" t="b">
        <f>IF(F80&gt;0,50)</f>
        <v>0</v>
      </c>
      <c r="G81" s="32" t="b">
        <f>IF(G80&gt;0,40)</f>
        <v>0</v>
      </c>
      <c r="H81" s="32" t="b">
        <f>IF(H80&gt;0,90)</f>
        <v>0</v>
      </c>
      <c r="I81" s="32">
        <f>IF(I80&gt;0,40)</f>
        <v>40</v>
      </c>
      <c r="J81" s="32">
        <f>IF(J80&gt;0,30)</f>
        <v>30</v>
      </c>
      <c r="K81" s="32" t="b">
        <f>IF(K80&gt;0,30)</f>
        <v>0</v>
      </c>
      <c r="L81" s="32" t="b">
        <f>IF(L80&gt;0,30)</f>
        <v>0</v>
      </c>
      <c r="M81" s="32">
        <f>IF(M80&gt;0,60)</f>
        <v>60</v>
      </c>
      <c r="N81" s="32" t="b">
        <f>IF(N80&gt;0,90)</f>
        <v>0</v>
      </c>
      <c r="O81" s="32" t="b">
        <f>IF(O80&gt;0,60)</f>
        <v>0</v>
      </c>
      <c r="P81" s="32">
        <f>IF(P80&gt;0,50)</f>
        <v>50</v>
      </c>
      <c r="Q81" s="32" t="b">
        <f>IF(Q80&gt;0,70)</f>
        <v>0</v>
      </c>
      <c r="R81" s="32" t="b">
        <f>IF(R80&gt;0,80)</f>
        <v>0</v>
      </c>
      <c r="S81" s="32">
        <f>IF(S80&gt;0,90)</f>
        <v>90</v>
      </c>
      <c r="T81" s="32" t="b">
        <f>IF(T80&gt;0,30)</f>
        <v>0</v>
      </c>
      <c r="U81" s="32" t="b">
        <f>IF(U80&gt;0,50)</f>
        <v>0</v>
      </c>
      <c r="V81" s="32" t="b">
        <f>IF(V80&gt;0,20)</f>
        <v>0</v>
      </c>
      <c r="W81" s="32" t="b">
        <f>IF(W80&gt;0,20)</f>
        <v>0</v>
      </c>
      <c r="X81" s="32" t="b">
        <f>IF(X80&gt;0,20)</f>
        <v>0</v>
      </c>
      <c r="Y81" s="32" t="b">
        <f>IF(Y80&gt;0,20)</f>
        <v>0</v>
      </c>
      <c r="Z81" s="34" t="b">
        <f>IF(Z80&gt;0,20)</f>
        <v>0</v>
      </c>
      <c r="AA81" s="54"/>
      <c r="AB81" s="57"/>
      <c r="AC81" s="37"/>
      <c r="AD81" s="40"/>
      <c r="AE81" s="43"/>
      <c r="AF81">
        <f>IF(E92="M ",AB92,0)</f>
        <v>0</v>
      </c>
      <c r="AG81">
        <f>IF(E92="MV",AB92,0)</f>
        <v>0</v>
      </c>
      <c r="AH81">
        <v>0</v>
      </c>
      <c r="AI81">
        <f>IF(E92="ZV",AB92,0)</f>
        <v>0</v>
      </c>
      <c r="AJ81">
        <f>IF(E92="S ",AB92,0)</f>
        <v>0</v>
      </c>
      <c r="AK81">
        <f>IF(E92="SV",AB92,0)</f>
        <v>0</v>
      </c>
      <c r="AL81" t="str">
        <f>IF(AC92&gt;0,AS81,"DNF")</f>
        <v>DNF</v>
      </c>
      <c r="AM81" s="21" t="str">
        <f>IF(AA92&gt;6,RANK(AF81,AF$66:AF$195),"DNF")</f>
        <v>DNF</v>
      </c>
      <c r="AN81" s="21" t="str">
        <f>IF(AA92&gt;6,RANK(AG81,AG$66:AG$195),"DNF")</f>
        <v>DNF</v>
      </c>
      <c r="AO81" s="21" t="str">
        <f>IF(AA92&gt;6,RANK(AH81,AH$66:AH$195),"DNF")</f>
        <v>DNF</v>
      </c>
      <c r="AP81" s="21" t="str">
        <f>IF(AA92&gt;6,RANK(AI81,AI$66:AI$195),"DNF")</f>
        <v>DNF</v>
      </c>
      <c r="AQ81" s="21" t="str">
        <f>IF(AA92&gt;6,RANK(AJ81,AJ$66:AJ$195),"DNF")</f>
        <v>DNF</v>
      </c>
      <c r="AR81" s="21" t="str">
        <f>IF(AA92&gt;6,RANK(AK81,AK$66:AK$195),"DNF")</f>
        <v>DNF</v>
      </c>
      <c r="AS81" s="21" t="str">
        <f>IF(AA92&gt;6,IF(E92="M ",AM81)+IF(E92="MV",AN81)+IF(E92="Z ",AO81)+IF(E92="ZV",AP81)+IF(E92="S ",AQ81)+IF(E92="SV",AR81),"DNF")</f>
        <v>DNF</v>
      </c>
      <c r="AT81">
        <f>IF(C93="M",2)+IF(C93="Z",1)</f>
        <v>1</v>
      </c>
      <c r="AU81" s="23" t="s">
        <v>187</v>
      </c>
      <c r="AW81">
        <f>IF(AD92="DNF",0,AB92)</f>
        <v>0</v>
      </c>
    </row>
    <row r="82" spans="1:49" ht="34.5" customHeight="1" thickBot="1">
      <c r="A82" s="49"/>
      <c r="B82" s="27" t="s">
        <v>264</v>
      </c>
      <c r="C82" s="14" t="s">
        <v>199</v>
      </c>
      <c r="D82" s="16">
        <v>1988</v>
      </c>
      <c r="E82" s="52"/>
      <c r="F82" s="46"/>
      <c r="G82" s="33"/>
      <c r="H82" s="33"/>
      <c r="I82" s="33"/>
      <c r="J82" s="33"/>
      <c r="K82" s="33"/>
      <c r="L82" s="33"/>
      <c r="M82" s="33"/>
      <c r="N82" s="33"/>
      <c r="O82" s="33"/>
      <c r="P82" s="33"/>
      <c r="Q82" s="33"/>
      <c r="R82" s="33"/>
      <c r="S82" s="33"/>
      <c r="T82" s="33"/>
      <c r="U82" s="33"/>
      <c r="V82" s="33"/>
      <c r="W82" s="33"/>
      <c r="X82" s="33"/>
      <c r="Y82" s="33"/>
      <c r="Z82" s="35"/>
      <c r="AA82" s="55"/>
      <c r="AB82" s="58"/>
      <c r="AC82" s="38"/>
      <c r="AD82" s="41"/>
      <c r="AE82" s="44"/>
      <c r="AS82" s="21"/>
      <c r="AT82">
        <f>IF(C94="M",2)+IF(C94="Z",1)</f>
        <v>1</v>
      </c>
      <c r="AU82" s="23" t="s">
        <v>187</v>
      </c>
      <c r="AW82">
        <f>IF(AD93="DNF",0,AB93)</f>
        <v>0</v>
      </c>
    </row>
    <row r="83" spans="1:49" ht="34.5" customHeight="1">
      <c r="A83" s="47" t="s">
        <v>167</v>
      </c>
      <c r="B83" s="24" t="s">
        <v>256</v>
      </c>
      <c r="C83" s="20" t="s">
        <v>189</v>
      </c>
      <c r="D83" s="19">
        <f>(2016-D84)+(2016-D85)</f>
        <v>79</v>
      </c>
      <c r="E83" s="50" t="str">
        <f>IF(D83&gt;89,CONCATENATE(C83,"V"),CONCATENATE(C83," "))</f>
        <v>M </v>
      </c>
      <c r="F83" s="10"/>
      <c r="G83" s="11"/>
      <c r="H83" s="11">
        <v>0.6041666666666666</v>
      </c>
      <c r="I83" s="11"/>
      <c r="J83" s="11"/>
      <c r="K83" s="11">
        <v>0.50625</v>
      </c>
      <c r="L83" s="11"/>
      <c r="M83" s="11"/>
      <c r="N83" s="11"/>
      <c r="O83" s="11"/>
      <c r="P83" s="11"/>
      <c r="Q83" s="11">
        <v>0.8958333333333334</v>
      </c>
      <c r="R83" s="11"/>
      <c r="S83" s="11"/>
      <c r="T83" s="11"/>
      <c r="U83" s="11">
        <v>0.782638888888889</v>
      </c>
      <c r="V83" s="11"/>
      <c r="W83" s="11"/>
      <c r="X83" s="11"/>
      <c r="Y83" s="11"/>
      <c r="Z83" s="12"/>
      <c r="AA83" s="53">
        <f>_xlfn.COUNTIFS(F84:Z85,"&gt;1")</f>
        <v>4</v>
      </c>
      <c r="AB83" s="56">
        <f>SUM(F84:Z85)</f>
        <v>240</v>
      </c>
      <c r="AC83" s="36" t="s">
        <v>265</v>
      </c>
      <c r="AD83" s="39" t="s">
        <v>132</v>
      </c>
      <c r="AE83" s="117" t="s">
        <v>132</v>
      </c>
      <c r="AS83" s="21"/>
      <c r="AT83">
        <f>AT84+AT85</f>
        <v>0</v>
      </c>
      <c r="AU83" s="23" t="s">
        <v>187</v>
      </c>
      <c r="AW83">
        <f>IF(AD94="DNF",0,AB94)</f>
        <v>0</v>
      </c>
    </row>
    <row r="84" spans="1:49" ht="34.5" customHeight="1">
      <c r="A84" s="48"/>
      <c r="B84" s="26" t="s">
        <v>257</v>
      </c>
      <c r="C84" s="13" t="s">
        <v>189</v>
      </c>
      <c r="D84" s="15">
        <v>1970</v>
      </c>
      <c r="E84" s="51"/>
      <c r="F84" s="45" t="b">
        <f>IF(F83&gt;0,50)</f>
        <v>0</v>
      </c>
      <c r="G84" s="32" t="b">
        <f>IF(G83&gt;0,40)</f>
        <v>0</v>
      </c>
      <c r="H84" s="32">
        <f>IF(H83&gt;0,90)</f>
        <v>90</v>
      </c>
      <c r="I84" s="32" t="b">
        <f>IF(I83&gt;0,40)</f>
        <v>0</v>
      </c>
      <c r="J84" s="32" t="b">
        <f>IF(J83&gt;0,30)</f>
        <v>0</v>
      </c>
      <c r="K84" s="32">
        <f>IF(K83&gt;0,30)</f>
        <v>30</v>
      </c>
      <c r="L84" s="32" t="b">
        <f>IF(L83&gt;0,30)</f>
        <v>0</v>
      </c>
      <c r="M84" s="32" t="b">
        <f>IF(M83&gt;0,60)</f>
        <v>0</v>
      </c>
      <c r="N84" s="32" t="b">
        <f>IF(N83&gt;0,90)</f>
        <v>0</v>
      </c>
      <c r="O84" s="32" t="b">
        <f>IF(O83&gt;0,60)</f>
        <v>0</v>
      </c>
      <c r="P84" s="32" t="b">
        <f>IF(P83&gt;0,50)</f>
        <v>0</v>
      </c>
      <c r="Q84" s="32">
        <f>IF(Q83&gt;0,70)</f>
        <v>70</v>
      </c>
      <c r="R84" s="32" t="b">
        <f>IF(R83&gt;0,80)</f>
        <v>0</v>
      </c>
      <c r="S84" s="32" t="b">
        <f>IF(S83&gt;0,90)</f>
        <v>0</v>
      </c>
      <c r="T84" s="32" t="b">
        <f>IF(T83&gt;0,30)</f>
        <v>0</v>
      </c>
      <c r="U84" s="32">
        <f>IF(U83&gt;0,50)</f>
        <v>50</v>
      </c>
      <c r="V84" s="32" t="b">
        <f>IF(V83&gt;0,20)</f>
        <v>0</v>
      </c>
      <c r="W84" s="32" t="b">
        <f>IF(W83&gt;0,20)</f>
        <v>0</v>
      </c>
      <c r="X84" s="32" t="b">
        <f>IF(X83&gt;0,20)</f>
        <v>0</v>
      </c>
      <c r="Y84" s="32" t="b">
        <f>IF(Y83&gt;0,20)</f>
        <v>0</v>
      </c>
      <c r="Z84" s="34" t="b">
        <f>IF(Z83&gt;0,20)</f>
        <v>0</v>
      </c>
      <c r="AA84" s="54"/>
      <c r="AB84" s="57"/>
      <c r="AC84" s="37"/>
      <c r="AD84" s="40"/>
      <c r="AE84" s="43"/>
      <c r="AF84">
        <f>IF(E62="M ",AB62,0)</f>
        <v>0</v>
      </c>
      <c r="AG84">
        <f>IF(E62="MV",AB62,0)</f>
        <v>0</v>
      </c>
      <c r="AH84">
        <f>IF(E62="Z ",AB62,0)</f>
        <v>0</v>
      </c>
      <c r="AI84">
        <f>IF(E62="ZV",AB62,0)</f>
        <v>0</v>
      </c>
      <c r="AJ84">
        <f>IF(E62="S ",AB62,0)</f>
        <v>210</v>
      </c>
      <c r="AK84">
        <f>IF(E62="SV",AB62,0)</f>
        <v>0</v>
      </c>
      <c r="AL84">
        <f>IF(AC62&gt;0,AS84,"DNF")</f>
        <v>5</v>
      </c>
      <c r="AM84">
        <f aca="true" t="shared" si="1" ref="AM84:AR84">RANK(AF84,AF$66:AF$195)</f>
        <v>6</v>
      </c>
      <c r="AN84">
        <f t="shared" si="1"/>
        <v>1</v>
      </c>
      <c r="AO84">
        <f t="shared" si="1"/>
        <v>1</v>
      </c>
      <c r="AP84">
        <f t="shared" si="1"/>
        <v>2</v>
      </c>
      <c r="AQ84">
        <f t="shared" si="1"/>
        <v>5</v>
      </c>
      <c r="AR84">
        <f t="shared" si="1"/>
        <v>3</v>
      </c>
      <c r="AS84" s="21">
        <f>IF(AA62&gt;6,IF(E62="M ",AM84)+IF(E62="MV",AN84)+IF(E62="Z ",AO84)+IF(E62="ZV",AP84)+IF(E62="S ",AQ84)+IF(E62="SV",AR84),"DNF")</f>
        <v>5</v>
      </c>
      <c r="AT84">
        <f>IF(C63="M",2)+IF(C63="Z",1)</f>
        <v>0</v>
      </c>
      <c r="AU84" s="23" t="s">
        <v>187</v>
      </c>
      <c r="AW84">
        <f>IF(AD62="DNF",0,AB62)</f>
        <v>210</v>
      </c>
    </row>
    <row r="85" spans="1:49" ht="34.5" customHeight="1" thickBot="1">
      <c r="A85" s="49"/>
      <c r="B85" s="27" t="s">
        <v>258</v>
      </c>
      <c r="C85" s="14" t="s">
        <v>189</v>
      </c>
      <c r="D85" s="16">
        <v>1983</v>
      </c>
      <c r="E85" s="52"/>
      <c r="F85" s="46"/>
      <c r="G85" s="33"/>
      <c r="H85" s="33"/>
      <c r="I85" s="33"/>
      <c r="J85" s="33"/>
      <c r="K85" s="33"/>
      <c r="L85" s="33"/>
      <c r="M85" s="33"/>
      <c r="N85" s="33"/>
      <c r="O85" s="33"/>
      <c r="P85" s="33"/>
      <c r="Q85" s="33"/>
      <c r="R85" s="33"/>
      <c r="S85" s="33"/>
      <c r="T85" s="33"/>
      <c r="U85" s="33"/>
      <c r="V85" s="33"/>
      <c r="W85" s="33"/>
      <c r="X85" s="33"/>
      <c r="Y85" s="33"/>
      <c r="Z85" s="35"/>
      <c r="AA85" s="55"/>
      <c r="AB85" s="58"/>
      <c r="AC85" s="38"/>
      <c r="AD85" s="41"/>
      <c r="AE85" s="116"/>
      <c r="AS85" s="21"/>
      <c r="AT85">
        <f>IF(C64="M",2)+IF(C64="Z",1)</f>
        <v>0</v>
      </c>
      <c r="AU85" s="23" t="s">
        <v>187</v>
      </c>
      <c r="AW85">
        <f>IF(AD63="DNF",0,AB63)</f>
        <v>0</v>
      </c>
    </row>
    <row r="86" spans="1:47" ht="34.5" customHeight="1">
      <c r="A86" s="47" t="s">
        <v>17</v>
      </c>
      <c r="B86" s="24" t="s">
        <v>223</v>
      </c>
      <c r="C86" s="20" t="s">
        <v>189</v>
      </c>
      <c r="D86" s="19">
        <f>(2016-D87)+(2016-D88)</f>
        <v>93</v>
      </c>
      <c r="E86" s="50" t="str">
        <f>IF(D86&gt;89,CONCATENATE(C86,"V"),CONCATENATE(C86," "))</f>
        <v>MV</v>
      </c>
      <c r="F86" s="10"/>
      <c r="G86" s="11">
        <v>0.8819444444444445</v>
      </c>
      <c r="H86" s="11"/>
      <c r="I86" s="11"/>
      <c r="J86" s="11"/>
      <c r="K86" s="11">
        <v>0.5208333333333334</v>
      </c>
      <c r="L86" s="11">
        <v>0.8229166666666666</v>
      </c>
      <c r="M86" s="11"/>
      <c r="N86" s="11"/>
      <c r="O86" s="11"/>
      <c r="P86" s="11"/>
      <c r="Q86" s="11"/>
      <c r="R86" s="11"/>
      <c r="S86" s="11">
        <v>0.9375</v>
      </c>
      <c r="T86" s="11">
        <v>0.07291666666666667</v>
      </c>
      <c r="U86" s="11"/>
      <c r="V86" s="11">
        <v>0.6444444444444445</v>
      </c>
      <c r="W86" s="11"/>
      <c r="X86" s="11"/>
      <c r="Y86" s="11"/>
      <c r="Z86" s="12"/>
      <c r="AA86" s="53">
        <f>_xlfn.COUNTIFS(F87:Z88,"&gt;1")</f>
        <v>6</v>
      </c>
      <c r="AB86" s="56">
        <f>SUM(F87:Z88)</f>
        <v>240</v>
      </c>
      <c r="AC86" s="36" t="s">
        <v>267</v>
      </c>
      <c r="AD86" s="39" t="s">
        <v>132</v>
      </c>
      <c r="AE86" s="117" t="s">
        <v>132</v>
      </c>
      <c r="AS86" s="21"/>
      <c r="AU86" s="23"/>
    </row>
    <row r="87" spans="1:47" ht="34.5" customHeight="1">
      <c r="A87" s="48"/>
      <c r="B87" s="26" t="s">
        <v>116</v>
      </c>
      <c r="C87" s="13" t="s">
        <v>189</v>
      </c>
      <c r="D87" s="15">
        <v>1969</v>
      </c>
      <c r="E87" s="51"/>
      <c r="F87" s="45" t="b">
        <f>IF(F86&gt;0,50)</f>
        <v>0</v>
      </c>
      <c r="G87" s="32">
        <f>IF(G86&gt;0,40)</f>
        <v>40</v>
      </c>
      <c r="H87" s="32" t="b">
        <f>IF(H86&gt;0,90)</f>
        <v>0</v>
      </c>
      <c r="I87" s="32" t="b">
        <f>IF(I86&gt;0,40)</f>
        <v>0</v>
      </c>
      <c r="J87" s="32" t="b">
        <f>IF(J86&gt;0,30)</f>
        <v>0</v>
      </c>
      <c r="K87" s="32">
        <f>IF(K86&gt;0,30)</f>
        <v>30</v>
      </c>
      <c r="L87" s="32">
        <f>IF(L86&gt;0,30)</f>
        <v>30</v>
      </c>
      <c r="M87" s="32" t="b">
        <f>IF(M86&gt;0,60)</f>
        <v>0</v>
      </c>
      <c r="N87" s="32" t="b">
        <f>IF(N86&gt;0,90)</f>
        <v>0</v>
      </c>
      <c r="O87" s="32" t="b">
        <f>IF(O86&gt;0,60)</f>
        <v>0</v>
      </c>
      <c r="P87" s="32" t="b">
        <f>IF(P86&gt;0,50)</f>
        <v>0</v>
      </c>
      <c r="Q87" s="32" t="b">
        <f>IF(Q86&gt;0,70)</f>
        <v>0</v>
      </c>
      <c r="R87" s="32" t="b">
        <f>IF(R86&gt;0,80)</f>
        <v>0</v>
      </c>
      <c r="S87" s="32">
        <f>IF(S86&gt;0,90)</f>
        <v>90</v>
      </c>
      <c r="T87" s="32">
        <f>IF(T86&gt;0,30)</f>
        <v>30</v>
      </c>
      <c r="U87" s="32" t="b">
        <f>IF(U86&gt;0,50)</f>
        <v>0</v>
      </c>
      <c r="V87" s="32">
        <f>IF(V86&gt;0,20)</f>
        <v>20</v>
      </c>
      <c r="W87" s="32" t="b">
        <f>IF(W86&gt;0,20)</f>
        <v>0</v>
      </c>
      <c r="X87" s="32" t="b">
        <f>IF(X86&gt;0,20)</f>
        <v>0</v>
      </c>
      <c r="Y87" s="32" t="b">
        <f>IF(Y86&gt;0,20)</f>
        <v>0</v>
      </c>
      <c r="Z87" s="34" t="b">
        <f>IF(Z86&gt;0,20)</f>
        <v>0</v>
      </c>
      <c r="AA87" s="54"/>
      <c r="AB87" s="57"/>
      <c r="AC87" s="37"/>
      <c r="AD87" s="40"/>
      <c r="AE87" s="43"/>
      <c r="AS87" s="21"/>
      <c r="AU87" s="23"/>
    </row>
    <row r="88" spans="1:47" ht="34.5" customHeight="1" thickBot="1">
      <c r="A88" s="49"/>
      <c r="B88" s="27" t="s">
        <v>224</v>
      </c>
      <c r="C88" s="14" t="s">
        <v>189</v>
      </c>
      <c r="D88" s="16">
        <v>1970</v>
      </c>
      <c r="E88" s="52"/>
      <c r="F88" s="46"/>
      <c r="G88" s="33"/>
      <c r="H88" s="33"/>
      <c r="I88" s="33"/>
      <c r="J88" s="33"/>
      <c r="K88" s="33"/>
      <c r="L88" s="33"/>
      <c r="M88" s="33"/>
      <c r="N88" s="33"/>
      <c r="O88" s="33"/>
      <c r="P88" s="33"/>
      <c r="Q88" s="33"/>
      <c r="R88" s="33"/>
      <c r="S88" s="33"/>
      <c r="T88" s="33"/>
      <c r="U88" s="33"/>
      <c r="V88" s="33"/>
      <c r="W88" s="33"/>
      <c r="X88" s="33"/>
      <c r="Y88" s="33"/>
      <c r="Z88" s="35"/>
      <c r="AA88" s="55"/>
      <c r="AB88" s="58"/>
      <c r="AC88" s="38"/>
      <c r="AD88" s="41"/>
      <c r="AE88" s="116"/>
      <c r="AS88" s="21"/>
      <c r="AU88" s="23"/>
    </row>
    <row r="89" spans="1:47" ht="34.5" customHeight="1">
      <c r="A89" s="59" t="s">
        <v>7</v>
      </c>
      <c r="B89" s="24" t="s">
        <v>206</v>
      </c>
      <c r="C89" s="20" t="s">
        <v>198</v>
      </c>
      <c r="D89" s="19">
        <f>(2016-D90)+(2016-D91)</f>
        <v>61</v>
      </c>
      <c r="E89" s="50" t="str">
        <f>IF(D89&gt;89,CONCATENATE(C89,"V"),CONCATENATE(C89," "))</f>
        <v>Z </v>
      </c>
      <c r="F89" s="10"/>
      <c r="G89" s="11">
        <v>0.8159722222222222</v>
      </c>
      <c r="H89" s="11"/>
      <c r="I89" s="11"/>
      <c r="J89" s="11"/>
      <c r="K89" s="11"/>
      <c r="L89" s="11"/>
      <c r="M89" s="11"/>
      <c r="N89" s="11"/>
      <c r="O89" s="11"/>
      <c r="P89" s="11"/>
      <c r="Q89" s="11"/>
      <c r="R89" s="11"/>
      <c r="S89" s="11">
        <v>0.7569444444444445</v>
      </c>
      <c r="T89" s="11"/>
      <c r="U89" s="11"/>
      <c r="V89" s="11"/>
      <c r="W89" s="11">
        <v>0.59375</v>
      </c>
      <c r="X89" s="11">
        <v>0.8638888888888889</v>
      </c>
      <c r="Y89" s="11">
        <v>0.6784722222222223</v>
      </c>
      <c r="Z89" s="12"/>
      <c r="AA89" s="53">
        <f>_xlfn.COUNTIFS(F90:Z91,"&gt;1")</f>
        <v>5</v>
      </c>
      <c r="AB89" s="56">
        <f>SUM(F90:Z91)</f>
        <v>190</v>
      </c>
      <c r="AC89" s="36" t="s">
        <v>266</v>
      </c>
      <c r="AD89" s="39" t="s">
        <v>132</v>
      </c>
      <c r="AE89" s="117" t="s">
        <v>132</v>
      </c>
      <c r="AS89" s="21"/>
      <c r="AU89" s="23"/>
    </row>
    <row r="90" spans="1:47" ht="34.5" customHeight="1">
      <c r="A90" s="60"/>
      <c r="B90" s="26" t="s">
        <v>207</v>
      </c>
      <c r="C90" s="13" t="s">
        <v>198</v>
      </c>
      <c r="D90" s="15">
        <v>1986</v>
      </c>
      <c r="E90" s="51"/>
      <c r="F90" s="45" t="b">
        <f>IF(F89&gt;0,50)</f>
        <v>0</v>
      </c>
      <c r="G90" s="32">
        <f>IF(G89&gt;0,40)</f>
        <v>40</v>
      </c>
      <c r="H90" s="32" t="b">
        <f>IF(H89&gt;0,90)</f>
        <v>0</v>
      </c>
      <c r="I90" s="32" t="b">
        <f>IF(I89&gt;0,40)</f>
        <v>0</v>
      </c>
      <c r="J90" s="32" t="b">
        <f>IF(J89&gt;0,30)</f>
        <v>0</v>
      </c>
      <c r="K90" s="32" t="b">
        <f>IF(K89&gt;0,30)</f>
        <v>0</v>
      </c>
      <c r="L90" s="32" t="b">
        <f>IF(L89&gt;0,30)</f>
        <v>0</v>
      </c>
      <c r="M90" s="32" t="b">
        <f>IF(M89&gt;0,60)</f>
        <v>0</v>
      </c>
      <c r="N90" s="32" t="b">
        <f>IF(N89&gt;0,90)</f>
        <v>0</v>
      </c>
      <c r="O90" s="32" t="b">
        <f>IF(O89&gt;0,60)</f>
        <v>0</v>
      </c>
      <c r="P90" s="32" t="b">
        <f>IF(P89&gt;0,50)</f>
        <v>0</v>
      </c>
      <c r="Q90" s="32" t="b">
        <f>IF(Q89&gt;0,70)</f>
        <v>0</v>
      </c>
      <c r="R90" s="32" t="b">
        <f>IF(R89&gt;0,80)</f>
        <v>0</v>
      </c>
      <c r="S90" s="32">
        <f>IF(S89&gt;0,90)</f>
        <v>90</v>
      </c>
      <c r="T90" s="32" t="b">
        <f>IF(T89&gt;0,30)</f>
        <v>0</v>
      </c>
      <c r="U90" s="32" t="b">
        <f>IF(U89&gt;0,50)</f>
        <v>0</v>
      </c>
      <c r="V90" s="32" t="b">
        <f>IF(V89&gt;0,20)</f>
        <v>0</v>
      </c>
      <c r="W90" s="32">
        <f>IF(W89&gt;0,20)</f>
        <v>20</v>
      </c>
      <c r="X90" s="32">
        <f>IF(X89&gt;0,20)</f>
        <v>20</v>
      </c>
      <c r="Y90" s="32">
        <f>IF(Y89&gt;0,20)</f>
        <v>20</v>
      </c>
      <c r="Z90" s="34" t="b">
        <f>IF(Z89&gt;0,20)</f>
        <v>0</v>
      </c>
      <c r="AA90" s="54"/>
      <c r="AB90" s="57"/>
      <c r="AC90" s="37"/>
      <c r="AD90" s="40"/>
      <c r="AE90" s="43"/>
      <c r="AS90" s="21"/>
      <c r="AU90" s="23"/>
    </row>
    <row r="91" spans="1:47" ht="34.5" customHeight="1" thickBot="1">
      <c r="A91" s="61"/>
      <c r="B91" s="27" t="s">
        <v>208</v>
      </c>
      <c r="C91" s="14" t="s">
        <v>198</v>
      </c>
      <c r="D91" s="16">
        <v>1985</v>
      </c>
      <c r="E91" s="52"/>
      <c r="F91" s="46"/>
      <c r="G91" s="33"/>
      <c r="H91" s="33"/>
      <c r="I91" s="33"/>
      <c r="J91" s="33"/>
      <c r="K91" s="33"/>
      <c r="L91" s="33"/>
      <c r="M91" s="33"/>
      <c r="N91" s="33"/>
      <c r="O91" s="33"/>
      <c r="P91" s="33"/>
      <c r="Q91" s="33"/>
      <c r="R91" s="33"/>
      <c r="S91" s="33"/>
      <c r="T91" s="33"/>
      <c r="U91" s="33"/>
      <c r="V91" s="33"/>
      <c r="W91" s="33"/>
      <c r="X91" s="33"/>
      <c r="Y91" s="33"/>
      <c r="Z91" s="35"/>
      <c r="AA91" s="55"/>
      <c r="AB91" s="58"/>
      <c r="AC91" s="38"/>
      <c r="AD91" s="41"/>
      <c r="AE91" s="116"/>
      <c r="AS91" s="21"/>
      <c r="AU91" s="23"/>
    </row>
    <row r="92" spans="1:47" ht="34.5" customHeight="1">
      <c r="A92" s="59" t="s">
        <v>5</v>
      </c>
      <c r="B92" s="24" t="s">
        <v>123</v>
      </c>
      <c r="C92" s="20" t="s">
        <v>198</v>
      </c>
      <c r="D92" s="19">
        <f>(2016-D93)+(2016-D94)</f>
        <v>80</v>
      </c>
      <c r="E92" s="50" t="str">
        <f>IF(D92&gt;89,CONCATENATE(C92,"V"),CONCATENATE(C92," "))</f>
        <v>Z </v>
      </c>
      <c r="F92" s="10"/>
      <c r="G92" s="11">
        <v>0.7722222222222223</v>
      </c>
      <c r="H92" s="11"/>
      <c r="I92" s="11"/>
      <c r="J92" s="11"/>
      <c r="K92" s="11">
        <v>0.5208333333333334</v>
      </c>
      <c r="L92" s="11"/>
      <c r="M92" s="11"/>
      <c r="N92" s="11"/>
      <c r="O92" s="11"/>
      <c r="P92" s="11"/>
      <c r="Q92" s="11"/>
      <c r="R92" s="11"/>
      <c r="S92" s="11">
        <v>0.8263888888888888</v>
      </c>
      <c r="T92" s="11"/>
      <c r="U92" s="11"/>
      <c r="V92" s="11">
        <v>0.6409722222222222</v>
      </c>
      <c r="W92" s="11"/>
      <c r="X92" s="11"/>
      <c r="Y92" s="11"/>
      <c r="Z92" s="12"/>
      <c r="AA92" s="53">
        <f>_xlfn.COUNTIFS(F93:Z94,"&gt;1")</f>
        <v>4</v>
      </c>
      <c r="AB92" s="56">
        <f>SUM(F93:Z94)</f>
        <v>180</v>
      </c>
      <c r="AC92" s="36" t="s">
        <v>292</v>
      </c>
      <c r="AD92" s="39" t="s">
        <v>132</v>
      </c>
      <c r="AE92" s="117" t="s">
        <v>132</v>
      </c>
      <c r="AS92" s="21"/>
      <c r="AU92" s="23"/>
    </row>
    <row r="93" spans="1:47" ht="34.5" customHeight="1">
      <c r="A93" s="60"/>
      <c r="B93" s="26" t="s">
        <v>124</v>
      </c>
      <c r="C93" s="13" t="s">
        <v>198</v>
      </c>
      <c r="D93" s="15">
        <v>1965</v>
      </c>
      <c r="E93" s="51"/>
      <c r="F93" s="45" t="b">
        <f>IF(F92&gt;0,50)</f>
        <v>0</v>
      </c>
      <c r="G93" s="32">
        <f>IF(G92&gt;0,40)</f>
        <v>40</v>
      </c>
      <c r="H93" s="32" t="b">
        <f>IF(H92&gt;0,90)</f>
        <v>0</v>
      </c>
      <c r="I93" s="32" t="b">
        <f>IF(I92&gt;0,40)</f>
        <v>0</v>
      </c>
      <c r="J93" s="32" t="b">
        <f>IF(J92&gt;0,30)</f>
        <v>0</v>
      </c>
      <c r="K93" s="32">
        <f>IF(K92&gt;0,30)</f>
        <v>30</v>
      </c>
      <c r="L93" s="32" t="b">
        <f>IF(L92&gt;0,30)</f>
        <v>0</v>
      </c>
      <c r="M93" s="32" t="b">
        <f>IF(M92&gt;0,60)</f>
        <v>0</v>
      </c>
      <c r="N93" s="32" t="b">
        <f>IF(N92&gt;0,90)</f>
        <v>0</v>
      </c>
      <c r="O93" s="32" t="b">
        <f>IF(O92&gt;0,60)</f>
        <v>0</v>
      </c>
      <c r="P93" s="32" t="b">
        <f>IF(P92&gt;0,50)</f>
        <v>0</v>
      </c>
      <c r="Q93" s="32" t="b">
        <f>IF(Q92&gt;0,70)</f>
        <v>0</v>
      </c>
      <c r="R93" s="32" t="b">
        <f>IF(R92&gt;0,80)</f>
        <v>0</v>
      </c>
      <c r="S93" s="32">
        <f>IF(S92&gt;0,90)</f>
        <v>90</v>
      </c>
      <c r="T93" s="32" t="b">
        <f>IF(T92&gt;0,30)</f>
        <v>0</v>
      </c>
      <c r="U93" s="32" t="b">
        <f>IF(U92&gt;0,50)</f>
        <v>0</v>
      </c>
      <c r="V93" s="32">
        <f>IF(V92&gt;0,20)</f>
        <v>20</v>
      </c>
      <c r="W93" s="32" t="b">
        <f>IF(W92&gt;0,20)</f>
        <v>0</v>
      </c>
      <c r="X93" s="32" t="b">
        <f>IF(X92&gt;0,20)</f>
        <v>0</v>
      </c>
      <c r="Y93" s="32" t="b">
        <f>IF(Y92&gt;0,20)</f>
        <v>0</v>
      </c>
      <c r="Z93" s="34" t="b">
        <f>IF(Z92&gt;0,20)</f>
        <v>0</v>
      </c>
      <c r="AA93" s="54"/>
      <c r="AB93" s="57"/>
      <c r="AC93" s="37"/>
      <c r="AD93" s="40"/>
      <c r="AE93" s="43"/>
      <c r="AS93" s="21"/>
      <c r="AU93" s="23"/>
    </row>
    <row r="94" spans="1:47" ht="34.5" customHeight="1" thickBot="1">
      <c r="A94" s="61"/>
      <c r="B94" s="27" t="s">
        <v>125</v>
      </c>
      <c r="C94" s="14" t="s">
        <v>198</v>
      </c>
      <c r="D94" s="16">
        <v>1987</v>
      </c>
      <c r="E94" s="52"/>
      <c r="F94" s="46"/>
      <c r="G94" s="33"/>
      <c r="H94" s="33"/>
      <c r="I94" s="33"/>
      <c r="J94" s="33"/>
      <c r="K94" s="33"/>
      <c r="L94" s="33"/>
      <c r="M94" s="33"/>
      <c r="N94" s="33"/>
      <c r="O94" s="33"/>
      <c r="P94" s="33"/>
      <c r="Q94" s="33"/>
      <c r="R94" s="33"/>
      <c r="S94" s="33"/>
      <c r="T94" s="33"/>
      <c r="U94" s="33"/>
      <c r="V94" s="33"/>
      <c r="W94" s="33"/>
      <c r="X94" s="33"/>
      <c r="Y94" s="33"/>
      <c r="Z94" s="35"/>
      <c r="AA94" s="55"/>
      <c r="AB94" s="58"/>
      <c r="AC94" s="38"/>
      <c r="AD94" s="41"/>
      <c r="AE94" s="116"/>
      <c r="AS94" s="21"/>
      <c r="AU94" s="23"/>
    </row>
    <row r="95" spans="1:49" ht="34.5" customHeight="1">
      <c r="A95" s="59" t="s">
        <v>11</v>
      </c>
      <c r="B95" s="24" t="s">
        <v>114</v>
      </c>
      <c r="C95" s="20" t="s">
        <v>199</v>
      </c>
      <c r="D95" s="19">
        <f>(2016-D96)+(2016-D97)</f>
        <v>108</v>
      </c>
      <c r="E95" s="50" t="str">
        <f>IF(D95&gt;89,CONCATENATE(C95,"V"),CONCATENATE(C95," "))</f>
        <v>SV</v>
      </c>
      <c r="F95" s="10"/>
      <c r="G95" s="11">
        <v>0.7722222222222223</v>
      </c>
      <c r="H95" s="11"/>
      <c r="I95" s="11"/>
      <c r="J95" s="11"/>
      <c r="K95" s="11">
        <v>0.5208333333333334</v>
      </c>
      <c r="L95" s="11"/>
      <c r="M95" s="11"/>
      <c r="N95" s="11"/>
      <c r="O95" s="11"/>
      <c r="P95" s="11"/>
      <c r="Q95" s="11"/>
      <c r="R95" s="11"/>
      <c r="S95" s="11">
        <v>0.8263888888888888</v>
      </c>
      <c r="T95" s="11"/>
      <c r="U95" s="11"/>
      <c r="V95" s="11">
        <v>0.6409722222222222</v>
      </c>
      <c r="W95" s="11"/>
      <c r="X95" s="11"/>
      <c r="Y95" s="11"/>
      <c r="Z95" s="12"/>
      <c r="AA95" s="53">
        <f>_xlfn.COUNTIFS(F96:Z97,"&gt;1")</f>
        <v>4</v>
      </c>
      <c r="AB95" s="56">
        <f>SUM(F96:Z97)</f>
        <v>180</v>
      </c>
      <c r="AC95" s="36" t="s">
        <v>292</v>
      </c>
      <c r="AD95" s="39" t="s">
        <v>132</v>
      </c>
      <c r="AE95" s="117" t="s">
        <v>132</v>
      </c>
      <c r="AS95" s="21"/>
      <c r="AT95">
        <f>AT96+AT97</f>
        <v>2</v>
      </c>
      <c r="AU95" s="23" t="s">
        <v>187</v>
      </c>
      <c r="AW95">
        <f>IF(AD64="DNF",0,AB64)</f>
        <v>0</v>
      </c>
    </row>
    <row r="96" spans="1:49" ht="34.5" customHeight="1">
      <c r="A96" s="60"/>
      <c r="B96" s="26" t="s">
        <v>115</v>
      </c>
      <c r="C96" s="13" t="s">
        <v>199</v>
      </c>
      <c r="D96" s="15">
        <v>1955</v>
      </c>
      <c r="E96" s="51"/>
      <c r="F96" s="45" t="b">
        <f>IF(F95&gt;0,50)</f>
        <v>0</v>
      </c>
      <c r="G96" s="32">
        <f>IF(G95&gt;0,40)</f>
        <v>40</v>
      </c>
      <c r="H96" s="32" t="b">
        <f>IF(H95&gt;0,90)</f>
        <v>0</v>
      </c>
      <c r="I96" s="32" t="b">
        <f>IF(I95&gt;0,40)</f>
        <v>0</v>
      </c>
      <c r="J96" s="32" t="b">
        <f>IF(J95&gt;0,30)</f>
        <v>0</v>
      </c>
      <c r="K96" s="32">
        <f>IF(K95&gt;0,30)</f>
        <v>30</v>
      </c>
      <c r="L96" s="32" t="b">
        <f>IF(L95&gt;0,30)</f>
        <v>0</v>
      </c>
      <c r="M96" s="32" t="b">
        <f>IF(M95&gt;0,60)</f>
        <v>0</v>
      </c>
      <c r="N96" s="32" t="b">
        <f>IF(N95&gt;0,90)</f>
        <v>0</v>
      </c>
      <c r="O96" s="32" t="b">
        <f>IF(O95&gt;0,60)</f>
        <v>0</v>
      </c>
      <c r="P96" s="32" t="b">
        <f>IF(P95&gt;0,50)</f>
        <v>0</v>
      </c>
      <c r="Q96" s="32" t="b">
        <f>IF(Q95&gt;0,70)</f>
        <v>0</v>
      </c>
      <c r="R96" s="32" t="b">
        <f>IF(R95&gt;0,80)</f>
        <v>0</v>
      </c>
      <c r="S96" s="32">
        <f>IF(S95&gt;0,90)</f>
        <v>90</v>
      </c>
      <c r="T96" s="32" t="b">
        <f>IF(T95&gt;0,30)</f>
        <v>0</v>
      </c>
      <c r="U96" s="32" t="b">
        <f>IF(U95&gt;0,50)</f>
        <v>0</v>
      </c>
      <c r="V96" s="32">
        <f>IF(V95&gt;0,20)</f>
        <v>20</v>
      </c>
      <c r="W96" s="32" t="b">
        <f>IF(W95&gt;0,20)</f>
        <v>0</v>
      </c>
      <c r="X96" s="32" t="b">
        <f>IF(X95&gt;0,20)</f>
        <v>0</v>
      </c>
      <c r="Y96" s="32" t="b">
        <f>IF(Y95&gt;0,20)</f>
        <v>0</v>
      </c>
      <c r="Z96" s="34" t="b">
        <f>IF(Z95&gt;0,20)</f>
        <v>0</v>
      </c>
      <c r="AA96" s="54"/>
      <c r="AB96" s="57"/>
      <c r="AC96" s="37"/>
      <c r="AD96" s="40"/>
      <c r="AE96" s="43"/>
      <c r="AF96">
        <f>IF(E89="M ",AB89,0)</f>
        <v>0</v>
      </c>
      <c r="AG96">
        <f>IF(E89="MV",AB89,0)</f>
        <v>0</v>
      </c>
      <c r="AH96">
        <v>0</v>
      </c>
      <c r="AI96">
        <f>IF(E89="ZV",AB89,0)</f>
        <v>0</v>
      </c>
      <c r="AJ96">
        <f>IF(E89="S ",AB89,0)</f>
        <v>0</v>
      </c>
      <c r="AK96">
        <f>IF(E89="SV",AB89,0)</f>
        <v>0</v>
      </c>
      <c r="AL96" t="str">
        <f>IF(AC89&gt;0,AS96,"DNF")</f>
        <v>DNF</v>
      </c>
      <c r="AM96">
        <f aca="true" t="shared" si="2" ref="AM96:AR96">RANK(AF96,AF$66:AF$195)</f>
        <v>6</v>
      </c>
      <c r="AN96">
        <f t="shared" si="2"/>
        <v>1</v>
      </c>
      <c r="AO96">
        <f t="shared" si="2"/>
        <v>1</v>
      </c>
      <c r="AP96">
        <f t="shared" si="2"/>
        <v>2</v>
      </c>
      <c r="AQ96">
        <f t="shared" si="2"/>
        <v>8</v>
      </c>
      <c r="AR96">
        <f t="shared" si="2"/>
        <v>3</v>
      </c>
      <c r="AS96" s="21" t="str">
        <f>IF(AA89&gt;6,IF(E89="M ",AM96)+IF(E89="MV",AN96)+IF(E89="Z ",AO96)+IF(E89="ZV",AP96)+IF(E89="S ",AQ96)+IF(E89="SV",AR96),"DNF")</f>
        <v>DNF</v>
      </c>
      <c r="AT96">
        <f>IF(C90="M",2)+IF(C90="Z",1)</f>
        <v>1</v>
      </c>
      <c r="AU96" s="23" t="s">
        <v>187</v>
      </c>
      <c r="AW96">
        <f>IF(AD89="DNF",0,AB89)</f>
        <v>0</v>
      </c>
    </row>
    <row r="97" spans="1:49" ht="34.5" customHeight="1" thickBot="1">
      <c r="A97" s="61"/>
      <c r="B97" s="27" t="s">
        <v>121</v>
      </c>
      <c r="C97" s="14" t="s">
        <v>199</v>
      </c>
      <c r="D97" s="16">
        <v>1969</v>
      </c>
      <c r="E97" s="52"/>
      <c r="F97" s="46"/>
      <c r="G97" s="33"/>
      <c r="H97" s="33"/>
      <c r="I97" s="33"/>
      <c r="J97" s="33"/>
      <c r="K97" s="33"/>
      <c r="L97" s="33"/>
      <c r="M97" s="33"/>
      <c r="N97" s="33"/>
      <c r="O97" s="33"/>
      <c r="P97" s="33"/>
      <c r="Q97" s="33"/>
      <c r="R97" s="33"/>
      <c r="S97" s="33"/>
      <c r="T97" s="33"/>
      <c r="U97" s="33"/>
      <c r="V97" s="33"/>
      <c r="W97" s="33"/>
      <c r="X97" s="33"/>
      <c r="Y97" s="33"/>
      <c r="Z97" s="35"/>
      <c r="AA97" s="55"/>
      <c r="AB97" s="58"/>
      <c r="AC97" s="38"/>
      <c r="AD97" s="41"/>
      <c r="AE97" s="116"/>
      <c r="AS97" s="21"/>
      <c r="AT97">
        <f>IF(C91="M",2)+IF(C91="Z",1)</f>
        <v>1</v>
      </c>
      <c r="AU97" s="23" t="s">
        <v>187</v>
      </c>
      <c r="AW97">
        <f>IF(AD90="DNF",0,AB90)</f>
        <v>0</v>
      </c>
    </row>
    <row r="98" spans="1:49" ht="34.5" customHeight="1">
      <c r="A98" s="47" t="s">
        <v>161</v>
      </c>
      <c r="B98" s="24" t="s">
        <v>242</v>
      </c>
      <c r="C98" s="20" t="s">
        <v>198</v>
      </c>
      <c r="D98" s="19">
        <f>(2016-D99)+(2016-D100)</f>
        <v>46</v>
      </c>
      <c r="E98" s="50" t="str">
        <f>IF(D98&gt;89,CONCATENATE(C98,"V"),CONCATENATE(C98," "))</f>
        <v>Z </v>
      </c>
      <c r="F98" s="10"/>
      <c r="G98" s="11"/>
      <c r="H98" s="11"/>
      <c r="I98" s="11">
        <v>1</v>
      </c>
      <c r="J98" s="11">
        <v>1</v>
      </c>
      <c r="K98" s="11"/>
      <c r="L98" s="11"/>
      <c r="M98" s="11">
        <v>1</v>
      </c>
      <c r="N98" s="11"/>
      <c r="O98" s="11"/>
      <c r="P98" s="11">
        <v>1</v>
      </c>
      <c r="Q98" s="11"/>
      <c r="R98" s="11"/>
      <c r="S98" s="11"/>
      <c r="T98" s="11"/>
      <c r="U98" s="11"/>
      <c r="V98" s="11"/>
      <c r="W98" s="11"/>
      <c r="X98" s="11"/>
      <c r="Y98" s="11"/>
      <c r="Z98" s="12"/>
      <c r="AA98" s="53">
        <f>_xlfn.COUNTIFS(F99:Z100,"&gt;1")</f>
        <v>4</v>
      </c>
      <c r="AB98" s="56">
        <f>SUM(F99:Z100)</f>
        <v>180</v>
      </c>
      <c r="AC98" s="36" t="s">
        <v>293</v>
      </c>
      <c r="AD98" s="39" t="s">
        <v>132</v>
      </c>
      <c r="AE98" s="117" t="s">
        <v>132</v>
      </c>
      <c r="AS98" s="21"/>
      <c r="AT98">
        <f>AT99+AT100</f>
        <v>4</v>
      </c>
      <c r="AU98" s="23" t="s">
        <v>187</v>
      </c>
      <c r="AW98">
        <f>IF(AD91="DNF",0,AB91)</f>
        <v>0</v>
      </c>
    </row>
    <row r="99" spans="1:49" ht="34.5" customHeight="1">
      <c r="A99" s="48"/>
      <c r="B99" s="26" t="s">
        <v>243</v>
      </c>
      <c r="C99" s="13" t="s">
        <v>198</v>
      </c>
      <c r="D99" s="15">
        <v>1993</v>
      </c>
      <c r="E99" s="51"/>
      <c r="F99" s="45" t="b">
        <f>IF(F98&gt;0,50)</f>
        <v>0</v>
      </c>
      <c r="G99" s="32" t="b">
        <f>IF(G98&gt;0,40)</f>
        <v>0</v>
      </c>
      <c r="H99" s="32" t="b">
        <f>IF(H98&gt;0,90)</f>
        <v>0</v>
      </c>
      <c r="I99" s="32">
        <f>IF(I98&gt;0,40)</f>
        <v>40</v>
      </c>
      <c r="J99" s="32">
        <f>IF(J98&gt;0,30)</f>
        <v>30</v>
      </c>
      <c r="K99" s="32" t="b">
        <f>IF(K98&gt;0,30)</f>
        <v>0</v>
      </c>
      <c r="L99" s="32" t="b">
        <f>IF(L98&gt;0,30)</f>
        <v>0</v>
      </c>
      <c r="M99" s="32">
        <f>IF(M98&gt;0,60)</f>
        <v>60</v>
      </c>
      <c r="N99" s="32" t="b">
        <f>IF(N98&gt;0,90)</f>
        <v>0</v>
      </c>
      <c r="O99" s="32" t="b">
        <f>IF(O98&gt;0,60)</f>
        <v>0</v>
      </c>
      <c r="P99" s="32">
        <f>IF(P98&gt;0,50)</f>
        <v>50</v>
      </c>
      <c r="Q99" s="32" t="b">
        <f>IF(Q98&gt;0,70)</f>
        <v>0</v>
      </c>
      <c r="R99" s="32" t="b">
        <f>IF(R98&gt;0,80)</f>
        <v>0</v>
      </c>
      <c r="S99" s="32" t="b">
        <f>IF(S98&gt;0,90)</f>
        <v>0</v>
      </c>
      <c r="T99" s="32" t="b">
        <f>IF(T98&gt;0,30)</f>
        <v>0</v>
      </c>
      <c r="U99" s="32" t="b">
        <f>IF(U98&gt;0,50)</f>
        <v>0</v>
      </c>
      <c r="V99" s="32" t="b">
        <f>IF(V98&gt;0,20)</f>
        <v>0</v>
      </c>
      <c r="W99" s="32" t="b">
        <f>IF(W98&gt;0,20)</f>
        <v>0</v>
      </c>
      <c r="X99" s="32" t="b">
        <f>IF(X98&gt;0,20)</f>
        <v>0</v>
      </c>
      <c r="Y99" s="32" t="b">
        <f>IF(Y98&gt;0,20)</f>
        <v>0</v>
      </c>
      <c r="Z99" s="34" t="b">
        <f>IF(Z98&gt;0,20)</f>
        <v>0</v>
      </c>
      <c r="AA99" s="54"/>
      <c r="AB99" s="57"/>
      <c r="AC99" s="37"/>
      <c r="AD99" s="40"/>
      <c r="AE99" s="43"/>
      <c r="AF99">
        <f>IF(E17="M ",AB17,0)</f>
        <v>640</v>
      </c>
      <c r="AG99">
        <f>IF(E17="MV",AB17,0)</f>
        <v>0</v>
      </c>
      <c r="AH99">
        <f>IF(E17="Z ",AB17,0)</f>
        <v>0</v>
      </c>
      <c r="AI99">
        <f>IF(E17="ZV",AB17,0)</f>
        <v>0</v>
      </c>
      <c r="AJ99">
        <f>IF(E17="S ",AB17,0)</f>
        <v>0</v>
      </c>
      <c r="AK99">
        <f>IF(E17="SV",AB17,0)</f>
        <v>0</v>
      </c>
      <c r="AL99">
        <f>IF(AC17&gt;0,AS99,"DNF")</f>
        <v>2</v>
      </c>
      <c r="AM99">
        <f aca="true" t="shared" si="3" ref="AM99:AR99">RANK(AF99,AF$66:AF$195)</f>
        <v>2</v>
      </c>
      <c r="AN99">
        <f t="shared" si="3"/>
        <v>1</v>
      </c>
      <c r="AO99">
        <f t="shared" si="3"/>
        <v>1</v>
      </c>
      <c r="AP99">
        <f t="shared" si="3"/>
        <v>2</v>
      </c>
      <c r="AQ99">
        <f t="shared" si="3"/>
        <v>8</v>
      </c>
      <c r="AR99">
        <f t="shared" si="3"/>
        <v>3</v>
      </c>
      <c r="AS99" s="21">
        <f>IF(AA17&gt;6,IF(E17="M ",AM99)+IF(E17="MV",AN99)+IF(E17="Z ",AO99)+IF(E17="ZV",AP99)+IF(E17="S ",AQ99)+IF(E17="SV",AR99),"DNF")</f>
        <v>2</v>
      </c>
      <c r="AT99">
        <f>IF(C18="M",2)+IF(C18="Z",1)</f>
        <v>2</v>
      </c>
      <c r="AU99" s="23" t="s">
        <v>187</v>
      </c>
      <c r="AW99">
        <f aca="true" t="shared" si="4" ref="AW99:AW104">IF(AD17="DNF",0,AB17)</f>
        <v>640</v>
      </c>
    </row>
    <row r="100" spans="1:49" ht="34.5" customHeight="1" thickBot="1">
      <c r="A100" s="49"/>
      <c r="B100" s="27" t="s">
        <v>244</v>
      </c>
      <c r="C100" s="14" t="s">
        <v>198</v>
      </c>
      <c r="D100" s="16">
        <v>1993</v>
      </c>
      <c r="E100" s="52"/>
      <c r="F100" s="46"/>
      <c r="G100" s="33"/>
      <c r="H100" s="33"/>
      <c r="I100" s="33"/>
      <c r="J100" s="33"/>
      <c r="K100" s="33"/>
      <c r="L100" s="33"/>
      <c r="M100" s="33"/>
      <c r="N100" s="33"/>
      <c r="O100" s="33"/>
      <c r="P100" s="33"/>
      <c r="Q100" s="33"/>
      <c r="R100" s="33"/>
      <c r="S100" s="33"/>
      <c r="T100" s="33"/>
      <c r="U100" s="33"/>
      <c r="V100" s="33"/>
      <c r="W100" s="33"/>
      <c r="X100" s="33"/>
      <c r="Y100" s="33"/>
      <c r="Z100" s="35"/>
      <c r="AA100" s="55"/>
      <c r="AB100" s="58"/>
      <c r="AC100" s="38"/>
      <c r="AD100" s="41"/>
      <c r="AE100" s="116"/>
      <c r="AS100" s="21"/>
      <c r="AT100">
        <f>IF(C19="M",2)+IF(C19="Z",1)</f>
        <v>2</v>
      </c>
      <c r="AU100" s="23" t="s">
        <v>187</v>
      </c>
      <c r="AW100">
        <f t="shared" si="4"/>
        <v>0</v>
      </c>
    </row>
    <row r="101" spans="1:49" ht="34.5" customHeight="1">
      <c r="A101" s="47" t="s">
        <v>157</v>
      </c>
      <c r="B101" s="24" t="s">
        <v>232</v>
      </c>
      <c r="C101" s="20" t="s">
        <v>199</v>
      </c>
      <c r="D101" s="19">
        <f>(2016-D102)+(2016-D103)</f>
        <v>38</v>
      </c>
      <c r="E101" s="50" t="str">
        <f>IF(D101&gt;89,CONCATENATE(C101,"V"),CONCATENATE(C101," "))</f>
        <v>S </v>
      </c>
      <c r="F101" s="10"/>
      <c r="G101" s="11">
        <v>0.7083333333333334</v>
      </c>
      <c r="H101" s="11">
        <v>0.5868055555555556</v>
      </c>
      <c r="I101" s="11"/>
      <c r="J101" s="11"/>
      <c r="K101" s="11">
        <v>0.4923611111111111</v>
      </c>
      <c r="L101" s="11"/>
      <c r="M101" s="11"/>
      <c r="N101" s="11"/>
      <c r="O101" s="11"/>
      <c r="P101" s="11"/>
      <c r="Q101" s="11"/>
      <c r="R101" s="11"/>
      <c r="S101" s="11"/>
      <c r="T101" s="11"/>
      <c r="U101" s="11"/>
      <c r="V101" s="11"/>
      <c r="W101" s="11"/>
      <c r="X101" s="11"/>
      <c r="Y101" s="11"/>
      <c r="Z101" s="12"/>
      <c r="AA101" s="53">
        <f>_xlfn.COUNTIFS(F102:Z103,"&gt;1")</f>
        <v>3</v>
      </c>
      <c r="AB101" s="56">
        <f>SUM(F102:Z103)</f>
        <v>160</v>
      </c>
      <c r="AC101" s="36" t="s">
        <v>294</v>
      </c>
      <c r="AD101" s="39" t="s">
        <v>132</v>
      </c>
      <c r="AE101" s="117" t="s">
        <v>132</v>
      </c>
      <c r="AS101" s="21"/>
      <c r="AT101">
        <f>AT102+AT103</f>
        <v>4</v>
      </c>
      <c r="AU101" s="23" t="s">
        <v>187</v>
      </c>
      <c r="AW101">
        <f t="shared" si="4"/>
        <v>0</v>
      </c>
    </row>
    <row r="102" spans="1:49" ht="34.5" customHeight="1">
      <c r="A102" s="48"/>
      <c r="B102" s="26" t="s">
        <v>233</v>
      </c>
      <c r="C102" s="13" t="s">
        <v>199</v>
      </c>
      <c r="D102" s="15">
        <v>1997</v>
      </c>
      <c r="E102" s="51"/>
      <c r="F102" s="45" t="b">
        <f>IF(F101&gt;0,50)</f>
        <v>0</v>
      </c>
      <c r="G102" s="32">
        <f>IF(G101&gt;0,40)</f>
        <v>40</v>
      </c>
      <c r="H102" s="32">
        <f>IF(H101&gt;0,90)</f>
        <v>90</v>
      </c>
      <c r="I102" s="32" t="b">
        <f>IF(I101&gt;0,40)</f>
        <v>0</v>
      </c>
      <c r="J102" s="32" t="b">
        <f>IF(J101&gt;0,30)</f>
        <v>0</v>
      </c>
      <c r="K102" s="32">
        <f>IF(K101&gt;0,30)</f>
        <v>30</v>
      </c>
      <c r="L102" s="32" t="b">
        <f>IF(L101&gt;0,30)</f>
        <v>0</v>
      </c>
      <c r="M102" s="32" t="b">
        <f>IF(M101&gt;0,60)</f>
        <v>0</v>
      </c>
      <c r="N102" s="32" t="b">
        <f>IF(N101&gt;0,90)</f>
        <v>0</v>
      </c>
      <c r="O102" s="32" t="b">
        <f>IF(O101&gt;0,60)</f>
        <v>0</v>
      </c>
      <c r="P102" s="32" t="b">
        <f>IF(P101&gt;0,50)</f>
        <v>0</v>
      </c>
      <c r="Q102" s="32" t="b">
        <f>IF(Q101&gt;0,70)</f>
        <v>0</v>
      </c>
      <c r="R102" s="32" t="b">
        <f>IF(R101&gt;0,80)</f>
        <v>0</v>
      </c>
      <c r="S102" s="32" t="b">
        <f>IF(S101&gt;0,90)</f>
        <v>0</v>
      </c>
      <c r="T102" s="32" t="b">
        <f>IF(T101&gt;0,30)</f>
        <v>0</v>
      </c>
      <c r="U102" s="32" t="b">
        <f>IF(U101&gt;0,50)</f>
        <v>0</v>
      </c>
      <c r="V102" s="32" t="b">
        <f>IF(V101&gt;0,20)</f>
        <v>0</v>
      </c>
      <c r="W102" s="32" t="b">
        <f>IF(W101&gt;0,20)</f>
        <v>0</v>
      </c>
      <c r="X102" s="32" t="b">
        <f>IF(X101&gt;0,20)</f>
        <v>0</v>
      </c>
      <c r="Y102" s="32" t="b">
        <f>IF(Y101&gt;0,20)</f>
        <v>0</v>
      </c>
      <c r="Z102" s="34" t="b">
        <f>IF(Z101&gt;0,20)</f>
        <v>0</v>
      </c>
      <c r="AA102" s="54"/>
      <c r="AB102" s="57"/>
      <c r="AC102" s="37"/>
      <c r="AD102" s="40"/>
      <c r="AE102" s="43"/>
      <c r="AF102">
        <f>IF(E20="M ",AB20,0)</f>
        <v>510</v>
      </c>
      <c r="AG102">
        <f>IF(E20="MV",AB20,0)</f>
        <v>0</v>
      </c>
      <c r="AH102">
        <f>IF(E20="Z ",AB20,0)</f>
        <v>0</v>
      </c>
      <c r="AI102">
        <f>IF(E20="ZV",AB20,0)</f>
        <v>0</v>
      </c>
      <c r="AJ102">
        <f>IF(E20="S ",AB20,0)</f>
        <v>0</v>
      </c>
      <c r="AK102">
        <f>IF(E20="SV",AB20,0)</f>
        <v>0</v>
      </c>
      <c r="AL102">
        <f>IF(AC20&gt;0,AS102,"DNF")</f>
        <v>3</v>
      </c>
      <c r="AM102">
        <f aca="true" t="shared" si="5" ref="AM102:AR102">RANK(AF102,AF$66:AF$195)</f>
        <v>3</v>
      </c>
      <c r="AN102">
        <f t="shared" si="5"/>
        <v>1</v>
      </c>
      <c r="AO102">
        <f t="shared" si="5"/>
        <v>1</v>
      </c>
      <c r="AP102">
        <f t="shared" si="5"/>
        <v>2</v>
      </c>
      <c r="AQ102">
        <f t="shared" si="5"/>
        <v>8</v>
      </c>
      <c r="AR102">
        <f t="shared" si="5"/>
        <v>3</v>
      </c>
      <c r="AS102" s="21">
        <f>IF(AA20&gt;6,IF(E20="M ",AM102)+IF(E20="MV",AN102)+IF(E20="Z ",AO102)+IF(E20="ZV",AP102)+IF(E20="S ",AQ102)+IF(E20="SV",AR102),"DNF")</f>
        <v>3</v>
      </c>
      <c r="AT102">
        <f>IF(C21="M",2)+IF(C21="Z",1)</f>
        <v>2</v>
      </c>
      <c r="AU102" s="23" t="s">
        <v>187</v>
      </c>
      <c r="AW102">
        <f t="shared" si="4"/>
        <v>510</v>
      </c>
    </row>
    <row r="103" spans="1:49" ht="34.5" customHeight="1" thickBot="1">
      <c r="A103" s="49"/>
      <c r="B103" s="27" t="s">
        <v>234</v>
      </c>
      <c r="C103" s="14" t="s">
        <v>199</v>
      </c>
      <c r="D103" s="16">
        <v>1997</v>
      </c>
      <c r="E103" s="52"/>
      <c r="F103" s="46"/>
      <c r="G103" s="33"/>
      <c r="H103" s="33"/>
      <c r="I103" s="33"/>
      <c r="J103" s="33"/>
      <c r="K103" s="33"/>
      <c r="L103" s="33"/>
      <c r="M103" s="33"/>
      <c r="N103" s="33"/>
      <c r="O103" s="33"/>
      <c r="P103" s="33"/>
      <c r="Q103" s="33"/>
      <c r="R103" s="33"/>
      <c r="S103" s="33"/>
      <c r="T103" s="33"/>
      <c r="U103" s="33"/>
      <c r="V103" s="33"/>
      <c r="W103" s="33"/>
      <c r="X103" s="33"/>
      <c r="Y103" s="33"/>
      <c r="Z103" s="35"/>
      <c r="AA103" s="55"/>
      <c r="AB103" s="58"/>
      <c r="AC103" s="38"/>
      <c r="AD103" s="41"/>
      <c r="AE103" s="116"/>
      <c r="AS103" s="21"/>
      <c r="AT103">
        <f>IF(C22="M",2)+IF(C22="Z",1)</f>
        <v>2</v>
      </c>
      <c r="AU103" s="23" t="s">
        <v>187</v>
      </c>
      <c r="AW103">
        <f t="shared" si="4"/>
        <v>0</v>
      </c>
    </row>
    <row r="104" spans="1:49" ht="34.5" customHeight="1">
      <c r="A104" s="47" t="s">
        <v>18</v>
      </c>
      <c r="B104" s="24" t="s">
        <v>225</v>
      </c>
      <c r="C104" s="20" t="s">
        <v>198</v>
      </c>
      <c r="D104" s="19">
        <f>(2016-D105)+(2016-D106)</f>
        <v>57</v>
      </c>
      <c r="E104" s="50" t="str">
        <f>IF(D104&gt;89,CONCATENATE(C104,"V"),CONCATENATE(C104," "))</f>
        <v>Z </v>
      </c>
      <c r="F104" s="10"/>
      <c r="G104" s="11"/>
      <c r="H104" s="11"/>
      <c r="I104" s="11"/>
      <c r="J104" s="11"/>
      <c r="K104" s="11"/>
      <c r="L104" s="11"/>
      <c r="M104" s="11"/>
      <c r="N104" s="11"/>
      <c r="O104" s="11"/>
      <c r="P104" s="11">
        <v>0.5750000000000001</v>
      </c>
      <c r="Q104" s="11"/>
      <c r="R104" s="11"/>
      <c r="S104" s="11"/>
      <c r="T104" s="11">
        <v>0.611111111111111</v>
      </c>
      <c r="U104" s="11"/>
      <c r="V104" s="11"/>
      <c r="W104" s="11">
        <v>0.7659722222222222</v>
      </c>
      <c r="X104" s="11"/>
      <c r="Y104" s="11">
        <v>0.041666666666666664</v>
      </c>
      <c r="Z104" s="12">
        <v>0.9166666666666666</v>
      </c>
      <c r="AA104" s="53">
        <f>_xlfn.COUNTIFS(F105:Z106,"&gt;1")</f>
        <v>5</v>
      </c>
      <c r="AB104" s="56">
        <f>SUM(F105:Z106)</f>
        <v>140</v>
      </c>
      <c r="AC104" s="36" t="s">
        <v>268</v>
      </c>
      <c r="AD104" s="39" t="s">
        <v>132</v>
      </c>
      <c r="AE104" s="117" t="s">
        <v>132</v>
      </c>
      <c r="AS104" s="21"/>
      <c r="AT104">
        <f>AT105+AT106</f>
        <v>0</v>
      </c>
      <c r="AU104" s="23" t="s">
        <v>187</v>
      </c>
      <c r="AW104">
        <f t="shared" si="4"/>
        <v>0</v>
      </c>
    </row>
    <row r="105" spans="1:49" ht="34.5" customHeight="1">
      <c r="A105" s="48"/>
      <c r="B105" s="26" t="s">
        <v>226</v>
      </c>
      <c r="C105" s="13" t="s">
        <v>198</v>
      </c>
      <c r="D105" s="15">
        <v>1991</v>
      </c>
      <c r="E105" s="51"/>
      <c r="F105" s="45" t="b">
        <f>IF(F104&gt;0,50)</f>
        <v>0</v>
      </c>
      <c r="G105" s="32" t="b">
        <f>IF(G104&gt;0,40)</f>
        <v>0</v>
      </c>
      <c r="H105" s="32" t="b">
        <f>IF(H104&gt;0,90)</f>
        <v>0</v>
      </c>
      <c r="I105" s="32" t="b">
        <f>IF(I104&gt;0,40)</f>
        <v>0</v>
      </c>
      <c r="J105" s="32" t="b">
        <f>IF(J104&gt;0,30)</f>
        <v>0</v>
      </c>
      <c r="K105" s="32" t="b">
        <f>IF(K104&gt;0,30)</f>
        <v>0</v>
      </c>
      <c r="L105" s="32" t="b">
        <f>IF(L104&gt;0,30)</f>
        <v>0</v>
      </c>
      <c r="M105" s="32" t="b">
        <f>IF(M104&gt;0,60)</f>
        <v>0</v>
      </c>
      <c r="N105" s="32" t="b">
        <f>IF(N104&gt;0,90)</f>
        <v>0</v>
      </c>
      <c r="O105" s="32" t="b">
        <f>IF(O104&gt;0,60)</f>
        <v>0</v>
      </c>
      <c r="P105" s="32">
        <f>IF(P104&gt;0,50)</f>
        <v>50</v>
      </c>
      <c r="Q105" s="32" t="b">
        <f>IF(Q104&gt;0,70)</f>
        <v>0</v>
      </c>
      <c r="R105" s="32" t="b">
        <f>IF(R104&gt;0,80)</f>
        <v>0</v>
      </c>
      <c r="S105" s="32" t="b">
        <f>IF(S104&gt;0,90)</f>
        <v>0</v>
      </c>
      <c r="T105" s="32">
        <f>IF(T104&gt;0,30)</f>
        <v>30</v>
      </c>
      <c r="U105" s="32" t="b">
        <f>IF(U104&gt;0,50)</f>
        <v>0</v>
      </c>
      <c r="V105" s="32" t="b">
        <f>IF(V104&gt;0,20)</f>
        <v>0</v>
      </c>
      <c r="W105" s="32">
        <f>IF(W104&gt;0,20)</f>
        <v>20</v>
      </c>
      <c r="X105" s="32" t="b">
        <f>IF(X104&gt;0,20)</f>
        <v>0</v>
      </c>
      <c r="Y105" s="32">
        <f>IF(Y104&gt;0,20)</f>
        <v>20</v>
      </c>
      <c r="Z105" s="34">
        <f>IF(Z104&gt;0,20)</f>
        <v>20</v>
      </c>
      <c r="AA105" s="54"/>
      <c r="AB105" s="57"/>
      <c r="AC105" s="37"/>
      <c r="AD105" s="40"/>
      <c r="AE105" s="43"/>
      <c r="AF105">
        <f>IF(E74="M ",AB74,0)</f>
        <v>0</v>
      </c>
      <c r="AG105">
        <f>IF(E74="MV",AB74,0)</f>
        <v>0</v>
      </c>
      <c r="AH105">
        <f>IF(E74="Z ",AB74,0)</f>
        <v>0</v>
      </c>
      <c r="AI105">
        <f>IF(E74="ZV",AB74,0)</f>
        <v>0</v>
      </c>
      <c r="AJ105">
        <v>0</v>
      </c>
      <c r="AK105">
        <f>IF(E74="SV",AB74,0)</f>
        <v>0</v>
      </c>
      <c r="AL105">
        <f>IF(AC74&gt;0,AS105,"DNF")</f>
        <v>8</v>
      </c>
      <c r="AM105">
        <f aca="true" t="shared" si="6" ref="AM105:AR105">RANK(AF105,AF$66:AF$195)</f>
        <v>6</v>
      </c>
      <c r="AN105">
        <f t="shared" si="6"/>
        <v>1</v>
      </c>
      <c r="AO105">
        <f t="shared" si="6"/>
        <v>1</v>
      </c>
      <c r="AP105">
        <f t="shared" si="6"/>
        <v>2</v>
      </c>
      <c r="AQ105">
        <f t="shared" si="6"/>
        <v>8</v>
      </c>
      <c r="AR105">
        <f t="shared" si="6"/>
        <v>3</v>
      </c>
      <c r="AS105" s="21">
        <f>IF(AA74&gt;6,IF(E74="M ",AM105)+IF(E74="MV",AN105)+IF(E74="Z ",AO105)+IF(E74="ZV",AP105)+IF(E74="S ",AQ105)+IF(E74="SV",AR105),"DNF")</f>
        <v>8</v>
      </c>
      <c r="AT105">
        <f>IF(C75="M",2)+IF(C75="Z",1)</f>
        <v>0</v>
      </c>
      <c r="AU105" s="23" t="s">
        <v>187</v>
      </c>
      <c r="AV105" t="s">
        <v>270</v>
      </c>
      <c r="AW105">
        <f>IF(AD74="DNF",0,AB74)</f>
        <v>0</v>
      </c>
    </row>
    <row r="106" spans="1:49" ht="34.5" customHeight="1" thickBot="1">
      <c r="A106" s="49"/>
      <c r="B106" s="27" t="s">
        <v>227</v>
      </c>
      <c r="C106" s="14" t="s">
        <v>198</v>
      </c>
      <c r="D106" s="16">
        <v>1984</v>
      </c>
      <c r="E106" s="52"/>
      <c r="F106" s="46"/>
      <c r="G106" s="33"/>
      <c r="H106" s="33"/>
      <c r="I106" s="33"/>
      <c r="J106" s="33"/>
      <c r="K106" s="33"/>
      <c r="L106" s="33"/>
      <c r="M106" s="33"/>
      <c r="N106" s="33"/>
      <c r="O106" s="33"/>
      <c r="P106" s="33"/>
      <c r="Q106" s="33"/>
      <c r="R106" s="33"/>
      <c r="S106" s="33"/>
      <c r="T106" s="33"/>
      <c r="U106" s="33"/>
      <c r="V106" s="33"/>
      <c r="W106" s="33"/>
      <c r="X106" s="33"/>
      <c r="Y106" s="33"/>
      <c r="Z106" s="35"/>
      <c r="AA106" s="55"/>
      <c r="AB106" s="58"/>
      <c r="AC106" s="38"/>
      <c r="AD106" s="41"/>
      <c r="AE106" s="116"/>
      <c r="AS106" s="21"/>
      <c r="AT106">
        <f>IF(C76="M",2)+IF(C76="Z",1)</f>
        <v>0</v>
      </c>
      <c r="AU106" s="23" t="s">
        <v>187</v>
      </c>
      <c r="AW106">
        <f>IF(AD75="DNF",0,AB75)</f>
        <v>0</v>
      </c>
    </row>
    <row r="107" spans="1:49" ht="34.5" customHeight="1">
      <c r="A107" s="47" t="s">
        <v>16</v>
      </c>
      <c r="B107" s="24" t="s">
        <v>90</v>
      </c>
      <c r="C107" s="20" t="s">
        <v>199</v>
      </c>
      <c r="D107" s="19">
        <f>(2016-D108)+(2016-D109)</f>
        <v>87</v>
      </c>
      <c r="E107" s="50" t="str">
        <f>IF(D107&gt;89,CONCATENATE(C107,"V"),CONCATENATE(C107," "))</f>
        <v>S </v>
      </c>
      <c r="F107" s="10"/>
      <c r="G107" s="11"/>
      <c r="H107" s="11"/>
      <c r="I107" s="11"/>
      <c r="J107" s="11"/>
      <c r="K107" s="11"/>
      <c r="L107" s="11"/>
      <c r="M107" s="11"/>
      <c r="N107" s="11"/>
      <c r="O107" s="11"/>
      <c r="P107" s="11">
        <v>1</v>
      </c>
      <c r="Q107" s="11"/>
      <c r="R107" s="11"/>
      <c r="S107" s="11"/>
      <c r="T107" s="11"/>
      <c r="U107" s="11"/>
      <c r="V107" s="11"/>
      <c r="W107" s="11"/>
      <c r="X107" s="11"/>
      <c r="Y107" s="11"/>
      <c r="Z107" s="12"/>
      <c r="AA107" s="53">
        <f>_xlfn.COUNTIFS(F108:Z109,"&gt;1")</f>
        <v>1</v>
      </c>
      <c r="AB107" s="56">
        <f>SUM(F108:Z109)</f>
        <v>50</v>
      </c>
      <c r="AC107" s="36">
        <v>1</v>
      </c>
      <c r="AD107" s="39" t="s">
        <v>132</v>
      </c>
      <c r="AE107" s="117" t="s">
        <v>132</v>
      </c>
      <c r="AS107" s="21"/>
      <c r="AT107">
        <f>AT108+AT109</f>
        <v>0</v>
      </c>
      <c r="AU107" s="23" t="s">
        <v>187</v>
      </c>
      <c r="AW107">
        <f>IF(AD76="DNF",0,AB76)</f>
        <v>0</v>
      </c>
    </row>
    <row r="108" spans="1:49" ht="34.5" customHeight="1">
      <c r="A108" s="48"/>
      <c r="B108" s="26" t="s">
        <v>91</v>
      </c>
      <c r="C108" s="13" t="s">
        <v>199</v>
      </c>
      <c r="D108" s="15">
        <v>1972</v>
      </c>
      <c r="E108" s="51"/>
      <c r="F108" s="45" t="b">
        <f>IF(F107&gt;0,50)</f>
        <v>0</v>
      </c>
      <c r="G108" s="32" t="b">
        <f>IF(G107&gt;0,40)</f>
        <v>0</v>
      </c>
      <c r="H108" s="32" t="b">
        <f>IF(H107&gt;0,90)</f>
        <v>0</v>
      </c>
      <c r="I108" s="32" t="b">
        <f>IF(I107&gt;0,40)</f>
        <v>0</v>
      </c>
      <c r="J108" s="32" t="b">
        <f>IF(J107&gt;0,30)</f>
        <v>0</v>
      </c>
      <c r="K108" s="32" t="b">
        <f>IF(K107&gt;0,30)</f>
        <v>0</v>
      </c>
      <c r="L108" s="32" t="b">
        <f>IF(L107&gt;0,30)</f>
        <v>0</v>
      </c>
      <c r="M108" s="32" t="b">
        <f>IF(M107&gt;0,60)</f>
        <v>0</v>
      </c>
      <c r="N108" s="32" t="b">
        <f>IF(N107&gt;0,90)</f>
        <v>0</v>
      </c>
      <c r="O108" s="32" t="b">
        <f>IF(O107&gt;0,60)</f>
        <v>0</v>
      </c>
      <c r="P108" s="32">
        <f>IF(P107&gt;0,50)</f>
        <v>50</v>
      </c>
      <c r="Q108" s="32" t="b">
        <f>IF(Q107&gt;0,70)</f>
        <v>0</v>
      </c>
      <c r="R108" s="32" t="b">
        <f>IF(R107&gt;0,80)</f>
        <v>0</v>
      </c>
      <c r="S108" s="32" t="b">
        <f>IF(S107&gt;0,90)</f>
        <v>0</v>
      </c>
      <c r="T108" s="32" t="b">
        <f>IF(T107&gt;0,30)</f>
        <v>0</v>
      </c>
      <c r="U108" s="32" t="b">
        <f>IF(U107&gt;0,50)</f>
        <v>0</v>
      </c>
      <c r="V108" s="32" t="b">
        <f>IF(V107&gt;0,20)</f>
        <v>0</v>
      </c>
      <c r="W108" s="32" t="b">
        <f>IF(W107&gt;0,20)</f>
        <v>0</v>
      </c>
      <c r="X108" s="32" t="b">
        <f>IF(X107&gt;0,20)</f>
        <v>0</v>
      </c>
      <c r="Y108" s="32" t="b">
        <f>IF(Y107&gt;0,20)</f>
        <v>0</v>
      </c>
      <c r="Z108" s="34" t="b">
        <f>IF(Z107&gt;0,20)</f>
        <v>0</v>
      </c>
      <c r="AA108" s="54"/>
      <c r="AB108" s="57"/>
      <c r="AC108" s="37"/>
      <c r="AD108" s="40"/>
      <c r="AE108" s="43"/>
      <c r="AF108">
        <f>IF(E95="M ",AB95,0)</f>
        <v>0</v>
      </c>
      <c r="AG108">
        <f>IF(E95="MV",AB95,0)</f>
        <v>0</v>
      </c>
      <c r="AH108">
        <f>IF(E95="Z ",AB95,0)</f>
        <v>0</v>
      </c>
      <c r="AI108">
        <f>IF(E95="ZV",AB95,0)</f>
        <v>0</v>
      </c>
      <c r="AJ108">
        <f>IF(E95="S ",AB95,0)</f>
        <v>0</v>
      </c>
      <c r="AK108">
        <v>0</v>
      </c>
      <c r="AL108" t="str">
        <f>IF(AC95&gt;0,AS108,"DNF")</f>
        <v>DNF</v>
      </c>
      <c r="AM108">
        <f aca="true" t="shared" si="7" ref="AM108:AR108">RANK(AF108,AF$66:AF$195)</f>
        <v>6</v>
      </c>
      <c r="AN108">
        <f t="shared" si="7"/>
        <v>1</v>
      </c>
      <c r="AO108">
        <f t="shared" si="7"/>
        <v>1</v>
      </c>
      <c r="AP108">
        <f t="shared" si="7"/>
        <v>2</v>
      </c>
      <c r="AQ108">
        <f t="shared" si="7"/>
        <v>8</v>
      </c>
      <c r="AR108">
        <f t="shared" si="7"/>
        <v>3</v>
      </c>
      <c r="AS108" s="21" t="str">
        <f>IF(AA95&gt;6,IF(E95="M ",AM108)+IF(E95="MV",AN108)+IF(E95="Z ",AO108)+IF(E95="ZV",AP108)+IF(E95="S ",AQ108)+IF(E95="SV",AR108),"DNF")</f>
        <v>DNF</v>
      </c>
      <c r="AT108">
        <f>IF(C96="M",2)+IF(C96="Z",1)</f>
        <v>0</v>
      </c>
      <c r="AU108" s="23" t="s">
        <v>187</v>
      </c>
      <c r="AW108">
        <f>IF(AD95="DNF",0,AB95)</f>
        <v>0</v>
      </c>
    </row>
    <row r="109" spans="1:49" ht="34.5" customHeight="1" thickBot="1">
      <c r="A109" s="49"/>
      <c r="B109" s="27" t="s">
        <v>222</v>
      </c>
      <c r="C109" s="14" t="s">
        <v>199</v>
      </c>
      <c r="D109" s="16">
        <v>1973</v>
      </c>
      <c r="E109" s="52"/>
      <c r="F109" s="46"/>
      <c r="G109" s="33"/>
      <c r="H109" s="33"/>
      <c r="I109" s="33"/>
      <c r="J109" s="33"/>
      <c r="K109" s="33"/>
      <c r="L109" s="33"/>
      <c r="M109" s="33"/>
      <c r="N109" s="33"/>
      <c r="O109" s="33"/>
      <c r="P109" s="33"/>
      <c r="Q109" s="33"/>
      <c r="R109" s="33"/>
      <c r="S109" s="33"/>
      <c r="T109" s="33"/>
      <c r="U109" s="33"/>
      <c r="V109" s="33"/>
      <c r="W109" s="33"/>
      <c r="X109" s="33"/>
      <c r="Y109" s="33"/>
      <c r="Z109" s="35"/>
      <c r="AA109" s="55"/>
      <c r="AB109" s="58"/>
      <c r="AC109" s="38"/>
      <c r="AD109" s="41"/>
      <c r="AE109" s="116"/>
      <c r="AS109" s="21"/>
      <c r="AT109">
        <f>IF(C97="M",2)+IF(C97="Z",1)</f>
        <v>0</v>
      </c>
      <c r="AU109" s="23" t="s">
        <v>187</v>
      </c>
      <c r="AW109">
        <f>IF(AD96="DNF",0,AB96)</f>
        <v>0</v>
      </c>
    </row>
    <row r="110" spans="2:49" ht="24.75" customHeight="1">
      <c r="B110" s="25"/>
      <c r="AS110" s="21"/>
      <c r="AT110">
        <f>AT111+AT112</f>
        <v>4</v>
      </c>
      <c r="AU110" s="23" t="s">
        <v>187</v>
      </c>
      <c r="AW110">
        <f>IF(AD97="DNF",0,AB97)</f>
        <v>0</v>
      </c>
    </row>
    <row r="111" spans="2:49" ht="24.75" customHeight="1">
      <c r="B111" s="25"/>
      <c r="AF111">
        <f>IF(E59="M ",AB59,0)</f>
        <v>210</v>
      </c>
      <c r="AG111">
        <f>IF(E59="MV",AB59,0)</f>
        <v>0</v>
      </c>
      <c r="AH111">
        <f>IF(E59="Z ",AB59,0)</f>
        <v>0</v>
      </c>
      <c r="AI111">
        <f>IF(E59="ZV",AB59,0)</f>
        <v>0</v>
      </c>
      <c r="AJ111">
        <f>IF(E59="S ",AB59,0)</f>
        <v>0</v>
      </c>
      <c r="AK111">
        <f>IF(E59="SV",AB59,0)</f>
        <v>0</v>
      </c>
      <c r="AL111">
        <f>IF(AC59&gt;0,AS111,"DNF")</f>
        <v>5</v>
      </c>
      <c r="AM111">
        <f aca="true" t="shared" si="8" ref="AM111:AR111">RANK(AF111,AF$66:AF$195)</f>
        <v>5</v>
      </c>
      <c r="AN111">
        <f t="shared" si="8"/>
        <v>1</v>
      </c>
      <c r="AO111">
        <f t="shared" si="8"/>
        <v>1</v>
      </c>
      <c r="AP111">
        <f t="shared" si="8"/>
        <v>2</v>
      </c>
      <c r="AQ111">
        <f t="shared" si="8"/>
        <v>8</v>
      </c>
      <c r="AR111">
        <f t="shared" si="8"/>
        <v>3</v>
      </c>
      <c r="AS111" s="21">
        <f>IF(AA59&gt;6,IF(E59="M ",AM111)+IF(E59="MV",AN111)+IF(E59="Z ",AO111)+IF(E59="ZV",AP111)+IF(E59="S ",AQ111)+IF(E59="SV",AR111),"DNF")</f>
        <v>5</v>
      </c>
      <c r="AT111">
        <f>IF(C60="M",2)+IF(C60="Z",1)</f>
        <v>2</v>
      </c>
      <c r="AU111" s="23" t="s">
        <v>187</v>
      </c>
      <c r="AW111">
        <f>IF(AD59="DNF",0,AB59)</f>
        <v>210</v>
      </c>
    </row>
    <row r="112" spans="2:49" ht="24.75" customHeight="1">
      <c r="B112" s="25"/>
      <c r="AS112" s="21"/>
      <c r="AT112">
        <f>IF(C61="M",2)+IF(C61="Z",1)</f>
        <v>2</v>
      </c>
      <c r="AU112" s="23" t="s">
        <v>187</v>
      </c>
      <c r="AW112">
        <f>IF(AD60="DNF",0,AB60)</f>
        <v>0</v>
      </c>
    </row>
    <row r="113" spans="45:49" ht="24.75" customHeight="1">
      <c r="AS113" s="21"/>
      <c r="AT113">
        <f>AT114+AT115</f>
        <v>0</v>
      </c>
      <c r="AU113" s="23" t="s">
        <v>187</v>
      </c>
      <c r="AW113">
        <f>IF(AD61="DNF",0,AB61)</f>
        <v>0</v>
      </c>
    </row>
    <row r="114" spans="32:49" ht="24.75" customHeight="1">
      <c r="AF114">
        <f>IF(E77="M ",AB77,0)</f>
        <v>0</v>
      </c>
      <c r="AG114">
        <f>IF(E77="MV",AB77,0)</f>
        <v>0</v>
      </c>
      <c r="AH114">
        <f>IF(E77="Z ",AB77,0)</f>
        <v>0</v>
      </c>
      <c r="AI114">
        <f>IF(E77="ZV",AB77,0)</f>
        <v>0</v>
      </c>
      <c r="AJ114">
        <v>0</v>
      </c>
      <c r="AK114">
        <f>IF(E77="SV",AB77,0)</f>
        <v>0</v>
      </c>
      <c r="AL114">
        <f>IF(AC77&gt;0,AS114,"DNF")</f>
        <v>8</v>
      </c>
      <c r="AM114">
        <f aca="true" t="shared" si="9" ref="AM114:AR114">RANK(AF114,AF$66:AF$195)</f>
        <v>6</v>
      </c>
      <c r="AN114">
        <f t="shared" si="9"/>
        <v>1</v>
      </c>
      <c r="AO114">
        <f t="shared" si="9"/>
        <v>1</v>
      </c>
      <c r="AP114">
        <f t="shared" si="9"/>
        <v>2</v>
      </c>
      <c r="AQ114">
        <f t="shared" si="9"/>
        <v>8</v>
      </c>
      <c r="AR114">
        <f t="shared" si="9"/>
        <v>3</v>
      </c>
      <c r="AS114" s="21">
        <f>IF(AA77&gt;6,IF(E77="M ",AM114)+IF(E77="MV",AN114)+IF(E77="Z ",AO114)+IF(E77="ZV",AP114)+IF(E77="S ",AQ114)+IF(E77="SV",AR114),"DNF")</f>
        <v>8</v>
      </c>
      <c r="AT114">
        <f>IF(C78="M",2)+IF(C78="Z",1)</f>
        <v>0</v>
      </c>
      <c r="AU114" s="23" t="s">
        <v>187</v>
      </c>
      <c r="AV114" t="s">
        <v>270</v>
      </c>
      <c r="AW114">
        <f>IF(AD77="DNF",0,AB77)</f>
        <v>0</v>
      </c>
    </row>
    <row r="115" spans="45:49" ht="24.75" customHeight="1">
      <c r="AS115" s="21"/>
      <c r="AT115">
        <f>IF(C79="M",2)+IF(C79="Z",1)</f>
        <v>0</v>
      </c>
      <c r="AU115" s="23" t="s">
        <v>187</v>
      </c>
      <c r="AW115">
        <f>IF(AD78="DNF",0,AB78)</f>
        <v>0</v>
      </c>
    </row>
    <row r="116" spans="2:49" ht="24.75" customHeight="1">
      <c r="B116" s="25"/>
      <c r="AS116" s="21"/>
      <c r="AT116">
        <f>AT117+AT118</f>
        <v>4</v>
      </c>
      <c r="AU116" s="23" t="s">
        <v>187</v>
      </c>
      <c r="AW116">
        <f>IF(AD79="DNF",0,AB79)</f>
        <v>0</v>
      </c>
    </row>
    <row r="117" spans="2:49" ht="24.75" customHeight="1">
      <c r="B117" s="25"/>
      <c r="AF117">
        <f>IF(E8="M ",AB8,0)</f>
        <v>900</v>
      </c>
      <c r="AG117">
        <f>IF(E8="MV",AB8,0)</f>
        <v>0</v>
      </c>
      <c r="AH117">
        <f>IF(E8="Z ",AB8,0)</f>
        <v>0</v>
      </c>
      <c r="AI117">
        <f>IF(E8="ZV",AB8,0)</f>
        <v>0</v>
      </c>
      <c r="AJ117">
        <f>IF(E8="S ",AB8,0)</f>
        <v>0</v>
      </c>
      <c r="AK117">
        <f>IF(E8="SV",AB8,0)</f>
        <v>0</v>
      </c>
      <c r="AL117">
        <f>IF(AC8&gt;0,AS117,"DNF")</f>
        <v>1</v>
      </c>
      <c r="AM117">
        <f aca="true" t="shared" si="10" ref="AM117:AR117">RANK(AF117,AF$66:AF$195)</f>
        <v>1</v>
      </c>
      <c r="AN117">
        <f t="shared" si="10"/>
        <v>1</v>
      </c>
      <c r="AO117">
        <f t="shared" si="10"/>
        <v>1</v>
      </c>
      <c r="AP117">
        <f t="shared" si="10"/>
        <v>2</v>
      </c>
      <c r="AQ117">
        <f t="shared" si="10"/>
        <v>8</v>
      </c>
      <c r="AR117">
        <f t="shared" si="10"/>
        <v>3</v>
      </c>
      <c r="AS117" s="21">
        <f>IF(AA8&gt;6,IF(E8="M ",AM117)+IF(E8="MV",AN117)+IF(E8="Z ",AO117)+IF(E8="ZV",AP117)+IF(E8="S ",AQ117)+IF(E8="SV",AR117),"DNF")</f>
        <v>1</v>
      </c>
      <c r="AT117">
        <f>IF(C9="M",2)+IF(C9="Z",1)</f>
        <v>2</v>
      </c>
      <c r="AU117" s="23" t="s">
        <v>187</v>
      </c>
      <c r="AW117">
        <f>IF(AD8="DNF",0,AB8)</f>
        <v>900</v>
      </c>
    </row>
    <row r="118" spans="2:49" ht="24.75" customHeight="1">
      <c r="B118" s="25"/>
      <c r="AS118" s="21"/>
      <c r="AT118">
        <f>IF(C10="M",2)+IF(C10="Z",1)</f>
        <v>2</v>
      </c>
      <c r="AU118" s="23" t="s">
        <v>187</v>
      </c>
      <c r="AW118">
        <f>IF(AD9="DNF",0,AB9)</f>
        <v>0</v>
      </c>
    </row>
    <row r="119" spans="2:49" ht="24.75" customHeight="1">
      <c r="B119" s="25"/>
      <c r="AS119" s="21"/>
      <c r="AT119">
        <f>AT120+AT121</f>
        <v>0</v>
      </c>
      <c r="AU119" s="23" t="s">
        <v>187</v>
      </c>
      <c r="AW119">
        <f>IF(AD10="DNF",0,AB10)</f>
        <v>0</v>
      </c>
    </row>
    <row r="120" spans="2:49" ht="24.75" customHeight="1">
      <c r="B120" s="25"/>
      <c r="AF120">
        <f>IF(E47="M ",AB47,0)</f>
        <v>0</v>
      </c>
      <c r="AG120">
        <f>IF(E47="MV",AB47,0)</f>
        <v>0</v>
      </c>
      <c r="AH120">
        <f>IF(E47="Z ",AB47,0)</f>
        <v>0</v>
      </c>
      <c r="AI120">
        <f>IF(E47="ZV",AB47,0)</f>
        <v>0</v>
      </c>
      <c r="AJ120">
        <f>IF(E47="S ",AB47,0)</f>
        <v>0</v>
      </c>
      <c r="AK120">
        <f>IF(E47="SV",AB47,0)</f>
        <v>370</v>
      </c>
      <c r="AL120">
        <f>IF(AC47&gt;0,AS120,"DNF")</f>
        <v>2</v>
      </c>
      <c r="AM120">
        <f aca="true" t="shared" si="11" ref="AM120:AR120">RANK(AF120,AF$66:AF$195)</f>
        <v>6</v>
      </c>
      <c r="AN120">
        <f t="shared" si="11"/>
        <v>1</v>
      </c>
      <c r="AO120">
        <f t="shared" si="11"/>
        <v>1</v>
      </c>
      <c r="AP120">
        <f t="shared" si="11"/>
        <v>2</v>
      </c>
      <c r="AQ120">
        <f t="shared" si="11"/>
        <v>8</v>
      </c>
      <c r="AR120">
        <f t="shared" si="11"/>
        <v>2</v>
      </c>
      <c r="AS120" s="21">
        <f>IF(AA47&gt;6,IF(E47="M ",AM120)+IF(E47="MV",AN120)+IF(E47="Z ",AO120)+IF(E47="ZV",AP120)+IF(E47="S ",AQ120)+IF(E47="SV",AR120),"DNF")</f>
        <v>2</v>
      </c>
      <c r="AT120">
        <f>IF(C48="M",2)+IF(C48="Z",1)</f>
        <v>0</v>
      </c>
      <c r="AU120" s="23" t="s">
        <v>187</v>
      </c>
      <c r="AW120">
        <f>IF(AD47="DNF",0,AB47)</f>
        <v>370</v>
      </c>
    </row>
    <row r="121" spans="2:49" ht="24.75" customHeight="1">
      <c r="B121" s="25"/>
      <c r="AS121" s="21"/>
      <c r="AT121">
        <f>IF(C49="M",2)+IF(C49="Z",1)</f>
        <v>0</v>
      </c>
      <c r="AU121" s="23" t="s">
        <v>187</v>
      </c>
      <c r="AW121">
        <f>IF(AD48="DNF",0,AB48)</f>
        <v>0</v>
      </c>
    </row>
    <row r="122" spans="45:49" ht="24.75" customHeight="1">
      <c r="AS122" s="21"/>
      <c r="AT122">
        <f>AT123+AT124</f>
        <v>0</v>
      </c>
      <c r="AU122" s="23" t="s">
        <v>187</v>
      </c>
      <c r="AW122">
        <f>IF(AD49="DNF",0,AB49)</f>
        <v>0</v>
      </c>
    </row>
    <row r="123" spans="32:49" ht="24.75" customHeight="1">
      <c r="AF123">
        <f>IF(E107="M ",AB107,0)</f>
        <v>0</v>
      </c>
      <c r="AG123">
        <f>IF(E107="MV",AB107,0)</f>
        <v>0</v>
      </c>
      <c r="AH123">
        <f>IF(E107="Z ",AB107,0)</f>
        <v>0</v>
      </c>
      <c r="AI123">
        <f>IF(E107="ZV",AB107,0)</f>
        <v>0</v>
      </c>
      <c r="AJ123">
        <f>IF(E107="S ",AB107,0)</f>
        <v>50</v>
      </c>
      <c r="AK123">
        <f>IF(E107="SV",AB107,0)</f>
        <v>0</v>
      </c>
      <c r="AL123" t="str">
        <f>IF(AC107&gt;0,AS123,"DNF")</f>
        <v>DNF</v>
      </c>
      <c r="AM123">
        <f aca="true" t="shared" si="12" ref="AM123:AR123">RANK(AF123,AF$66:AF$195)</f>
        <v>6</v>
      </c>
      <c r="AN123">
        <f t="shared" si="12"/>
        <v>1</v>
      </c>
      <c r="AO123">
        <f t="shared" si="12"/>
        <v>1</v>
      </c>
      <c r="AP123">
        <f t="shared" si="12"/>
        <v>2</v>
      </c>
      <c r="AQ123">
        <f t="shared" si="12"/>
        <v>7</v>
      </c>
      <c r="AR123">
        <f t="shared" si="12"/>
        <v>3</v>
      </c>
      <c r="AS123" s="21" t="str">
        <f>IF(AA107&gt;6,IF(E107="M ",AM123)+IF(E107="MV",AN123)+IF(E107="Z ",AO123)+IF(E107="ZV",AP123)+IF(E107="S ",AQ123)+IF(E107="SV",AR123),"DNF")</f>
        <v>DNF</v>
      </c>
      <c r="AT123">
        <f>IF(C108="M",2)+IF(C108="Z",1)</f>
        <v>0</v>
      </c>
      <c r="AU123" s="23" t="s">
        <v>187</v>
      </c>
      <c r="AW123">
        <f>IF(AD107="DNF",0,AB107)</f>
        <v>0</v>
      </c>
    </row>
    <row r="124" spans="45:49" ht="24.75" customHeight="1">
      <c r="AS124" s="21"/>
      <c r="AT124">
        <f>IF(C109="M",2)+IF(C109="Z",1)</f>
        <v>0</v>
      </c>
      <c r="AU124" s="23" t="s">
        <v>187</v>
      </c>
      <c r="AW124">
        <f>IF(AD108="DNF",0,AB108)</f>
        <v>0</v>
      </c>
    </row>
    <row r="125" spans="45:49" ht="24.75" customHeight="1">
      <c r="AS125" s="21"/>
      <c r="AT125">
        <f>AT126+AT127</f>
        <v>4</v>
      </c>
      <c r="AU125" s="23" t="s">
        <v>187</v>
      </c>
      <c r="AW125">
        <f>IF(AD109="DNF",0,AB109)</f>
        <v>0</v>
      </c>
    </row>
    <row r="126" spans="32:49" ht="24.75" customHeight="1">
      <c r="AF126">
        <f>IF(E86="M ",AB86,0)</f>
        <v>0</v>
      </c>
      <c r="AG126">
        <v>0</v>
      </c>
      <c r="AH126">
        <f>IF(E86="Z ",AB86,0)</f>
        <v>0</v>
      </c>
      <c r="AI126">
        <f>IF(E86="ZV",AB86,0)</f>
        <v>0</v>
      </c>
      <c r="AJ126">
        <f>IF(E86="S ",AB86,0)</f>
        <v>0</v>
      </c>
      <c r="AK126">
        <f>IF(E86="SV",AB86,0)</f>
        <v>0</v>
      </c>
      <c r="AL126" t="str">
        <f>IF(AC86&gt;0,AS126,"DNF")</f>
        <v>DNF</v>
      </c>
      <c r="AM126">
        <f aca="true" t="shared" si="13" ref="AM126:AR126">RANK(AF126,AF$66:AF$195)</f>
        <v>6</v>
      </c>
      <c r="AN126">
        <f t="shared" si="13"/>
        <v>1</v>
      </c>
      <c r="AO126">
        <f t="shared" si="13"/>
        <v>1</v>
      </c>
      <c r="AP126">
        <f t="shared" si="13"/>
        <v>2</v>
      </c>
      <c r="AQ126">
        <f t="shared" si="13"/>
        <v>8</v>
      </c>
      <c r="AR126">
        <f t="shared" si="13"/>
        <v>3</v>
      </c>
      <c r="AS126" s="21" t="str">
        <f>IF(AA86&gt;6,IF(E86="M ",AM126)+IF(E86="MV",AN126)+IF(E86="Z ",AO126)+IF(E86="ZV",AP126)+IF(E86="S ",AQ126)+IF(E86="SV",AR126),"DNF")</f>
        <v>DNF</v>
      </c>
      <c r="AT126">
        <f>IF(C87="M",2)+IF(C87="Z",1)</f>
        <v>2</v>
      </c>
      <c r="AU126" s="23" t="s">
        <v>187</v>
      </c>
      <c r="AW126">
        <f>IF(AD86="DNF",0,AB86)</f>
        <v>0</v>
      </c>
    </row>
    <row r="127" spans="45:49" ht="24.75" customHeight="1">
      <c r="AS127" s="21"/>
      <c r="AT127">
        <f>IF(C88="M",2)+IF(C88="Z",1)</f>
        <v>2</v>
      </c>
      <c r="AU127" s="23" t="s">
        <v>187</v>
      </c>
      <c r="AW127">
        <f>IF(AD87="DNF",0,AB87)</f>
        <v>0</v>
      </c>
    </row>
    <row r="128" spans="45:49" ht="24.75" customHeight="1">
      <c r="AS128" s="21"/>
      <c r="AT128">
        <f>AT129+AT130</f>
        <v>2</v>
      </c>
      <c r="AU128" s="23" t="s">
        <v>187</v>
      </c>
      <c r="AW128">
        <f>IF(AD88="DNF",0,AB88)</f>
        <v>0</v>
      </c>
    </row>
    <row r="129" spans="32:49" ht="24.75" customHeight="1">
      <c r="AF129">
        <f>IF(E104="M ",AB104,0)</f>
        <v>0</v>
      </c>
      <c r="AG129">
        <f>IF(E104="MV",AB104,0)</f>
        <v>0</v>
      </c>
      <c r="AH129">
        <v>0</v>
      </c>
      <c r="AI129">
        <f>IF(E104="ZV",AB104,0)</f>
        <v>0</v>
      </c>
      <c r="AJ129">
        <f>IF(E104="S ",AB104,0)</f>
        <v>0</v>
      </c>
      <c r="AK129">
        <f>IF(E104="SV",AB104,0)</f>
        <v>0</v>
      </c>
      <c r="AL129" t="str">
        <f>IF(AC104&gt;0,AS129,"DNF")</f>
        <v>DNF</v>
      </c>
      <c r="AM129">
        <f aca="true" t="shared" si="14" ref="AM129:AR129">RANK(AF129,AF$66:AF$195)</f>
        <v>6</v>
      </c>
      <c r="AN129">
        <f t="shared" si="14"/>
        <v>1</v>
      </c>
      <c r="AO129">
        <f t="shared" si="14"/>
        <v>1</v>
      </c>
      <c r="AP129">
        <f t="shared" si="14"/>
        <v>2</v>
      </c>
      <c r="AQ129">
        <f t="shared" si="14"/>
        <v>8</v>
      </c>
      <c r="AR129">
        <f t="shared" si="14"/>
        <v>3</v>
      </c>
      <c r="AS129" s="21" t="str">
        <f>IF(AA104&gt;6,IF(E104="M ",AM129)+IF(E104="MV",AN129)+IF(E104="Z ",AO129)+IF(E104="ZV",AP129)+IF(E104="S ",AQ129)+IF(E104="SV",AR129),"DNF")</f>
        <v>DNF</v>
      </c>
      <c r="AT129">
        <f>IF(C105="M",2)+IF(C105="Z",1)</f>
        <v>1</v>
      </c>
      <c r="AU129" s="23" t="s">
        <v>187</v>
      </c>
      <c r="AW129">
        <f>IF(AD104="DNF",0,AB104)</f>
        <v>0</v>
      </c>
    </row>
    <row r="130" spans="45:49" ht="24.75" customHeight="1">
      <c r="AS130" s="21"/>
      <c r="AT130">
        <f>IF(C106="M",2)+IF(C106="Z",1)</f>
        <v>1</v>
      </c>
      <c r="AU130" s="23" t="s">
        <v>187</v>
      </c>
      <c r="AW130">
        <f>IF(AD105="DNF",0,AB105)</f>
        <v>0</v>
      </c>
    </row>
    <row r="131" spans="2:49" ht="24.75" customHeight="1">
      <c r="B131" s="25"/>
      <c r="AS131" s="21"/>
      <c r="AT131">
        <f>AT132+AT133</f>
        <v>0</v>
      </c>
      <c r="AU131" s="23" t="s">
        <v>187</v>
      </c>
      <c r="AW131">
        <f>IF(AD106="DNF",0,AB106)</f>
        <v>0</v>
      </c>
    </row>
    <row r="132" spans="2:49" ht="24.75" customHeight="1">
      <c r="B132" s="25"/>
      <c r="AF132">
        <f>IF(E29="M ",AB29,0)</f>
        <v>0</v>
      </c>
      <c r="AG132">
        <f>IF(E29="MV",AB29,0)</f>
        <v>0</v>
      </c>
      <c r="AH132">
        <f>IF(E29="Z ",AB29,0)</f>
        <v>0</v>
      </c>
      <c r="AI132">
        <f>IF(E29="ZV",AB29,0)</f>
        <v>0</v>
      </c>
      <c r="AJ132">
        <f>IF(E29="S ",AB29,0)</f>
        <v>470</v>
      </c>
      <c r="AK132">
        <f>IF(E29="SV",AB29,0)</f>
        <v>0</v>
      </c>
      <c r="AL132">
        <f>IF(AC29&gt;0,AS132,"DNF")</f>
        <v>1</v>
      </c>
      <c r="AM132">
        <f aca="true" t="shared" si="15" ref="AM132:AR132">RANK(AF132,AF$66:AF$195)</f>
        <v>6</v>
      </c>
      <c r="AN132">
        <f t="shared" si="15"/>
        <v>1</v>
      </c>
      <c r="AO132">
        <f t="shared" si="15"/>
        <v>1</v>
      </c>
      <c r="AP132">
        <f t="shared" si="15"/>
        <v>2</v>
      </c>
      <c r="AQ132">
        <f t="shared" si="15"/>
        <v>1</v>
      </c>
      <c r="AR132">
        <f t="shared" si="15"/>
        <v>3</v>
      </c>
      <c r="AS132" s="21">
        <f>IF(AA29&gt;6,IF(E29="M ",AM132)+IF(E29="MV",AN132)+IF(E29="Z ",AO132)+IF(E29="ZV",AP132)+IF(E29="S ",AQ132)+IF(E29="SV",AR132),"DNF")</f>
        <v>1</v>
      </c>
      <c r="AT132">
        <f>IF(C30="M",2)+IF(C30="Z",1)</f>
        <v>0</v>
      </c>
      <c r="AU132" s="23" t="s">
        <v>187</v>
      </c>
      <c r="AW132">
        <f>IF(AD29="DNF",0,AB29)</f>
        <v>470</v>
      </c>
    </row>
    <row r="133" spans="2:49" ht="24.75" customHeight="1">
      <c r="B133" s="25"/>
      <c r="AS133" s="21"/>
      <c r="AT133">
        <f>IF(C31="M",2)+IF(C31="Z",1)</f>
        <v>0</v>
      </c>
      <c r="AU133" s="23" t="s">
        <v>187</v>
      </c>
      <c r="AW133">
        <f>IF(AD30="DNF",0,AB30)</f>
        <v>0</v>
      </c>
    </row>
    <row r="134" spans="2:49" ht="24.75" customHeight="1">
      <c r="B134" s="25"/>
      <c r="AS134" s="21"/>
      <c r="AT134">
        <f>AT135+AT136</f>
        <v>0</v>
      </c>
      <c r="AU134" s="23" t="s">
        <v>187</v>
      </c>
      <c r="AW134">
        <f>IF(AD31="DNF",0,AB31)</f>
        <v>0</v>
      </c>
    </row>
    <row r="135" spans="2:49" ht="24.75" customHeight="1">
      <c r="B135" s="25"/>
      <c r="AF135">
        <f>IF(E44="M ",AB44,0)</f>
        <v>0</v>
      </c>
      <c r="AG135">
        <f>IF(E44="MV",AB44,0)</f>
        <v>0</v>
      </c>
      <c r="AH135">
        <f>IF(E44="Z ",AB44,0)</f>
        <v>0</v>
      </c>
      <c r="AI135">
        <f>IF(E44="ZV",AB44,0)</f>
        <v>0</v>
      </c>
      <c r="AJ135">
        <f>IF(E44="S ",AB44,0)</f>
        <v>380</v>
      </c>
      <c r="AK135">
        <f>IF(E44="SV",AB44,0)</f>
        <v>0</v>
      </c>
      <c r="AL135">
        <f>IF(AC44&gt;0,AS135,"DNF")</f>
        <v>4</v>
      </c>
      <c r="AM135">
        <f aca="true" t="shared" si="16" ref="AM135:AR135">RANK(AF135,AF$66:AF$195)</f>
        <v>6</v>
      </c>
      <c r="AN135">
        <f t="shared" si="16"/>
        <v>1</v>
      </c>
      <c r="AO135">
        <f t="shared" si="16"/>
        <v>1</v>
      </c>
      <c r="AP135">
        <f t="shared" si="16"/>
        <v>2</v>
      </c>
      <c r="AQ135">
        <f t="shared" si="16"/>
        <v>4</v>
      </c>
      <c r="AR135">
        <f t="shared" si="16"/>
        <v>3</v>
      </c>
      <c r="AS135" s="21">
        <f>IF(AA44&gt;6,IF(E44="M ",AM135)+IF(E44="MV",AN135)+IF(E44="Z ",AO135)+IF(E44="ZV",AP135)+IF(E44="S ",AQ135)+IF(E44="SV",AR135),"DNF")</f>
        <v>4</v>
      </c>
      <c r="AT135">
        <f>IF(C45="M",2)+IF(C45="Z",1)</f>
        <v>0</v>
      </c>
      <c r="AU135" s="23" t="s">
        <v>187</v>
      </c>
      <c r="AW135">
        <f>IF(AD44="DNF",0,AB44)</f>
        <v>380</v>
      </c>
    </row>
    <row r="136" spans="2:49" ht="24.75" customHeight="1">
      <c r="B136" s="25"/>
      <c r="AS136" s="21"/>
      <c r="AT136">
        <f>IF(C46="M",2)+IF(C46="Z",1)</f>
        <v>0</v>
      </c>
      <c r="AU136" s="23" t="s">
        <v>187</v>
      </c>
      <c r="AW136">
        <f>IF(AD45="DNF",0,AB45)</f>
        <v>0</v>
      </c>
    </row>
    <row r="137" spans="45:49" ht="24.75" customHeight="1">
      <c r="AS137" s="21"/>
      <c r="AT137">
        <f>AT138+AT139</f>
        <v>0</v>
      </c>
      <c r="AU137" s="23" t="s">
        <v>187</v>
      </c>
      <c r="AW137" t="e">
        <f>IF(#REF!="DNF",0,#REF!)</f>
        <v>#REF!</v>
      </c>
    </row>
    <row r="138" spans="32:49" ht="24.75" customHeight="1">
      <c r="AF138">
        <f>IF(E101="M ",AB101,0)</f>
        <v>0</v>
      </c>
      <c r="AG138">
        <f>IF(E101="MV",AB101,0)</f>
        <v>0</v>
      </c>
      <c r="AH138">
        <f>IF(E101="Z ",AB101,0)</f>
        <v>0</v>
      </c>
      <c r="AI138">
        <f>IF(E101="ZV",AB101,0)</f>
        <v>0</v>
      </c>
      <c r="AJ138">
        <v>0</v>
      </c>
      <c r="AK138">
        <f>IF(E101="SV",AB101,0)</f>
        <v>0</v>
      </c>
      <c r="AL138" t="str">
        <f>IF(AC101&gt;0,AS138,"DNF")</f>
        <v>DNF</v>
      </c>
      <c r="AM138">
        <f aca="true" t="shared" si="17" ref="AM138:AR138">RANK(AF138,AF$66:AF$195)</f>
        <v>6</v>
      </c>
      <c r="AN138">
        <f t="shared" si="17"/>
        <v>1</v>
      </c>
      <c r="AO138">
        <f t="shared" si="17"/>
        <v>1</v>
      </c>
      <c r="AP138">
        <f t="shared" si="17"/>
        <v>2</v>
      </c>
      <c r="AQ138">
        <f t="shared" si="17"/>
        <v>8</v>
      </c>
      <c r="AR138">
        <f t="shared" si="17"/>
        <v>3</v>
      </c>
      <c r="AS138" s="21" t="str">
        <f>IF(AA101&gt;6,IF(E101="M ",AM138)+IF(E101="MV",AN138)+IF(E101="Z ",AO138)+IF(E101="ZV",AP138)+IF(E101="S ",AQ138)+IF(E101="SV",AR138),"DNF")</f>
        <v>DNF</v>
      </c>
      <c r="AT138">
        <f>IF(C102="M",2)+IF(C102="Z",1)</f>
        <v>0</v>
      </c>
      <c r="AU138" s="23" t="s">
        <v>187</v>
      </c>
      <c r="AW138">
        <f>IF(AD101="DNF",0,AB101)</f>
        <v>0</v>
      </c>
    </row>
    <row r="139" spans="45:49" ht="24.75" customHeight="1">
      <c r="AS139" s="21"/>
      <c r="AT139">
        <f>IF(C103="M",2)+IF(C103="Z",1)</f>
        <v>0</v>
      </c>
      <c r="AU139" s="23" t="s">
        <v>187</v>
      </c>
      <c r="AW139">
        <f>IF(AD102="DNF",0,AB102)</f>
        <v>0</v>
      </c>
    </row>
    <row r="140" spans="45:49" ht="24.75" customHeight="1">
      <c r="AS140" s="21"/>
      <c r="AT140">
        <f>AT141+AT142</f>
        <v>2</v>
      </c>
      <c r="AU140" s="23" t="s">
        <v>187</v>
      </c>
      <c r="AW140">
        <f>IF(AD16="DNF",0,AB16)</f>
        <v>0</v>
      </c>
    </row>
    <row r="141" spans="32:49" ht="24.75" customHeight="1">
      <c r="AF141">
        <f>IF(E98="M ",AB98,0)</f>
        <v>0</v>
      </c>
      <c r="AG141">
        <f>IF(E98="MV",AB98,0)</f>
        <v>0</v>
      </c>
      <c r="AH141">
        <v>0</v>
      </c>
      <c r="AI141">
        <f>IF(E98="ZV",AB98,0)</f>
        <v>0</v>
      </c>
      <c r="AJ141">
        <f>IF(E98="S ",AB98,0)</f>
        <v>0</v>
      </c>
      <c r="AK141">
        <f>IF(E98="SV",AB98,0)</f>
        <v>0</v>
      </c>
      <c r="AL141" t="str">
        <f>IF(AC98&gt;0,AS141,"DNF")</f>
        <v>DNF</v>
      </c>
      <c r="AM141">
        <f aca="true" t="shared" si="18" ref="AM141:AR141">RANK(AF141,AF$66:AF$195)</f>
        <v>6</v>
      </c>
      <c r="AN141">
        <f t="shared" si="18"/>
        <v>1</v>
      </c>
      <c r="AO141">
        <f t="shared" si="18"/>
        <v>1</v>
      </c>
      <c r="AP141">
        <f t="shared" si="18"/>
        <v>2</v>
      </c>
      <c r="AQ141">
        <f t="shared" si="18"/>
        <v>8</v>
      </c>
      <c r="AR141">
        <f t="shared" si="18"/>
        <v>3</v>
      </c>
      <c r="AS141" s="21" t="str">
        <f>IF(AA98&gt;6,IF(E98="M ",AM141)+IF(E98="MV",AN141)+IF(E98="Z ",AO141)+IF(E98="ZV",AP141)+IF(E98="S ",AQ141)+IF(E98="SV",AR141),"DNF")</f>
        <v>DNF</v>
      </c>
      <c r="AT141">
        <f>IF(C99="M",2)+IF(C99="Z",1)</f>
        <v>1</v>
      </c>
      <c r="AU141" s="23" t="s">
        <v>187</v>
      </c>
      <c r="AW141">
        <f>IF(AD98="DNF",0,AB98)</f>
        <v>0</v>
      </c>
    </row>
    <row r="142" spans="45:49" ht="24.75" customHeight="1">
      <c r="AS142" s="21"/>
      <c r="AT142">
        <f>IF(C100="M",2)+IF(C100="Z",1)</f>
        <v>1</v>
      </c>
      <c r="AU142" s="23" t="s">
        <v>187</v>
      </c>
      <c r="AW142">
        <f>IF(AD99="DNF",0,AB99)</f>
        <v>0</v>
      </c>
    </row>
    <row r="143" spans="45:49" ht="24.75" customHeight="1">
      <c r="AS143" s="21"/>
      <c r="AT143">
        <f>AT144+AT145</f>
        <v>4</v>
      </c>
      <c r="AU143" s="23" t="s">
        <v>187</v>
      </c>
      <c r="AW143">
        <f>IF(AD73="DNF",0,AB73)</f>
        <v>0</v>
      </c>
    </row>
    <row r="144" spans="32:49" ht="24.75" customHeight="1">
      <c r="AF144">
        <v>0</v>
      </c>
      <c r="AG144">
        <f>IF(E83="MV",AB83,0)</f>
        <v>0</v>
      </c>
      <c r="AH144">
        <f>IF(E83="Z ",AB83,0)</f>
        <v>0</v>
      </c>
      <c r="AI144">
        <f>IF(E83="ZV",AB83,0)</f>
        <v>0</v>
      </c>
      <c r="AJ144">
        <f>IF(E83="S ",AB83,0)</f>
        <v>0</v>
      </c>
      <c r="AK144">
        <f>IF(E83="SV",AB83,0)</f>
        <v>0</v>
      </c>
      <c r="AL144" t="str">
        <f>IF(AC83&gt;0,AS144,"DNF")</f>
        <v>DNF</v>
      </c>
      <c r="AM144">
        <f aca="true" t="shared" si="19" ref="AM144:AR144">RANK(AF144,AF$66:AF$195)</f>
        <v>6</v>
      </c>
      <c r="AN144">
        <f t="shared" si="19"/>
        <v>1</v>
      </c>
      <c r="AO144">
        <f t="shared" si="19"/>
        <v>1</v>
      </c>
      <c r="AP144">
        <f t="shared" si="19"/>
        <v>2</v>
      </c>
      <c r="AQ144">
        <f t="shared" si="19"/>
        <v>8</v>
      </c>
      <c r="AR144">
        <f t="shared" si="19"/>
        <v>3</v>
      </c>
      <c r="AS144" s="21" t="str">
        <f>IF(AA83&gt;6,IF(E83="M ",AM144)+IF(E83="MV",AN144)+IF(E83="Z ",AO144)+IF(E83="ZV",AP144)+IF(E83="S ",AQ144)+IF(E83="SV",AR144),"DNF")</f>
        <v>DNF</v>
      </c>
      <c r="AT144">
        <f>IF(C84="M",2)+IF(C84="Z",1)</f>
        <v>2</v>
      </c>
      <c r="AU144" s="23" t="s">
        <v>187</v>
      </c>
      <c r="AW144">
        <f>IF(AD83="DNF",0,AB83)</f>
        <v>0</v>
      </c>
    </row>
    <row r="145" spans="45:49" ht="24.75" customHeight="1">
      <c r="AS145" s="21"/>
      <c r="AT145">
        <f>IF(C85="M",2)+IF(C85="Z",1)</f>
        <v>2</v>
      </c>
      <c r="AU145" s="23" t="s">
        <v>187</v>
      </c>
      <c r="AW145">
        <f>IF(AD84="DNF",0,AB84)</f>
        <v>0</v>
      </c>
    </row>
    <row r="146" spans="2:49" ht="24.75" customHeight="1">
      <c r="B146" s="25"/>
      <c r="AS146" s="21"/>
      <c r="AT146">
        <f>AT147+AT148</f>
        <v>0</v>
      </c>
      <c r="AU146" s="23" t="s">
        <v>187</v>
      </c>
      <c r="AW146">
        <f>IF(AD85="DNF",0,AB85)</f>
        <v>0</v>
      </c>
    </row>
    <row r="147" spans="2:49" ht="24.75" customHeight="1">
      <c r="B147" s="25"/>
      <c r="AF147">
        <f>IF(E35="M ",AB35,0)</f>
        <v>0</v>
      </c>
      <c r="AG147">
        <f>IF(E35="MV",AB35,0)</f>
        <v>0</v>
      </c>
      <c r="AH147">
        <f>IF(E35="Z ",AB35,0)</f>
        <v>0</v>
      </c>
      <c r="AI147">
        <f>IF(E35="ZV",AB35,0)</f>
        <v>0</v>
      </c>
      <c r="AJ147">
        <f>IF(E35="S ",AB35,0)</f>
        <v>410</v>
      </c>
      <c r="AK147">
        <f>IF(E35="SV",AB35,0)</f>
        <v>0</v>
      </c>
      <c r="AL147">
        <f>IF(AC35&gt;0,AS147,"DNF")</f>
        <v>2</v>
      </c>
      <c r="AM147">
        <f aca="true" t="shared" si="20" ref="AM147:AR147">RANK(AF147,AF$66:AF$195)</f>
        <v>6</v>
      </c>
      <c r="AN147">
        <f t="shared" si="20"/>
        <v>1</v>
      </c>
      <c r="AO147">
        <f t="shared" si="20"/>
        <v>1</v>
      </c>
      <c r="AP147">
        <f t="shared" si="20"/>
        <v>2</v>
      </c>
      <c r="AQ147">
        <f t="shared" si="20"/>
        <v>2</v>
      </c>
      <c r="AR147">
        <f t="shared" si="20"/>
        <v>3</v>
      </c>
      <c r="AS147" s="21">
        <f>IF(AA35&gt;6,IF(E35="M ",AM147)+IF(E35="MV",AN147)+IF(E35="Z ",AO147)+IF(E35="ZV",AP147)+IF(E35="S ",AQ147)+IF(E35="SV",AR147),"DNF")</f>
        <v>2</v>
      </c>
      <c r="AT147">
        <f>IF(C36="M",2)+IF(C36="Z",1)</f>
        <v>0</v>
      </c>
      <c r="AU147" s="23" t="s">
        <v>187</v>
      </c>
      <c r="AW147">
        <f>IF(AD35="DNF",0,AB35)</f>
        <v>410</v>
      </c>
    </row>
    <row r="148" spans="2:49" ht="24.75" customHeight="1">
      <c r="B148" s="25"/>
      <c r="AS148" s="21"/>
      <c r="AT148">
        <f>IF(C37="M",2)+IF(C37="Z",1)</f>
        <v>0</v>
      </c>
      <c r="AU148" s="23" t="s">
        <v>187</v>
      </c>
      <c r="AW148">
        <f>IF(AD36="DNF",0,AB36)</f>
        <v>0</v>
      </c>
    </row>
    <row r="149" spans="45:49" ht="24.75" customHeight="1">
      <c r="AS149" s="21"/>
      <c r="AT149">
        <f>AT150+AT151</f>
        <v>0</v>
      </c>
      <c r="AU149" s="23" t="s">
        <v>187</v>
      </c>
      <c r="AW149">
        <f>IF(AD37="DNF",0,AB37)</f>
        <v>0</v>
      </c>
    </row>
    <row r="150" spans="32:49" ht="24.75" customHeight="1">
      <c r="AF150">
        <f>IF(E80="M ",AB80,0)</f>
        <v>0</v>
      </c>
      <c r="AG150">
        <f>IF(E80="MV",AB80,0)</f>
        <v>0</v>
      </c>
      <c r="AH150">
        <f>IF(E80="Z ",AB80,0)</f>
        <v>0</v>
      </c>
      <c r="AI150">
        <f>IF(E80="ZV",AB80,0)</f>
        <v>0</v>
      </c>
      <c r="AJ150">
        <v>0</v>
      </c>
      <c r="AK150">
        <f>IF(E80="SV",AB80,0)</f>
        <v>0</v>
      </c>
      <c r="AL150" t="str">
        <f>IF(AC80&gt;0,AS150,"DNF")</f>
        <v>DNF</v>
      </c>
      <c r="AM150">
        <f aca="true" t="shared" si="21" ref="AM150:AR150">RANK(AF150,AF$66:AF$195)</f>
        <v>6</v>
      </c>
      <c r="AN150">
        <f t="shared" si="21"/>
        <v>1</v>
      </c>
      <c r="AO150">
        <f t="shared" si="21"/>
        <v>1</v>
      </c>
      <c r="AP150">
        <f t="shared" si="21"/>
        <v>2</v>
      </c>
      <c r="AQ150">
        <f t="shared" si="21"/>
        <v>8</v>
      </c>
      <c r="AR150">
        <f t="shared" si="21"/>
        <v>3</v>
      </c>
      <c r="AS150" s="21" t="str">
        <f>IF(AA80&gt;6,IF(E80="M ",AM150)+IF(E80="MV",AN150)+IF(E80="Z ",AO150)+IF(E80="ZV",AP150)+IF(E80="S ",AQ150)+IF(E80="SV",AR150),"DNF")</f>
        <v>DNF</v>
      </c>
      <c r="AT150">
        <f>IF(C81="M",2)+IF(C81="Z",1)</f>
        <v>0</v>
      </c>
      <c r="AU150" s="23" t="s">
        <v>187</v>
      </c>
      <c r="AW150">
        <f>IF(AD80="DNF",0,AB80)</f>
        <v>0</v>
      </c>
    </row>
    <row r="151" spans="45:49" ht="24.75" customHeight="1">
      <c r="AS151" s="21"/>
      <c r="AT151">
        <f>IF(C82="M",2)+IF(C82="Z",1)</f>
        <v>0</v>
      </c>
      <c r="AU151" s="23" t="s">
        <v>187</v>
      </c>
      <c r="AW151">
        <f>IF(AD81="DNF",0,AB81)</f>
        <v>0</v>
      </c>
    </row>
    <row r="152" spans="1:47" ht="24.75" customHeight="1" hidden="1">
      <c r="A152" s="118" t="s">
        <v>170</v>
      </c>
      <c r="B152" s="8"/>
      <c r="C152" s="20" t="b">
        <f>IF(AT152=2,"Z",IF(AT152=3,"S",IF(AT152=4,"M")))</f>
        <v>0</v>
      </c>
      <c r="D152" s="19">
        <f>(2016-D153)+(2016-D154)</f>
        <v>4032</v>
      </c>
      <c r="E152" s="50" t="str">
        <f>IF(D152&gt;89,CONCATENATE(C152,"V"),CONCATENATE(C152," "))</f>
        <v>NEPRAVDAV</v>
      </c>
      <c r="F152" s="10"/>
      <c r="G152" s="11"/>
      <c r="H152" s="11"/>
      <c r="I152" s="11"/>
      <c r="J152" s="11"/>
      <c r="K152" s="11"/>
      <c r="L152" s="11"/>
      <c r="M152" s="11"/>
      <c r="N152" s="11"/>
      <c r="O152" s="11"/>
      <c r="P152" s="11"/>
      <c r="Q152" s="11"/>
      <c r="R152" s="11"/>
      <c r="S152" s="11"/>
      <c r="T152" s="11"/>
      <c r="U152" s="11"/>
      <c r="V152" s="11"/>
      <c r="W152" s="11"/>
      <c r="X152" s="11"/>
      <c r="Y152" s="11"/>
      <c r="Z152" s="12"/>
      <c r="AA152" s="121">
        <f>_xlfn.COUNTIFS(F153:Z154,"&gt;1")</f>
        <v>0</v>
      </c>
      <c r="AB152" s="56">
        <f>SUM(F153:Z154)</f>
        <v>0</v>
      </c>
      <c r="AC152" s="124">
        <v>1</v>
      </c>
      <c r="AD152" s="39" t="str">
        <f>IF(AC152&gt;AU153,"DNF",AL153)</f>
        <v>DNF</v>
      </c>
      <c r="AE152" s="116" t="str">
        <f>IF(AD152="DNF","DNF",RANK(AW153,AW$66:AW$196))</f>
        <v>DNF</v>
      </c>
      <c r="AS152" s="21"/>
      <c r="AT152">
        <f>AT153+AT154</f>
        <v>0</v>
      </c>
      <c r="AU152" s="23" t="s">
        <v>187</v>
      </c>
    </row>
    <row r="153" spans="1:47" ht="24.75" customHeight="1" hidden="1">
      <c r="A153" s="119"/>
      <c r="B153" s="7"/>
      <c r="C153" s="13"/>
      <c r="D153" s="15"/>
      <c r="E153" s="51"/>
      <c r="F153" s="45" t="b">
        <f>IF(F152&gt;0,50)</f>
        <v>0</v>
      </c>
      <c r="G153" s="32" t="b">
        <f>IF(G152&gt;0,40)</f>
        <v>0</v>
      </c>
      <c r="H153" s="32" t="b">
        <f>IF(H152&gt;0,90)</f>
        <v>0</v>
      </c>
      <c r="I153" s="32" t="b">
        <f>IF(I152&gt;0,40)</f>
        <v>0</v>
      </c>
      <c r="J153" s="32" t="b">
        <f>IF(J152&gt;0,30)</f>
        <v>0</v>
      </c>
      <c r="K153" s="32" t="b">
        <f>IF(K152&gt;0,30)</f>
        <v>0</v>
      </c>
      <c r="L153" s="32" t="b">
        <f>IF(L152&gt;0,30)</f>
        <v>0</v>
      </c>
      <c r="M153" s="32" t="b">
        <f>IF(M152&gt;0,60)</f>
        <v>0</v>
      </c>
      <c r="N153" s="32" t="b">
        <f>IF(N152&gt;0,90)</f>
        <v>0</v>
      </c>
      <c r="O153" s="32" t="b">
        <f>IF(O152&gt;0,60)</f>
        <v>0</v>
      </c>
      <c r="P153" s="32" t="b">
        <f>IF(P152&gt;0,50)</f>
        <v>0</v>
      </c>
      <c r="Q153" s="32" t="b">
        <f>IF(Q152&gt;0,70)</f>
        <v>0</v>
      </c>
      <c r="R153" s="32" t="b">
        <f>IF(R152&gt;0,80)</f>
        <v>0</v>
      </c>
      <c r="S153" s="32" t="b">
        <f>IF(S152&gt;0,90)</f>
        <v>0</v>
      </c>
      <c r="T153" s="32" t="b">
        <f>IF(T152&gt;0,30)</f>
        <v>0</v>
      </c>
      <c r="U153" s="32" t="b">
        <f>IF(U152&gt;0,50)</f>
        <v>0</v>
      </c>
      <c r="V153" s="32" t="b">
        <f>IF(V152&gt;0,20)</f>
        <v>0</v>
      </c>
      <c r="W153" s="32" t="b">
        <f>IF(W152&gt;0,20)</f>
        <v>0</v>
      </c>
      <c r="X153" s="32" t="b">
        <f>IF(X152&gt;0,20)</f>
        <v>0</v>
      </c>
      <c r="Y153" s="32" t="b">
        <f>IF(Y152&gt;0,20)</f>
        <v>0</v>
      </c>
      <c r="Z153" s="34" t="b">
        <f>IF(Z152&gt;0,20)</f>
        <v>0</v>
      </c>
      <c r="AA153" s="122"/>
      <c r="AB153" s="57"/>
      <c r="AC153" s="125"/>
      <c r="AD153" s="40"/>
      <c r="AE153" s="127"/>
      <c r="AF153">
        <f>IF(E152="M ",AB152,0)</f>
        <v>0</v>
      </c>
      <c r="AG153">
        <f>IF(E152="MV",AB152,0)</f>
        <v>0</v>
      </c>
      <c r="AH153">
        <f>IF(E152="Z ",AB152,0)</f>
        <v>0</v>
      </c>
      <c r="AI153">
        <f>IF(E152="ZV",AB152,0)</f>
        <v>0</v>
      </c>
      <c r="AJ153">
        <f>IF(E152="S ",AB152,0)</f>
        <v>0</v>
      </c>
      <c r="AK153">
        <f>IF(E152="SV",AB152,0)</f>
        <v>0</v>
      </c>
      <c r="AL153" t="str">
        <f>IF(AC152&gt;0,AS153,"DNF")</f>
        <v>DNF</v>
      </c>
      <c r="AM153">
        <f aca="true" t="shared" si="22" ref="AM153:AR153">RANK(AF153,AF$66:AF$195)</f>
        <v>6</v>
      </c>
      <c r="AN153">
        <f t="shared" si="22"/>
        <v>1</v>
      </c>
      <c r="AO153">
        <f t="shared" si="22"/>
        <v>1</v>
      </c>
      <c r="AP153">
        <f t="shared" si="22"/>
        <v>2</v>
      </c>
      <c r="AQ153">
        <f t="shared" si="22"/>
        <v>8</v>
      </c>
      <c r="AR153">
        <f t="shared" si="22"/>
        <v>3</v>
      </c>
      <c r="AS153" s="21" t="str">
        <f>IF(AA152&gt;6,IF(E152="M ",AM153)+IF(E152="MV",AN153)+IF(E152="Z ",AO153)+IF(E152="ZV",AP153)+IF(E152="S ",AQ153)+IF(E152="SV",AR153),"DNF")</f>
        <v>DNF</v>
      </c>
      <c r="AT153">
        <f>IF(C153="M",2)+IF(C153="Z",1)</f>
        <v>0</v>
      </c>
      <c r="AU153" s="23" t="s">
        <v>187</v>
      </c>
    </row>
    <row r="154" spans="1:47" ht="24.75" customHeight="1" hidden="1" thickBot="1">
      <c r="A154" s="120"/>
      <c r="B154" s="9"/>
      <c r="C154" s="14"/>
      <c r="D154" s="16"/>
      <c r="E154" s="52"/>
      <c r="F154" s="46"/>
      <c r="G154" s="33"/>
      <c r="H154" s="33"/>
      <c r="I154" s="33"/>
      <c r="J154" s="33"/>
      <c r="K154" s="33"/>
      <c r="L154" s="33"/>
      <c r="M154" s="33"/>
      <c r="N154" s="33"/>
      <c r="O154" s="33"/>
      <c r="P154" s="33"/>
      <c r="Q154" s="33"/>
      <c r="R154" s="33"/>
      <c r="S154" s="33"/>
      <c r="T154" s="33"/>
      <c r="U154" s="33"/>
      <c r="V154" s="33"/>
      <c r="W154" s="33"/>
      <c r="X154" s="33"/>
      <c r="Y154" s="33"/>
      <c r="Z154" s="35"/>
      <c r="AA154" s="123"/>
      <c r="AB154" s="58"/>
      <c r="AC154" s="126"/>
      <c r="AD154" s="41"/>
      <c r="AE154" s="117"/>
      <c r="AS154" s="21"/>
      <c r="AT154">
        <f>IF(C154="M",2)+IF(C154="Z",1)</f>
        <v>0</v>
      </c>
      <c r="AU154" s="23" t="s">
        <v>187</v>
      </c>
    </row>
    <row r="155" spans="1:47" ht="24.75" customHeight="1" hidden="1">
      <c r="A155" s="47" t="s">
        <v>171</v>
      </c>
      <c r="B155" s="8"/>
      <c r="C155" s="20" t="b">
        <f>IF(AT155=2,"Z",IF(AT155=3,"S",IF(AT155=4,"M")))</f>
        <v>0</v>
      </c>
      <c r="D155" s="19">
        <f>(2016-D156)+(2016-D157)</f>
        <v>4032</v>
      </c>
      <c r="E155" s="50" t="str">
        <f>IF(D155&gt;89,CONCATENATE(C155,"V"),CONCATENATE(C155," "))</f>
        <v>NEPRAVDAV</v>
      </c>
      <c r="F155" s="10"/>
      <c r="G155" s="11"/>
      <c r="H155" s="11"/>
      <c r="I155" s="11"/>
      <c r="J155" s="11"/>
      <c r="K155" s="11"/>
      <c r="L155" s="11"/>
      <c r="M155" s="11"/>
      <c r="N155" s="11"/>
      <c r="O155" s="11"/>
      <c r="P155" s="11"/>
      <c r="Q155" s="11"/>
      <c r="R155" s="11"/>
      <c r="S155" s="11"/>
      <c r="T155" s="11"/>
      <c r="U155" s="11"/>
      <c r="V155" s="11"/>
      <c r="W155" s="11"/>
      <c r="X155" s="11"/>
      <c r="Y155" s="11"/>
      <c r="Z155" s="12"/>
      <c r="AA155" s="121">
        <f>_xlfn.COUNTIFS(F156:Z157,"&gt;1")</f>
        <v>0</v>
      </c>
      <c r="AB155" s="56">
        <f>SUM(F156:Z157)</f>
        <v>0</v>
      </c>
      <c r="AC155" s="124">
        <v>1</v>
      </c>
      <c r="AD155" s="39" t="str">
        <f>IF(AC155&gt;AU156,"DNF",AL156)</f>
        <v>DNF</v>
      </c>
      <c r="AE155" s="127" t="str">
        <f>IF(AD155="DNF","DNF",RANK(AW156,AW$66:AW$196))</f>
        <v>DNF</v>
      </c>
      <c r="AS155" s="21"/>
      <c r="AT155">
        <f>AT156+AT157</f>
        <v>0</v>
      </c>
      <c r="AU155" s="23" t="s">
        <v>187</v>
      </c>
    </row>
    <row r="156" spans="1:47" ht="24.75" customHeight="1" hidden="1">
      <c r="A156" s="48"/>
      <c r="B156" s="7"/>
      <c r="C156" s="13"/>
      <c r="D156" s="15"/>
      <c r="E156" s="51"/>
      <c r="F156" s="45" t="b">
        <f>IF(F155&gt;0,50)</f>
        <v>0</v>
      </c>
      <c r="G156" s="32" t="b">
        <f>IF(G155&gt;0,40)</f>
        <v>0</v>
      </c>
      <c r="H156" s="32" t="b">
        <f>IF(H155&gt;0,90)</f>
        <v>0</v>
      </c>
      <c r="I156" s="32" t="b">
        <f>IF(I155&gt;0,40)</f>
        <v>0</v>
      </c>
      <c r="J156" s="32" t="b">
        <f>IF(J155&gt;0,30)</f>
        <v>0</v>
      </c>
      <c r="K156" s="32" t="b">
        <f>IF(K155&gt;0,30)</f>
        <v>0</v>
      </c>
      <c r="L156" s="32" t="b">
        <f>IF(L155&gt;0,30)</f>
        <v>0</v>
      </c>
      <c r="M156" s="32" t="b">
        <f>IF(M155&gt;0,60)</f>
        <v>0</v>
      </c>
      <c r="N156" s="32" t="b">
        <f>IF(N155&gt;0,90)</f>
        <v>0</v>
      </c>
      <c r="O156" s="32" t="b">
        <f>IF(O155&gt;0,60)</f>
        <v>0</v>
      </c>
      <c r="P156" s="32" t="b">
        <f>IF(P155&gt;0,50)</f>
        <v>0</v>
      </c>
      <c r="Q156" s="32" t="b">
        <f>IF(Q155&gt;0,70)</f>
        <v>0</v>
      </c>
      <c r="R156" s="32" t="b">
        <f>IF(R155&gt;0,80)</f>
        <v>0</v>
      </c>
      <c r="S156" s="32" t="b">
        <f>IF(S155&gt;0,90)</f>
        <v>0</v>
      </c>
      <c r="T156" s="32" t="b">
        <f>IF(T155&gt;0,30)</f>
        <v>0</v>
      </c>
      <c r="U156" s="32" t="b">
        <f>IF(U155&gt;0,50)</f>
        <v>0</v>
      </c>
      <c r="V156" s="32" t="b">
        <f>IF(V155&gt;0,20)</f>
        <v>0</v>
      </c>
      <c r="W156" s="32" t="b">
        <f>IF(W155&gt;0,20)</f>
        <v>0</v>
      </c>
      <c r="X156" s="32" t="b">
        <f>IF(X155&gt;0,20)</f>
        <v>0</v>
      </c>
      <c r="Y156" s="32" t="b">
        <f>IF(Y155&gt;0,20)</f>
        <v>0</v>
      </c>
      <c r="Z156" s="34" t="b">
        <f>IF(Z155&gt;0,20)</f>
        <v>0</v>
      </c>
      <c r="AA156" s="122"/>
      <c r="AB156" s="57"/>
      <c r="AC156" s="125"/>
      <c r="AD156" s="40"/>
      <c r="AE156" s="127"/>
      <c r="AF156">
        <f>IF(E155="M ",AB155,0)</f>
        <v>0</v>
      </c>
      <c r="AG156">
        <f>IF(E155="MV",AB155,0)</f>
        <v>0</v>
      </c>
      <c r="AH156">
        <f>IF(E155="Z ",AB155,0)</f>
        <v>0</v>
      </c>
      <c r="AI156">
        <f>IF(E155="ZV",AB155,0)</f>
        <v>0</v>
      </c>
      <c r="AJ156">
        <f>IF(E155="S ",AB155,0)</f>
        <v>0</v>
      </c>
      <c r="AK156">
        <f>IF(E155="SV",AB155,0)</f>
        <v>0</v>
      </c>
      <c r="AL156" t="str">
        <f>IF(AC155&gt;0,AS156,"DNF")</f>
        <v>DNF</v>
      </c>
      <c r="AM156">
        <f aca="true" t="shared" si="23" ref="AM156:AR156">RANK(AF156,AF$66:AF$195)</f>
        <v>6</v>
      </c>
      <c r="AN156">
        <f t="shared" si="23"/>
        <v>1</v>
      </c>
      <c r="AO156">
        <f t="shared" si="23"/>
        <v>1</v>
      </c>
      <c r="AP156">
        <f t="shared" si="23"/>
        <v>2</v>
      </c>
      <c r="AQ156">
        <f t="shared" si="23"/>
        <v>8</v>
      </c>
      <c r="AR156">
        <f t="shared" si="23"/>
        <v>3</v>
      </c>
      <c r="AS156" s="21" t="str">
        <f>IF(AA155&gt;6,IF(E155="M ",AM156)+IF(E155="MV",AN156)+IF(E155="Z ",AO156)+IF(E155="ZV",AP156)+IF(E155="S ",AQ156)+IF(E155="SV",AR156),"DNF")</f>
        <v>DNF</v>
      </c>
      <c r="AT156">
        <f>IF(C156="M",2)+IF(C156="Z",1)</f>
        <v>0</v>
      </c>
      <c r="AU156" s="23" t="s">
        <v>187</v>
      </c>
    </row>
    <row r="157" spans="1:47" ht="24.75" customHeight="1" hidden="1" thickBot="1">
      <c r="A157" s="49"/>
      <c r="B157" s="9"/>
      <c r="C157" s="14"/>
      <c r="D157" s="16"/>
      <c r="E157" s="52"/>
      <c r="F157" s="46"/>
      <c r="G157" s="33"/>
      <c r="H157" s="33"/>
      <c r="I157" s="33"/>
      <c r="J157" s="33"/>
      <c r="K157" s="33"/>
      <c r="L157" s="33"/>
      <c r="M157" s="33"/>
      <c r="N157" s="33"/>
      <c r="O157" s="33"/>
      <c r="P157" s="33"/>
      <c r="Q157" s="33"/>
      <c r="R157" s="33"/>
      <c r="S157" s="33"/>
      <c r="T157" s="33"/>
      <c r="U157" s="33"/>
      <c r="V157" s="33"/>
      <c r="W157" s="33"/>
      <c r="X157" s="33"/>
      <c r="Y157" s="33"/>
      <c r="Z157" s="35"/>
      <c r="AA157" s="123"/>
      <c r="AB157" s="58"/>
      <c r="AC157" s="126"/>
      <c r="AD157" s="41"/>
      <c r="AE157" s="117"/>
      <c r="AS157" s="21"/>
      <c r="AT157">
        <f>IF(C157="M",2)+IF(C157="Z",1)</f>
        <v>0</v>
      </c>
      <c r="AU157" s="23" t="s">
        <v>187</v>
      </c>
    </row>
    <row r="158" spans="1:47" ht="24.75" customHeight="1" hidden="1">
      <c r="A158" s="47" t="s">
        <v>172</v>
      </c>
      <c r="B158" s="8"/>
      <c r="C158" s="20" t="b">
        <f>IF(AT158=2,"Z",IF(AT158=3,"S",IF(AT158=4,"M")))</f>
        <v>0</v>
      </c>
      <c r="D158" s="19">
        <f>(2016-D159)+(2016-D160)</f>
        <v>4032</v>
      </c>
      <c r="E158" s="50" t="str">
        <f>IF(D158&gt;89,CONCATENATE(C158,"V"),CONCATENATE(C158," "))</f>
        <v>NEPRAVDAV</v>
      </c>
      <c r="F158" s="10"/>
      <c r="G158" s="11"/>
      <c r="H158" s="11"/>
      <c r="I158" s="11"/>
      <c r="J158" s="11"/>
      <c r="K158" s="11"/>
      <c r="L158" s="11"/>
      <c r="M158" s="11"/>
      <c r="N158" s="11"/>
      <c r="O158" s="11"/>
      <c r="P158" s="11"/>
      <c r="Q158" s="11"/>
      <c r="R158" s="11"/>
      <c r="S158" s="11"/>
      <c r="T158" s="11"/>
      <c r="U158" s="11"/>
      <c r="V158" s="11"/>
      <c r="W158" s="11"/>
      <c r="X158" s="11"/>
      <c r="Y158" s="11"/>
      <c r="Z158" s="12"/>
      <c r="AA158" s="121">
        <f>_xlfn.COUNTIFS(F159:Z160,"&gt;1")</f>
        <v>0</v>
      </c>
      <c r="AB158" s="56">
        <f>SUM(F159:Z160)</f>
        <v>0</v>
      </c>
      <c r="AC158" s="124">
        <v>1</v>
      </c>
      <c r="AD158" s="39" t="str">
        <f>IF(AC158&gt;AU159,"DNF",AL159)</f>
        <v>DNF</v>
      </c>
      <c r="AE158" s="127" t="str">
        <f>IF(AD158="DNF","DNF",RANK(AW159,AW$66:AW$196))</f>
        <v>DNF</v>
      </c>
      <c r="AS158" s="21"/>
      <c r="AT158">
        <f>AT159+AT160</f>
        <v>0</v>
      </c>
      <c r="AU158" s="23" t="s">
        <v>187</v>
      </c>
    </row>
    <row r="159" spans="1:47" ht="24.75" customHeight="1" hidden="1">
      <c r="A159" s="48"/>
      <c r="B159" s="7"/>
      <c r="C159" s="13"/>
      <c r="D159" s="15"/>
      <c r="E159" s="51"/>
      <c r="F159" s="45" t="b">
        <f>IF(F158&gt;0,50)</f>
        <v>0</v>
      </c>
      <c r="G159" s="32" t="b">
        <f>IF(G158&gt;0,40)</f>
        <v>0</v>
      </c>
      <c r="H159" s="32" t="b">
        <f>IF(H158&gt;0,90)</f>
        <v>0</v>
      </c>
      <c r="I159" s="32" t="b">
        <f>IF(I158&gt;0,40)</f>
        <v>0</v>
      </c>
      <c r="J159" s="32" t="b">
        <f>IF(J158&gt;0,30)</f>
        <v>0</v>
      </c>
      <c r="K159" s="32" t="b">
        <f>IF(K158&gt;0,30)</f>
        <v>0</v>
      </c>
      <c r="L159" s="32" t="b">
        <f>IF(L158&gt;0,30)</f>
        <v>0</v>
      </c>
      <c r="M159" s="32" t="b">
        <f>IF(M158&gt;0,60)</f>
        <v>0</v>
      </c>
      <c r="N159" s="32" t="b">
        <f>IF(N158&gt;0,90)</f>
        <v>0</v>
      </c>
      <c r="O159" s="32" t="b">
        <f>IF(O158&gt;0,60)</f>
        <v>0</v>
      </c>
      <c r="P159" s="32" t="b">
        <f>IF(P158&gt;0,50)</f>
        <v>0</v>
      </c>
      <c r="Q159" s="32" t="b">
        <f>IF(Q158&gt;0,70)</f>
        <v>0</v>
      </c>
      <c r="R159" s="32" t="b">
        <f>IF(R158&gt;0,80)</f>
        <v>0</v>
      </c>
      <c r="S159" s="32" t="b">
        <f>IF(S158&gt;0,90)</f>
        <v>0</v>
      </c>
      <c r="T159" s="32" t="b">
        <f>IF(T158&gt;0,30)</f>
        <v>0</v>
      </c>
      <c r="U159" s="32" t="b">
        <f>IF(U158&gt;0,50)</f>
        <v>0</v>
      </c>
      <c r="V159" s="32" t="b">
        <f>IF(V158&gt;0,20)</f>
        <v>0</v>
      </c>
      <c r="W159" s="32" t="b">
        <f>IF(W158&gt;0,20)</f>
        <v>0</v>
      </c>
      <c r="X159" s="32" t="b">
        <f>IF(X158&gt;0,20)</f>
        <v>0</v>
      </c>
      <c r="Y159" s="32" t="b">
        <f>IF(Y158&gt;0,20)</f>
        <v>0</v>
      </c>
      <c r="Z159" s="34" t="b">
        <f>IF(Z158&gt;0,20)</f>
        <v>0</v>
      </c>
      <c r="AA159" s="122"/>
      <c r="AB159" s="57"/>
      <c r="AC159" s="125"/>
      <c r="AD159" s="40"/>
      <c r="AE159" s="127"/>
      <c r="AF159">
        <f>IF(E158="M ",AB158,0)</f>
        <v>0</v>
      </c>
      <c r="AG159">
        <f>IF(E158="MV",AB158,0)</f>
        <v>0</v>
      </c>
      <c r="AH159">
        <f>IF(E158="Z ",AB158,0)</f>
        <v>0</v>
      </c>
      <c r="AI159">
        <f>IF(E158="ZV",AB158,0)</f>
        <v>0</v>
      </c>
      <c r="AJ159">
        <f>IF(E158="S ",AB158,0)</f>
        <v>0</v>
      </c>
      <c r="AK159">
        <f>IF(E158="SV",AB158,0)</f>
        <v>0</v>
      </c>
      <c r="AL159" t="str">
        <f>IF(AC158&gt;0,AS159,"DNF")</f>
        <v>DNF</v>
      </c>
      <c r="AM159">
        <f aca="true" t="shared" si="24" ref="AM159:AR159">RANK(AF159,AF$66:AF$195)</f>
        <v>6</v>
      </c>
      <c r="AN159">
        <f t="shared" si="24"/>
        <v>1</v>
      </c>
      <c r="AO159">
        <f t="shared" si="24"/>
        <v>1</v>
      </c>
      <c r="AP159">
        <f t="shared" si="24"/>
        <v>2</v>
      </c>
      <c r="AQ159">
        <f t="shared" si="24"/>
        <v>8</v>
      </c>
      <c r="AR159">
        <f t="shared" si="24"/>
        <v>3</v>
      </c>
      <c r="AS159" s="21" t="str">
        <f>IF(AA158&gt;6,IF(E158="M ",AM159)+IF(E158="MV",AN159)+IF(E158="Z ",AO159)+IF(E158="ZV",AP159)+IF(E158="S ",AQ159)+IF(E158="SV",AR159),"DNF")</f>
        <v>DNF</v>
      </c>
      <c r="AT159">
        <f>IF(C159="M",2)+IF(C159="Z",1)</f>
        <v>0</v>
      </c>
      <c r="AU159" s="23" t="s">
        <v>187</v>
      </c>
    </row>
    <row r="160" spans="1:47" ht="24.75" customHeight="1" hidden="1" thickBot="1">
      <c r="A160" s="49"/>
      <c r="B160" s="9"/>
      <c r="C160" s="14"/>
      <c r="D160" s="16"/>
      <c r="E160" s="52"/>
      <c r="F160" s="46"/>
      <c r="G160" s="33"/>
      <c r="H160" s="33"/>
      <c r="I160" s="33"/>
      <c r="J160" s="33"/>
      <c r="K160" s="33"/>
      <c r="L160" s="33"/>
      <c r="M160" s="33"/>
      <c r="N160" s="33"/>
      <c r="O160" s="33"/>
      <c r="P160" s="33"/>
      <c r="Q160" s="33"/>
      <c r="R160" s="33"/>
      <c r="S160" s="33"/>
      <c r="T160" s="33"/>
      <c r="U160" s="33"/>
      <c r="V160" s="33"/>
      <c r="W160" s="33"/>
      <c r="X160" s="33"/>
      <c r="Y160" s="33"/>
      <c r="Z160" s="35"/>
      <c r="AA160" s="123"/>
      <c r="AB160" s="58"/>
      <c r="AC160" s="126"/>
      <c r="AD160" s="41"/>
      <c r="AE160" s="117"/>
      <c r="AS160" s="21"/>
      <c r="AT160">
        <f>IF(C160="M",2)+IF(C160="Z",1)</f>
        <v>0</v>
      </c>
      <c r="AU160" s="23" t="s">
        <v>187</v>
      </c>
    </row>
    <row r="161" spans="1:47" ht="24.75" customHeight="1" hidden="1">
      <c r="A161" s="47" t="s">
        <v>173</v>
      </c>
      <c r="B161" s="8"/>
      <c r="C161" s="20" t="b">
        <f>IF(AT161=2,"Z",IF(AT161=3,"S",IF(AT161=4,"M")))</f>
        <v>0</v>
      </c>
      <c r="D161" s="19">
        <f>(2016-D162)+(2016-D163)</f>
        <v>4032</v>
      </c>
      <c r="E161" s="50" t="str">
        <f>IF(D161&gt;89,CONCATENATE(C161,"V"),CONCATENATE(C161," "))</f>
        <v>NEPRAVDAV</v>
      </c>
      <c r="F161" s="10"/>
      <c r="G161" s="11"/>
      <c r="H161" s="11"/>
      <c r="I161" s="11"/>
      <c r="J161" s="11"/>
      <c r="K161" s="11"/>
      <c r="L161" s="11"/>
      <c r="M161" s="11"/>
      <c r="N161" s="11"/>
      <c r="O161" s="11"/>
      <c r="P161" s="11"/>
      <c r="Q161" s="11"/>
      <c r="R161" s="11"/>
      <c r="S161" s="11"/>
      <c r="T161" s="11"/>
      <c r="U161" s="11"/>
      <c r="V161" s="11"/>
      <c r="W161" s="11"/>
      <c r="X161" s="11"/>
      <c r="Y161" s="11"/>
      <c r="Z161" s="12"/>
      <c r="AA161" s="121">
        <f>_xlfn.COUNTIFS(F162:Z163,"&gt;1")</f>
        <v>0</v>
      </c>
      <c r="AB161" s="56">
        <f>SUM(F162:Z163)</f>
        <v>0</v>
      </c>
      <c r="AC161" s="124">
        <v>1</v>
      </c>
      <c r="AD161" s="39" t="str">
        <f>IF(AC161&gt;AU162,"DNF",AL162)</f>
        <v>DNF</v>
      </c>
      <c r="AE161" s="127" t="str">
        <f>IF(AD161="DNF","DNF",RANK(AW162,AW$66:AW$196))</f>
        <v>DNF</v>
      </c>
      <c r="AS161" s="21"/>
      <c r="AT161">
        <f>AT162+AT163</f>
        <v>0</v>
      </c>
      <c r="AU161" s="23" t="s">
        <v>187</v>
      </c>
    </row>
    <row r="162" spans="1:47" ht="24.75" customHeight="1" hidden="1">
      <c r="A162" s="48"/>
      <c r="B162" s="7"/>
      <c r="C162" s="13"/>
      <c r="D162" s="15"/>
      <c r="E162" s="51"/>
      <c r="F162" s="45" t="b">
        <f>IF(F161&gt;0,50)</f>
        <v>0</v>
      </c>
      <c r="G162" s="32" t="b">
        <f>IF(G161&gt;0,40)</f>
        <v>0</v>
      </c>
      <c r="H162" s="32" t="b">
        <f>IF(H161&gt;0,90)</f>
        <v>0</v>
      </c>
      <c r="I162" s="32" t="b">
        <f>IF(I161&gt;0,40)</f>
        <v>0</v>
      </c>
      <c r="J162" s="32" t="b">
        <f>IF(J161&gt;0,30)</f>
        <v>0</v>
      </c>
      <c r="K162" s="32" t="b">
        <f>IF(K161&gt;0,30)</f>
        <v>0</v>
      </c>
      <c r="L162" s="32" t="b">
        <f>IF(L161&gt;0,30)</f>
        <v>0</v>
      </c>
      <c r="M162" s="32" t="b">
        <f>IF(M161&gt;0,60)</f>
        <v>0</v>
      </c>
      <c r="N162" s="32" t="b">
        <f>IF(N161&gt;0,90)</f>
        <v>0</v>
      </c>
      <c r="O162" s="32" t="b">
        <f>IF(O161&gt;0,60)</f>
        <v>0</v>
      </c>
      <c r="P162" s="32" t="b">
        <f>IF(P161&gt;0,50)</f>
        <v>0</v>
      </c>
      <c r="Q162" s="32" t="b">
        <f>IF(Q161&gt;0,70)</f>
        <v>0</v>
      </c>
      <c r="R162" s="32" t="b">
        <f>IF(R161&gt;0,80)</f>
        <v>0</v>
      </c>
      <c r="S162" s="32" t="b">
        <f>IF(S161&gt;0,90)</f>
        <v>0</v>
      </c>
      <c r="T162" s="32" t="b">
        <f>IF(T161&gt;0,30)</f>
        <v>0</v>
      </c>
      <c r="U162" s="32" t="b">
        <f>IF(U161&gt;0,50)</f>
        <v>0</v>
      </c>
      <c r="V162" s="32" t="b">
        <f>IF(V161&gt;0,20)</f>
        <v>0</v>
      </c>
      <c r="W162" s="32" t="b">
        <f>IF(W161&gt;0,20)</f>
        <v>0</v>
      </c>
      <c r="X162" s="32" t="b">
        <f>IF(X161&gt;0,20)</f>
        <v>0</v>
      </c>
      <c r="Y162" s="32" t="b">
        <f>IF(Y161&gt;0,20)</f>
        <v>0</v>
      </c>
      <c r="Z162" s="34" t="b">
        <f>IF(Z161&gt;0,20)</f>
        <v>0</v>
      </c>
      <c r="AA162" s="122"/>
      <c r="AB162" s="57"/>
      <c r="AC162" s="125"/>
      <c r="AD162" s="40"/>
      <c r="AE162" s="127"/>
      <c r="AF162">
        <f>IF(E161="M ",AB161,0)</f>
        <v>0</v>
      </c>
      <c r="AG162">
        <f>IF(E161="MV",AB161,0)</f>
        <v>0</v>
      </c>
      <c r="AH162">
        <f>IF(E161="Z ",AB161,0)</f>
        <v>0</v>
      </c>
      <c r="AI162">
        <f>IF(E161="ZV",AB161,0)</f>
        <v>0</v>
      </c>
      <c r="AJ162">
        <f>IF(E161="S ",AB161,0)</f>
        <v>0</v>
      </c>
      <c r="AK162">
        <f>IF(E161="SV",AB161,0)</f>
        <v>0</v>
      </c>
      <c r="AL162" t="str">
        <f>IF(AC161&gt;0,AS162,"DNF")</f>
        <v>DNF</v>
      </c>
      <c r="AM162">
        <f aca="true" t="shared" si="25" ref="AM162:AR162">RANK(AF162,AF$66:AF$195)</f>
        <v>6</v>
      </c>
      <c r="AN162">
        <f t="shared" si="25"/>
        <v>1</v>
      </c>
      <c r="AO162">
        <f t="shared" si="25"/>
        <v>1</v>
      </c>
      <c r="AP162">
        <f t="shared" si="25"/>
        <v>2</v>
      </c>
      <c r="AQ162">
        <f t="shared" si="25"/>
        <v>8</v>
      </c>
      <c r="AR162">
        <f t="shared" si="25"/>
        <v>3</v>
      </c>
      <c r="AS162" s="21" t="str">
        <f>IF(AA161&gt;6,IF(E161="M ",AM162)+IF(E161="MV",AN162)+IF(E161="Z ",AO162)+IF(E161="ZV",AP162)+IF(E161="S ",AQ162)+IF(E161="SV",AR162),"DNF")</f>
        <v>DNF</v>
      </c>
      <c r="AT162">
        <f>IF(C162="M",2)+IF(C162="Z",1)</f>
        <v>0</v>
      </c>
      <c r="AU162" s="23" t="s">
        <v>187</v>
      </c>
    </row>
    <row r="163" spans="1:47" ht="24.75" customHeight="1" hidden="1" thickBot="1">
      <c r="A163" s="49"/>
      <c r="B163" s="9"/>
      <c r="C163" s="14"/>
      <c r="D163" s="16"/>
      <c r="E163" s="52"/>
      <c r="F163" s="46"/>
      <c r="G163" s="33"/>
      <c r="H163" s="33"/>
      <c r="I163" s="33"/>
      <c r="J163" s="33"/>
      <c r="K163" s="33"/>
      <c r="L163" s="33"/>
      <c r="M163" s="33"/>
      <c r="N163" s="33"/>
      <c r="O163" s="33"/>
      <c r="P163" s="33"/>
      <c r="Q163" s="33"/>
      <c r="R163" s="33"/>
      <c r="S163" s="33"/>
      <c r="T163" s="33"/>
      <c r="U163" s="33"/>
      <c r="V163" s="33"/>
      <c r="W163" s="33"/>
      <c r="X163" s="33"/>
      <c r="Y163" s="33"/>
      <c r="Z163" s="35"/>
      <c r="AA163" s="123"/>
      <c r="AB163" s="58"/>
      <c r="AC163" s="126"/>
      <c r="AD163" s="41"/>
      <c r="AE163" s="117"/>
      <c r="AS163" s="21"/>
      <c r="AT163">
        <f>IF(C163="M",2)+IF(C163="Z",1)</f>
        <v>0</v>
      </c>
      <c r="AU163" s="23" t="s">
        <v>187</v>
      </c>
    </row>
    <row r="164" spans="1:47" ht="24.75" customHeight="1" hidden="1">
      <c r="A164" s="47" t="s">
        <v>174</v>
      </c>
      <c r="B164" s="8"/>
      <c r="C164" s="20" t="b">
        <f>IF(AT164=2,"Z",IF(AT164=3,"S",IF(AT164=4,"M")))</f>
        <v>0</v>
      </c>
      <c r="D164" s="19">
        <f>(2016-D165)+(2016-D166)</f>
        <v>4032</v>
      </c>
      <c r="E164" s="50" t="str">
        <f>IF(D164&gt;89,CONCATENATE(C164,"V"),CONCATENATE(C164," "))</f>
        <v>NEPRAVDAV</v>
      </c>
      <c r="F164" s="10"/>
      <c r="G164" s="11"/>
      <c r="H164" s="11"/>
      <c r="I164" s="11"/>
      <c r="J164" s="11"/>
      <c r="K164" s="11"/>
      <c r="L164" s="11"/>
      <c r="M164" s="11"/>
      <c r="N164" s="11"/>
      <c r="O164" s="11"/>
      <c r="P164" s="11"/>
      <c r="Q164" s="11"/>
      <c r="R164" s="11"/>
      <c r="S164" s="11"/>
      <c r="T164" s="11"/>
      <c r="U164" s="11"/>
      <c r="V164" s="11"/>
      <c r="W164" s="11"/>
      <c r="X164" s="11"/>
      <c r="Y164" s="11"/>
      <c r="Z164" s="12"/>
      <c r="AA164" s="121">
        <f>_xlfn.COUNTIFS(F165:Z166,"&gt;1")</f>
        <v>0</v>
      </c>
      <c r="AB164" s="56">
        <f>SUM(F165:Z166)</f>
        <v>0</v>
      </c>
      <c r="AC164" s="124">
        <v>1</v>
      </c>
      <c r="AD164" s="39" t="str">
        <f>IF(AC164&gt;AU165,"DNF",AL165)</f>
        <v>DNF</v>
      </c>
      <c r="AE164" s="127" t="str">
        <f>IF(AD164="DNF","DNF",RANK(AW165,AW$66:AW$196))</f>
        <v>DNF</v>
      </c>
      <c r="AS164" s="21"/>
      <c r="AT164">
        <f>AT165+AT166</f>
        <v>0</v>
      </c>
      <c r="AU164" s="23" t="s">
        <v>187</v>
      </c>
    </row>
    <row r="165" spans="1:47" ht="24.75" customHeight="1" hidden="1">
      <c r="A165" s="48"/>
      <c r="B165" s="7"/>
      <c r="C165" s="13"/>
      <c r="D165" s="15"/>
      <c r="E165" s="51"/>
      <c r="F165" s="45" t="b">
        <f>IF(F164&gt;0,50)</f>
        <v>0</v>
      </c>
      <c r="G165" s="32" t="b">
        <f>IF(G164&gt;0,40)</f>
        <v>0</v>
      </c>
      <c r="H165" s="32" t="b">
        <f>IF(H164&gt;0,90)</f>
        <v>0</v>
      </c>
      <c r="I165" s="32" t="b">
        <f>IF(I164&gt;0,40)</f>
        <v>0</v>
      </c>
      <c r="J165" s="32" t="b">
        <f>IF(J164&gt;0,30)</f>
        <v>0</v>
      </c>
      <c r="K165" s="32" t="b">
        <f>IF(K164&gt;0,30)</f>
        <v>0</v>
      </c>
      <c r="L165" s="32" t="b">
        <f>IF(L164&gt;0,30)</f>
        <v>0</v>
      </c>
      <c r="M165" s="32" t="b">
        <f>IF(M164&gt;0,60)</f>
        <v>0</v>
      </c>
      <c r="N165" s="32" t="b">
        <f>IF(N164&gt;0,90)</f>
        <v>0</v>
      </c>
      <c r="O165" s="32" t="b">
        <f>IF(O164&gt;0,60)</f>
        <v>0</v>
      </c>
      <c r="P165" s="32" t="b">
        <f>IF(P164&gt;0,50)</f>
        <v>0</v>
      </c>
      <c r="Q165" s="32" t="b">
        <f>IF(Q164&gt;0,70)</f>
        <v>0</v>
      </c>
      <c r="R165" s="32" t="b">
        <f>IF(R164&gt;0,80)</f>
        <v>0</v>
      </c>
      <c r="S165" s="32" t="b">
        <f>IF(S164&gt;0,90)</f>
        <v>0</v>
      </c>
      <c r="T165" s="32" t="b">
        <f>IF(T164&gt;0,30)</f>
        <v>0</v>
      </c>
      <c r="U165" s="32" t="b">
        <f>IF(U164&gt;0,50)</f>
        <v>0</v>
      </c>
      <c r="V165" s="32" t="b">
        <f>IF(V164&gt;0,20)</f>
        <v>0</v>
      </c>
      <c r="W165" s="32" t="b">
        <f>IF(W164&gt;0,20)</f>
        <v>0</v>
      </c>
      <c r="X165" s="32" t="b">
        <f>IF(X164&gt;0,20)</f>
        <v>0</v>
      </c>
      <c r="Y165" s="32" t="b">
        <f>IF(Y164&gt;0,20)</f>
        <v>0</v>
      </c>
      <c r="Z165" s="34" t="b">
        <f>IF(Z164&gt;0,20)</f>
        <v>0</v>
      </c>
      <c r="AA165" s="122"/>
      <c r="AB165" s="57"/>
      <c r="AC165" s="125"/>
      <c r="AD165" s="40"/>
      <c r="AE165" s="127"/>
      <c r="AF165">
        <f>IF(E164="M ",AB164,0)</f>
        <v>0</v>
      </c>
      <c r="AG165">
        <f>IF(E164="MV",AB164,0)</f>
        <v>0</v>
      </c>
      <c r="AH165">
        <f>IF(E164="Z ",AB164,0)</f>
        <v>0</v>
      </c>
      <c r="AI165">
        <f>IF(E164="ZV",AB164,0)</f>
        <v>0</v>
      </c>
      <c r="AJ165">
        <f>IF(E164="S ",AB164,0)</f>
        <v>0</v>
      </c>
      <c r="AK165">
        <f>IF(E164="SV",AB164,0)</f>
        <v>0</v>
      </c>
      <c r="AL165" t="str">
        <f>IF(AC164&gt;0,AS165,"DNF")</f>
        <v>DNF</v>
      </c>
      <c r="AM165">
        <f aca="true" t="shared" si="26" ref="AM165:AR165">RANK(AF165,AF$66:AF$195)</f>
        <v>6</v>
      </c>
      <c r="AN165">
        <f t="shared" si="26"/>
        <v>1</v>
      </c>
      <c r="AO165">
        <f t="shared" si="26"/>
        <v>1</v>
      </c>
      <c r="AP165">
        <f t="shared" si="26"/>
        <v>2</v>
      </c>
      <c r="AQ165">
        <f t="shared" si="26"/>
        <v>8</v>
      </c>
      <c r="AR165">
        <f t="shared" si="26"/>
        <v>3</v>
      </c>
      <c r="AS165" s="21" t="str">
        <f>IF(AA164&gt;6,IF(E164="M ",AM165)+IF(E164="MV",AN165)+IF(E164="Z ",AO165)+IF(E164="ZV",AP165)+IF(E164="S ",AQ165)+IF(E164="SV",AR165),"DNF")</f>
        <v>DNF</v>
      </c>
      <c r="AT165">
        <f>IF(C165="M",2)+IF(C165="Z",1)</f>
        <v>0</v>
      </c>
      <c r="AU165" s="23" t="s">
        <v>187</v>
      </c>
    </row>
    <row r="166" spans="1:47" ht="24.75" customHeight="1" hidden="1" thickBot="1">
      <c r="A166" s="49"/>
      <c r="B166" s="9"/>
      <c r="C166" s="14"/>
      <c r="D166" s="16"/>
      <c r="E166" s="52"/>
      <c r="F166" s="46"/>
      <c r="G166" s="33"/>
      <c r="H166" s="33"/>
      <c r="I166" s="33"/>
      <c r="J166" s="33"/>
      <c r="K166" s="33"/>
      <c r="L166" s="33"/>
      <c r="M166" s="33"/>
      <c r="N166" s="33"/>
      <c r="O166" s="33"/>
      <c r="P166" s="33"/>
      <c r="Q166" s="33"/>
      <c r="R166" s="33"/>
      <c r="S166" s="33"/>
      <c r="T166" s="33"/>
      <c r="U166" s="33"/>
      <c r="V166" s="33"/>
      <c r="W166" s="33"/>
      <c r="X166" s="33"/>
      <c r="Y166" s="33"/>
      <c r="Z166" s="35"/>
      <c r="AA166" s="123"/>
      <c r="AB166" s="58"/>
      <c r="AC166" s="126"/>
      <c r="AD166" s="41"/>
      <c r="AE166" s="117"/>
      <c r="AS166" s="21"/>
      <c r="AT166">
        <f>IF(C166="M",2)+IF(C166="Z",1)</f>
        <v>0</v>
      </c>
      <c r="AU166" s="23" t="s">
        <v>187</v>
      </c>
    </row>
    <row r="167" spans="1:47" ht="24.75" customHeight="1" hidden="1">
      <c r="A167" s="47" t="s">
        <v>175</v>
      </c>
      <c r="B167" s="8"/>
      <c r="C167" s="20" t="b">
        <f>IF(AT167=2,"Z",IF(AT167=3,"S",IF(AT167=4,"M")))</f>
        <v>0</v>
      </c>
      <c r="D167" s="19">
        <f>(2016-D168)+(2016-D169)</f>
        <v>4032</v>
      </c>
      <c r="E167" s="50" t="str">
        <f>IF(D167&gt;89,CONCATENATE(C167,"V"),CONCATENATE(C167," "))</f>
        <v>NEPRAVDAV</v>
      </c>
      <c r="F167" s="10"/>
      <c r="G167" s="11"/>
      <c r="H167" s="11"/>
      <c r="I167" s="11"/>
      <c r="J167" s="11"/>
      <c r="K167" s="11"/>
      <c r="L167" s="11"/>
      <c r="M167" s="11"/>
      <c r="N167" s="11"/>
      <c r="O167" s="11"/>
      <c r="P167" s="11"/>
      <c r="Q167" s="11"/>
      <c r="R167" s="11"/>
      <c r="S167" s="11"/>
      <c r="T167" s="11"/>
      <c r="U167" s="11"/>
      <c r="V167" s="11"/>
      <c r="W167" s="11"/>
      <c r="X167" s="11"/>
      <c r="Y167" s="11"/>
      <c r="Z167" s="12"/>
      <c r="AA167" s="121">
        <f>_xlfn.COUNTIFS(F168:Z169,"&gt;1")</f>
        <v>0</v>
      </c>
      <c r="AB167" s="56">
        <f>SUM(F168:Z169)</f>
        <v>0</v>
      </c>
      <c r="AC167" s="124">
        <v>1</v>
      </c>
      <c r="AD167" s="39" t="str">
        <f>IF(AC167&gt;AU168,"DNF",AL168)</f>
        <v>DNF</v>
      </c>
      <c r="AE167" s="127" t="str">
        <f>IF(AD167="DNF","DNF",RANK(AW168,AW$66:AW$196))</f>
        <v>DNF</v>
      </c>
      <c r="AS167" s="21"/>
      <c r="AT167">
        <f>AT168+AT169</f>
        <v>0</v>
      </c>
      <c r="AU167" s="23" t="s">
        <v>187</v>
      </c>
    </row>
    <row r="168" spans="1:47" ht="24.75" customHeight="1" hidden="1">
      <c r="A168" s="48"/>
      <c r="B168" s="7"/>
      <c r="C168" s="13"/>
      <c r="D168" s="15"/>
      <c r="E168" s="51"/>
      <c r="F168" s="45" t="b">
        <f>IF(F167&gt;0,50)</f>
        <v>0</v>
      </c>
      <c r="G168" s="32" t="b">
        <f>IF(G167&gt;0,40)</f>
        <v>0</v>
      </c>
      <c r="H168" s="32" t="b">
        <f>IF(H167&gt;0,90)</f>
        <v>0</v>
      </c>
      <c r="I168" s="32" t="b">
        <f>IF(I167&gt;0,40)</f>
        <v>0</v>
      </c>
      <c r="J168" s="32" t="b">
        <f>IF(J167&gt;0,30)</f>
        <v>0</v>
      </c>
      <c r="K168" s="32" t="b">
        <f>IF(K167&gt;0,30)</f>
        <v>0</v>
      </c>
      <c r="L168" s="32" t="b">
        <f>IF(L167&gt;0,30)</f>
        <v>0</v>
      </c>
      <c r="M168" s="32" t="b">
        <f>IF(M167&gt;0,60)</f>
        <v>0</v>
      </c>
      <c r="N168" s="32" t="b">
        <f>IF(N167&gt;0,90)</f>
        <v>0</v>
      </c>
      <c r="O168" s="32" t="b">
        <f>IF(O167&gt;0,60)</f>
        <v>0</v>
      </c>
      <c r="P168" s="32" t="b">
        <f>IF(P167&gt;0,50)</f>
        <v>0</v>
      </c>
      <c r="Q168" s="32" t="b">
        <f>IF(Q167&gt;0,70)</f>
        <v>0</v>
      </c>
      <c r="R168" s="32" t="b">
        <f>IF(R167&gt;0,80)</f>
        <v>0</v>
      </c>
      <c r="S168" s="32" t="b">
        <f>IF(S167&gt;0,90)</f>
        <v>0</v>
      </c>
      <c r="T168" s="32" t="b">
        <f>IF(T167&gt;0,30)</f>
        <v>0</v>
      </c>
      <c r="U168" s="32" t="b">
        <f>IF(U167&gt;0,50)</f>
        <v>0</v>
      </c>
      <c r="V168" s="32" t="b">
        <f>IF(V167&gt;0,20)</f>
        <v>0</v>
      </c>
      <c r="W168" s="32" t="b">
        <f>IF(W167&gt;0,20)</f>
        <v>0</v>
      </c>
      <c r="X168" s="32" t="b">
        <f>IF(X167&gt;0,20)</f>
        <v>0</v>
      </c>
      <c r="Y168" s="32" t="b">
        <f>IF(Y167&gt;0,20)</f>
        <v>0</v>
      </c>
      <c r="Z168" s="34" t="b">
        <f>IF(Z167&gt;0,20)</f>
        <v>0</v>
      </c>
      <c r="AA168" s="122"/>
      <c r="AB168" s="57"/>
      <c r="AC168" s="125"/>
      <c r="AD168" s="40"/>
      <c r="AE168" s="127"/>
      <c r="AF168">
        <f>IF(E167="M ",AB167,0)</f>
        <v>0</v>
      </c>
      <c r="AG168">
        <f>IF(E167="MV",AB167,0)</f>
        <v>0</v>
      </c>
      <c r="AH168">
        <f>IF(E167="Z ",AB167,0)</f>
        <v>0</v>
      </c>
      <c r="AI168">
        <f>IF(E167="ZV",AB167,0)</f>
        <v>0</v>
      </c>
      <c r="AJ168">
        <f>IF(E167="S ",AB167,0)</f>
        <v>0</v>
      </c>
      <c r="AK168">
        <f>IF(E167="SV",AB167,0)</f>
        <v>0</v>
      </c>
      <c r="AL168" t="str">
        <f>IF(AC167&gt;0,AS168,"DNF")</f>
        <v>DNF</v>
      </c>
      <c r="AM168">
        <f aca="true" t="shared" si="27" ref="AM168:AR168">RANK(AF168,AF$66:AF$195)</f>
        <v>6</v>
      </c>
      <c r="AN168">
        <f t="shared" si="27"/>
        <v>1</v>
      </c>
      <c r="AO168">
        <f t="shared" si="27"/>
        <v>1</v>
      </c>
      <c r="AP168">
        <f t="shared" si="27"/>
        <v>2</v>
      </c>
      <c r="AQ168">
        <f t="shared" si="27"/>
        <v>8</v>
      </c>
      <c r="AR168">
        <f t="shared" si="27"/>
        <v>3</v>
      </c>
      <c r="AS168" s="21" t="str">
        <f>IF(AA167&gt;6,IF(E167="M ",AM168)+IF(E167="MV",AN168)+IF(E167="Z ",AO168)+IF(E167="ZV",AP168)+IF(E167="S ",AQ168)+IF(E167="SV",AR168),"DNF")</f>
        <v>DNF</v>
      </c>
      <c r="AT168">
        <f>IF(C168="M",2)+IF(C168="Z",1)</f>
        <v>0</v>
      </c>
      <c r="AU168" s="23" t="s">
        <v>187</v>
      </c>
    </row>
    <row r="169" spans="1:47" ht="24.75" customHeight="1" hidden="1" thickBot="1">
      <c r="A169" s="49"/>
      <c r="B169" s="9"/>
      <c r="C169" s="14"/>
      <c r="D169" s="16"/>
      <c r="E169" s="52"/>
      <c r="F169" s="46"/>
      <c r="G169" s="33"/>
      <c r="H169" s="33"/>
      <c r="I169" s="33"/>
      <c r="J169" s="33"/>
      <c r="K169" s="33"/>
      <c r="L169" s="33"/>
      <c r="M169" s="33"/>
      <c r="N169" s="33"/>
      <c r="O169" s="33"/>
      <c r="P169" s="33"/>
      <c r="Q169" s="33"/>
      <c r="R169" s="33"/>
      <c r="S169" s="33"/>
      <c r="T169" s="33"/>
      <c r="U169" s="33"/>
      <c r="V169" s="33"/>
      <c r="W169" s="33"/>
      <c r="X169" s="33"/>
      <c r="Y169" s="33"/>
      <c r="Z169" s="35"/>
      <c r="AA169" s="123"/>
      <c r="AB169" s="58"/>
      <c r="AC169" s="126"/>
      <c r="AD169" s="41"/>
      <c r="AE169" s="117"/>
      <c r="AS169" s="21"/>
      <c r="AT169">
        <f>IF(C169="M",2)+IF(C169="Z",1)</f>
        <v>0</v>
      </c>
      <c r="AU169" s="23" t="s">
        <v>187</v>
      </c>
    </row>
    <row r="170" spans="1:47" ht="24.75" customHeight="1" hidden="1">
      <c r="A170" s="47" t="s">
        <v>176</v>
      </c>
      <c r="B170" s="8"/>
      <c r="C170" s="20" t="b">
        <f>IF(AT170=2,"Z",IF(AT170=3,"S",IF(AT170=4,"M")))</f>
        <v>0</v>
      </c>
      <c r="D170" s="19">
        <f>(2016-D171)+(2016-D172)</f>
        <v>4032</v>
      </c>
      <c r="E170" s="50" t="str">
        <f>IF(D170&gt;89,CONCATENATE(C170,"V"),CONCATENATE(C170," "))</f>
        <v>NEPRAVDAV</v>
      </c>
      <c r="F170" s="10"/>
      <c r="G170" s="11"/>
      <c r="H170" s="11"/>
      <c r="I170" s="11"/>
      <c r="J170" s="11"/>
      <c r="K170" s="11"/>
      <c r="L170" s="11"/>
      <c r="M170" s="11"/>
      <c r="N170" s="11"/>
      <c r="O170" s="11"/>
      <c r="P170" s="11"/>
      <c r="Q170" s="11"/>
      <c r="R170" s="11"/>
      <c r="S170" s="11"/>
      <c r="T170" s="11"/>
      <c r="U170" s="11"/>
      <c r="V170" s="11"/>
      <c r="W170" s="11"/>
      <c r="X170" s="11"/>
      <c r="Y170" s="11"/>
      <c r="Z170" s="12"/>
      <c r="AA170" s="121">
        <f>_xlfn.COUNTIFS(F171:Z172,"&gt;1")</f>
        <v>0</v>
      </c>
      <c r="AB170" s="56">
        <f>SUM(F171:Z172)</f>
        <v>0</v>
      </c>
      <c r="AC170" s="124">
        <v>1</v>
      </c>
      <c r="AD170" s="39" t="str">
        <f>IF(AC170&gt;AU171,"DNF",AL171)</f>
        <v>DNF</v>
      </c>
      <c r="AE170" s="127" t="str">
        <f>IF(AD170="DNF","DNF",RANK(AW171,AW$66:AW$196))</f>
        <v>DNF</v>
      </c>
      <c r="AS170" s="21"/>
      <c r="AT170">
        <f>AT171+AT172</f>
        <v>0</v>
      </c>
      <c r="AU170" s="23" t="s">
        <v>187</v>
      </c>
    </row>
    <row r="171" spans="1:47" ht="24.75" customHeight="1" hidden="1">
      <c r="A171" s="48"/>
      <c r="B171" s="7"/>
      <c r="C171" s="13"/>
      <c r="D171" s="15"/>
      <c r="E171" s="51"/>
      <c r="F171" s="45" t="b">
        <f>IF(F170&gt;0,50)</f>
        <v>0</v>
      </c>
      <c r="G171" s="32" t="b">
        <f>IF(G170&gt;0,40)</f>
        <v>0</v>
      </c>
      <c r="H171" s="32" t="b">
        <f>IF(H170&gt;0,90)</f>
        <v>0</v>
      </c>
      <c r="I171" s="32" t="b">
        <f>IF(I170&gt;0,40)</f>
        <v>0</v>
      </c>
      <c r="J171" s="32" t="b">
        <f>IF(J170&gt;0,30)</f>
        <v>0</v>
      </c>
      <c r="K171" s="32" t="b">
        <f>IF(K170&gt;0,30)</f>
        <v>0</v>
      </c>
      <c r="L171" s="32" t="b">
        <f>IF(L170&gt;0,30)</f>
        <v>0</v>
      </c>
      <c r="M171" s="32" t="b">
        <f>IF(M170&gt;0,60)</f>
        <v>0</v>
      </c>
      <c r="N171" s="32" t="b">
        <f>IF(N170&gt;0,90)</f>
        <v>0</v>
      </c>
      <c r="O171" s="32" t="b">
        <f>IF(O170&gt;0,60)</f>
        <v>0</v>
      </c>
      <c r="P171" s="32" t="b">
        <f>IF(P170&gt;0,50)</f>
        <v>0</v>
      </c>
      <c r="Q171" s="32" t="b">
        <f>IF(Q170&gt;0,70)</f>
        <v>0</v>
      </c>
      <c r="R171" s="32" t="b">
        <f>IF(R170&gt;0,80)</f>
        <v>0</v>
      </c>
      <c r="S171" s="32" t="b">
        <f>IF(S170&gt;0,90)</f>
        <v>0</v>
      </c>
      <c r="T171" s="32" t="b">
        <f>IF(T170&gt;0,30)</f>
        <v>0</v>
      </c>
      <c r="U171" s="32" t="b">
        <f>IF(U170&gt;0,50)</f>
        <v>0</v>
      </c>
      <c r="V171" s="32" t="b">
        <f>IF(V170&gt;0,20)</f>
        <v>0</v>
      </c>
      <c r="W171" s="32" t="b">
        <f>IF(W170&gt;0,20)</f>
        <v>0</v>
      </c>
      <c r="X171" s="32" t="b">
        <f>IF(X170&gt;0,20)</f>
        <v>0</v>
      </c>
      <c r="Y171" s="32" t="b">
        <f>IF(Y170&gt;0,20)</f>
        <v>0</v>
      </c>
      <c r="Z171" s="34" t="b">
        <f>IF(Z170&gt;0,20)</f>
        <v>0</v>
      </c>
      <c r="AA171" s="122"/>
      <c r="AB171" s="57"/>
      <c r="AC171" s="125"/>
      <c r="AD171" s="40"/>
      <c r="AE171" s="127"/>
      <c r="AF171">
        <f>IF(E170="M ",AB170,0)</f>
        <v>0</v>
      </c>
      <c r="AG171">
        <f>IF(E170="MV",AB170,0)</f>
        <v>0</v>
      </c>
      <c r="AH171">
        <f>IF(E170="Z ",AB170,0)</f>
        <v>0</v>
      </c>
      <c r="AI171">
        <f>IF(E170="ZV",AB170,0)</f>
        <v>0</v>
      </c>
      <c r="AJ171">
        <f>IF(E170="S ",AB170,0)</f>
        <v>0</v>
      </c>
      <c r="AK171">
        <f>IF(E170="SV",AB170,0)</f>
        <v>0</v>
      </c>
      <c r="AL171" t="str">
        <f>IF(AC170&gt;0,AS171,"DNF")</f>
        <v>DNF</v>
      </c>
      <c r="AM171">
        <f aca="true" t="shared" si="28" ref="AM171:AR171">RANK(AF171,AF$66:AF$195)</f>
        <v>6</v>
      </c>
      <c r="AN171">
        <f t="shared" si="28"/>
        <v>1</v>
      </c>
      <c r="AO171">
        <f t="shared" si="28"/>
        <v>1</v>
      </c>
      <c r="AP171">
        <f t="shared" si="28"/>
        <v>2</v>
      </c>
      <c r="AQ171">
        <f t="shared" si="28"/>
        <v>8</v>
      </c>
      <c r="AR171">
        <f t="shared" si="28"/>
        <v>3</v>
      </c>
      <c r="AS171" s="21" t="str">
        <f>IF(AA170&gt;6,IF(E170="M ",AM171)+IF(E170="MV",AN171)+IF(E170="Z ",AO171)+IF(E170="ZV",AP171)+IF(E170="S ",AQ171)+IF(E170="SV",AR171),"DNF")</f>
        <v>DNF</v>
      </c>
      <c r="AT171">
        <f>IF(C171="M",2)+IF(C171="Z",1)</f>
        <v>0</v>
      </c>
      <c r="AU171" s="23" t="s">
        <v>187</v>
      </c>
    </row>
    <row r="172" spans="1:47" ht="24.75" customHeight="1" hidden="1" thickBot="1">
      <c r="A172" s="49"/>
      <c r="B172" s="9"/>
      <c r="C172" s="14"/>
      <c r="D172" s="16"/>
      <c r="E172" s="52"/>
      <c r="F172" s="46"/>
      <c r="G172" s="33"/>
      <c r="H172" s="33"/>
      <c r="I172" s="33"/>
      <c r="J172" s="33"/>
      <c r="K172" s="33"/>
      <c r="L172" s="33"/>
      <c r="M172" s="33"/>
      <c r="N172" s="33"/>
      <c r="O172" s="33"/>
      <c r="P172" s="33"/>
      <c r="Q172" s="33"/>
      <c r="R172" s="33"/>
      <c r="S172" s="33"/>
      <c r="T172" s="33"/>
      <c r="U172" s="33"/>
      <c r="V172" s="33"/>
      <c r="W172" s="33"/>
      <c r="X172" s="33"/>
      <c r="Y172" s="33"/>
      <c r="Z172" s="35"/>
      <c r="AA172" s="123"/>
      <c r="AB172" s="58"/>
      <c r="AC172" s="126"/>
      <c r="AD172" s="41"/>
      <c r="AE172" s="117"/>
      <c r="AS172" s="21"/>
      <c r="AT172">
        <f>IF(C172="M",2)+IF(C172="Z",1)</f>
        <v>0</v>
      </c>
      <c r="AU172" s="23" t="s">
        <v>187</v>
      </c>
    </row>
    <row r="173" spans="1:47" ht="24.75" customHeight="1" hidden="1">
      <c r="A173" s="47" t="s">
        <v>177</v>
      </c>
      <c r="B173" s="8"/>
      <c r="C173" s="20" t="b">
        <f>IF(AT173=2,"Z",IF(AT173=3,"S",IF(AT173=4,"M")))</f>
        <v>0</v>
      </c>
      <c r="D173" s="19">
        <f>(2016-D174)+(2016-D175)</f>
        <v>4032</v>
      </c>
      <c r="E173" s="50" t="str">
        <f>IF(D173&gt;89,CONCATENATE(C173,"V"),CONCATENATE(C173," "))</f>
        <v>NEPRAVDAV</v>
      </c>
      <c r="F173" s="10"/>
      <c r="G173" s="11"/>
      <c r="H173" s="11"/>
      <c r="I173" s="11"/>
      <c r="J173" s="11"/>
      <c r="K173" s="11"/>
      <c r="L173" s="11"/>
      <c r="M173" s="11"/>
      <c r="N173" s="11"/>
      <c r="O173" s="11"/>
      <c r="P173" s="11"/>
      <c r="Q173" s="11"/>
      <c r="R173" s="11"/>
      <c r="S173" s="11"/>
      <c r="T173" s="11"/>
      <c r="U173" s="11"/>
      <c r="V173" s="11"/>
      <c r="W173" s="11"/>
      <c r="X173" s="11"/>
      <c r="Y173" s="11"/>
      <c r="Z173" s="12"/>
      <c r="AA173" s="121">
        <f>_xlfn.COUNTIFS(F174:Z175,"&gt;1")</f>
        <v>0</v>
      </c>
      <c r="AB173" s="56">
        <f>SUM(F174:Z175)</f>
        <v>0</v>
      </c>
      <c r="AC173" s="124">
        <v>1</v>
      </c>
      <c r="AD173" s="39" t="str">
        <f>IF(AC173&gt;AU174,"DNF",AL174)</f>
        <v>DNF</v>
      </c>
      <c r="AE173" s="127" t="str">
        <f>IF(AD173="DNF","DNF",RANK(AW174,AW$66:AW$196))</f>
        <v>DNF</v>
      </c>
      <c r="AS173" s="21"/>
      <c r="AT173">
        <f>AT174+AT175</f>
        <v>0</v>
      </c>
      <c r="AU173" s="23" t="s">
        <v>187</v>
      </c>
    </row>
    <row r="174" spans="1:47" ht="24.75" customHeight="1" hidden="1">
      <c r="A174" s="48"/>
      <c r="B174" s="7"/>
      <c r="C174" s="13"/>
      <c r="D174" s="15"/>
      <c r="E174" s="51"/>
      <c r="F174" s="45" t="b">
        <f>IF(F173&gt;0,50)</f>
        <v>0</v>
      </c>
      <c r="G174" s="32" t="b">
        <f>IF(G173&gt;0,40)</f>
        <v>0</v>
      </c>
      <c r="H174" s="32" t="b">
        <f>IF(H173&gt;0,90)</f>
        <v>0</v>
      </c>
      <c r="I174" s="32" t="b">
        <f>IF(I173&gt;0,40)</f>
        <v>0</v>
      </c>
      <c r="J174" s="32" t="b">
        <f>IF(J173&gt;0,30)</f>
        <v>0</v>
      </c>
      <c r="K174" s="32" t="b">
        <f>IF(K173&gt;0,30)</f>
        <v>0</v>
      </c>
      <c r="L174" s="32" t="b">
        <f>IF(L173&gt;0,30)</f>
        <v>0</v>
      </c>
      <c r="M174" s="32" t="b">
        <f>IF(M173&gt;0,60)</f>
        <v>0</v>
      </c>
      <c r="N174" s="32" t="b">
        <f>IF(N173&gt;0,90)</f>
        <v>0</v>
      </c>
      <c r="O174" s="32" t="b">
        <f>IF(O173&gt;0,60)</f>
        <v>0</v>
      </c>
      <c r="P174" s="32" t="b">
        <f>IF(P173&gt;0,50)</f>
        <v>0</v>
      </c>
      <c r="Q174" s="32" t="b">
        <f>IF(Q173&gt;0,70)</f>
        <v>0</v>
      </c>
      <c r="R174" s="32" t="b">
        <f>IF(R173&gt;0,80)</f>
        <v>0</v>
      </c>
      <c r="S174" s="32" t="b">
        <f>IF(S173&gt;0,90)</f>
        <v>0</v>
      </c>
      <c r="T174" s="32" t="b">
        <f>IF(T173&gt;0,30)</f>
        <v>0</v>
      </c>
      <c r="U174" s="32" t="b">
        <f>IF(U173&gt;0,50)</f>
        <v>0</v>
      </c>
      <c r="V174" s="32" t="b">
        <f>IF(V173&gt;0,20)</f>
        <v>0</v>
      </c>
      <c r="W174" s="32" t="b">
        <f>IF(W173&gt;0,20)</f>
        <v>0</v>
      </c>
      <c r="X174" s="32" t="b">
        <f>IF(X173&gt;0,20)</f>
        <v>0</v>
      </c>
      <c r="Y174" s="32" t="b">
        <f>IF(Y173&gt;0,20)</f>
        <v>0</v>
      </c>
      <c r="Z174" s="34" t="b">
        <f>IF(Z173&gt;0,20)</f>
        <v>0</v>
      </c>
      <c r="AA174" s="122"/>
      <c r="AB174" s="57"/>
      <c r="AC174" s="125"/>
      <c r="AD174" s="40"/>
      <c r="AE174" s="127"/>
      <c r="AF174">
        <f>IF(E173="M ",AB173,0)</f>
        <v>0</v>
      </c>
      <c r="AG174">
        <f>IF(E173="MV",AB173,0)</f>
        <v>0</v>
      </c>
      <c r="AH174">
        <f>IF(E173="Z ",AB173,0)</f>
        <v>0</v>
      </c>
      <c r="AI174">
        <f>IF(E173="ZV",AB173,0)</f>
        <v>0</v>
      </c>
      <c r="AJ174">
        <f>IF(E173="S ",AB173,0)</f>
        <v>0</v>
      </c>
      <c r="AK174">
        <f>IF(E173="SV",AB173,0)</f>
        <v>0</v>
      </c>
      <c r="AL174" t="str">
        <f>IF(AC173&gt;0,AS174,"DNF")</f>
        <v>DNF</v>
      </c>
      <c r="AM174">
        <f aca="true" t="shared" si="29" ref="AM174:AR174">RANK(AF174,AF$66:AF$195)</f>
        <v>6</v>
      </c>
      <c r="AN174">
        <f t="shared" si="29"/>
        <v>1</v>
      </c>
      <c r="AO174">
        <f t="shared" si="29"/>
        <v>1</v>
      </c>
      <c r="AP174">
        <f t="shared" si="29"/>
        <v>2</v>
      </c>
      <c r="AQ174">
        <f t="shared" si="29"/>
        <v>8</v>
      </c>
      <c r="AR174">
        <f t="shared" si="29"/>
        <v>3</v>
      </c>
      <c r="AS174" s="21" t="str">
        <f>IF(AA173&gt;6,IF(E173="M ",AM174)+IF(E173="MV",AN174)+IF(E173="Z ",AO174)+IF(E173="ZV",AP174)+IF(E173="S ",AQ174)+IF(E173="SV",AR174),"DNF")</f>
        <v>DNF</v>
      </c>
      <c r="AT174">
        <f>IF(C174="M",2)+IF(C174="Z",1)</f>
        <v>0</v>
      </c>
      <c r="AU174" s="23" t="s">
        <v>187</v>
      </c>
    </row>
    <row r="175" spans="1:47" ht="24.75" customHeight="1" hidden="1" thickBot="1">
      <c r="A175" s="49"/>
      <c r="B175" s="9"/>
      <c r="C175" s="14"/>
      <c r="D175" s="16"/>
      <c r="E175" s="52"/>
      <c r="F175" s="46"/>
      <c r="G175" s="33"/>
      <c r="H175" s="33"/>
      <c r="I175" s="33"/>
      <c r="J175" s="33"/>
      <c r="K175" s="33"/>
      <c r="L175" s="33"/>
      <c r="M175" s="33"/>
      <c r="N175" s="33"/>
      <c r="O175" s="33"/>
      <c r="P175" s="33"/>
      <c r="Q175" s="33"/>
      <c r="R175" s="33"/>
      <c r="S175" s="33"/>
      <c r="T175" s="33"/>
      <c r="U175" s="33"/>
      <c r="V175" s="33"/>
      <c r="W175" s="33"/>
      <c r="X175" s="33"/>
      <c r="Y175" s="33"/>
      <c r="Z175" s="35"/>
      <c r="AA175" s="123"/>
      <c r="AB175" s="58"/>
      <c r="AC175" s="126"/>
      <c r="AD175" s="41"/>
      <c r="AE175" s="117"/>
      <c r="AS175" s="21"/>
      <c r="AT175">
        <f>IF(C175="M",2)+IF(C175="Z",1)</f>
        <v>0</v>
      </c>
      <c r="AU175" s="23" t="s">
        <v>187</v>
      </c>
    </row>
    <row r="176" spans="1:47" ht="24.75" customHeight="1" hidden="1">
      <c r="A176" s="47" t="s">
        <v>178</v>
      </c>
      <c r="B176" s="8"/>
      <c r="C176" s="20" t="b">
        <f>IF(AT176=2,"Z",IF(AT176=3,"S",IF(AT176=4,"M")))</f>
        <v>0</v>
      </c>
      <c r="D176" s="19">
        <f>(2016-D177)+(2016-D178)</f>
        <v>4032</v>
      </c>
      <c r="E176" s="50" t="str">
        <f>IF(D176&gt;89,CONCATENATE(C176,"V"),CONCATENATE(C176," "))</f>
        <v>NEPRAVDAV</v>
      </c>
      <c r="F176" s="10"/>
      <c r="G176" s="11"/>
      <c r="H176" s="11"/>
      <c r="I176" s="11"/>
      <c r="J176" s="11"/>
      <c r="K176" s="11"/>
      <c r="L176" s="11"/>
      <c r="M176" s="11"/>
      <c r="N176" s="11"/>
      <c r="O176" s="11"/>
      <c r="P176" s="11"/>
      <c r="Q176" s="11"/>
      <c r="R176" s="11"/>
      <c r="S176" s="11"/>
      <c r="T176" s="11"/>
      <c r="U176" s="11"/>
      <c r="V176" s="11"/>
      <c r="W176" s="11"/>
      <c r="X176" s="11"/>
      <c r="Y176" s="11"/>
      <c r="Z176" s="12"/>
      <c r="AA176" s="121">
        <f>_xlfn.COUNTIFS(F177:Z178,"&gt;1")</f>
        <v>0</v>
      </c>
      <c r="AB176" s="56">
        <f>SUM(F177:Z178)</f>
        <v>0</v>
      </c>
      <c r="AC176" s="124">
        <v>1</v>
      </c>
      <c r="AD176" s="39" t="str">
        <f>IF(AC176&gt;AU177,"DNF",AL177)</f>
        <v>DNF</v>
      </c>
      <c r="AE176" s="127" t="str">
        <f>IF(AD176="DNF","DNF",RANK(AW177,AW$66:AW$196))</f>
        <v>DNF</v>
      </c>
      <c r="AS176" s="21"/>
      <c r="AT176">
        <f>AT177+AT178</f>
        <v>0</v>
      </c>
      <c r="AU176" s="23" t="s">
        <v>187</v>
      </c>
    </row>
    <row r="177" spans="1:47" ht="24.75" customHeight="1" hidden="1">
      <c r="A177" s="48"/>
      <c r="B177" s="7"/>
      <c r="C177" s="13"/>
      <c r="D177" s="15"/>
      <c r="E177" s="51"/>
      <c r="F177" s="45" t="b">
        <f>IF(F176&gt;0,50)</f>
        <v>0</v>
      </c>
      <c r="G177" s="32" t="b">
        <f>IF(G176&gt;0,40)</f>
        <v>0</v>
      </c>
      <c r="H177" s="32" t="b">
        <f>IF(H176&gt;0,90)</f>
        <v>0</v>
      </c>
      <c r="I177" s="32" t="b">
        <f>IF(I176&gt;0,40)</f>
        <v>0</v>
      </c>
      <c r="J177" s="32" t="b">
        <f>IF(J176&gt;0,30)</f>
        <v>0</v>
      </c>
      <c r="K177" s="32" t="b">
        <f>IF(K176&gt;0,30)</f>
        <v>0</v>
      </c>
      <c r="L177" s="32" t="b">
        <f>IF(L176&gt;0,30)</f>
        <v>0</v>
      </c>
      <c r="M177" s="32" t="b">
        <f>IF(M176&gt;0,60)</f>
        <v>0</v>
      </c>
      <c r="N177" s="32" t="b">
        <f>IF(N176&gt;0,90)</f>
        <v>0</v>
      </c>
      <c r="O177" s="32" t="b">
        <f>IF(O176&gt;0,60)</f>
        <v>0</v>
      </c>
      <c r="P177" s="32" t="b">
        <f>IF(P176&gt;0,50)</f>
        <v>0</v>
      </c>
      <c r="Q177" s="32" t="b">
        <f>IF(Q176&gt;0,70)</f>
        <v>0</v>
      </c>
      <c r="R177" s="32" t="b">
        <f>IF(R176&gt;0,80)</f>
        <v>0</v>
      </c>
      <c r="S177" s="32" t="b">
        <f>IF(S176&gt;0,90)</f>
        <v>0</v>
      </c>
      <c r="T177" s="32" t="b">
        <f>IF(T176&gt;0,30)</f>
        <v>0</v>
      </c>
      <c r="U177" s="32" t="b">
        <f>IF(U176&gt;0,50)</f>
        <v>0</v>
      </c>
      <c r="V177" s="32" t="b">
        <f>IF(V176&gt;0,20)</f>
        <v>0</v>
      </c>
      <c r="W177" s="32" t="b">
        <f>IF(W176&gt;0,20)</f>
        <v>0</v>
      </c>
      <c r="X177" s="32" t="b">
        <f>IF(X176&gt;0,20)</f>
        <v>0</v>
      </c>
      <c r="Y177" s="32" t="b">
        <f>IF(Y176&gt;0,20)</f>
        <v>0</v>
      </c>
      <c r="Z177" s="34" t="b">
        <f>IF(Z176&gt;0,20)</f>
        <v>0</v>
      </c>
      <c r="AA177" s="122"/>
      <c r="AB177" s="57"/>
      <c r="AC177" s="125"/>
      <c r="AD177" s="40"/>
      <c r="AE177" s="127"/>
      <c r="AF177">
        <f>IF(E176="M ",AB176,0)</f>
        <v>0</v>
      </c>
      <c r="AG177">
        <f>IF(E176="MV",AB176,0)</f>
        <v>0</v>
      </c>
      <c r="AH177">
        <f>IF(E176="Z ",AB176,0)</f>
        <v>0</v>
      </c>
      <c r="AI177">
        <f>IF(E176="ZV",AB176,0)</f>
        <v>0</v>
      </c>
      <c r="AJ177">
        <f>IF(E176="S ",AB176,0)</f>
        <v>0</v>
      </c>
      <c r="AK177">
        <f>IF(E176="SV",AB176,0)</f>
        <v>0</v>
      </c>
      <c r="AL177" t="str">
        <f>IF(AC176&gt;0,AS177,"DNF")</f>
        <v>DNF</v>
      </c>
      <c r="AM177">
        <f aca="true" t="shared" si="30" ref="AM177:AR177">RANK(AF177,AF$66:AF$195)</f>
        <v>6</v>
      </c>
      <c r="AN177">
        <f t="shared" si="30"/>
        <v>1</v>
      </c>
      <c r="AO177">
        <f t="shared" si="30"/>
        <v>1</v>
      </c>
      <c r="AP177">
        <f t="shared" si="30"/>
        <v>2</v>
      </c>
      <c r="AQ177">
        <f t="shared" si="30"/>
        <v>8</v>
      </c>
      <c r="AR177">
        <f t="shared" si="30"/>
        <v>3</v>
      </c>
      <c r="AS177" s="21" t="str">
        <f>IF(AA176&gt;6,IF(E176="M ",AM177)+IF(E176="MV",AN177)+IF(E176="Z ",AO177)+IF(E176="ZV",AP177)+IF(E176="S ",AQ177)+IF(E176="SV",AR177),"DNF")</f>
        <v>DNF</v>
      </c>
      <c r="AT177">
        <f>IF(C177="M",2)+IF(C177="Z",1)</f>
        <v>0</v>
      </c>
      <c r="AU177" s="23" t="s">
        <v>187</v>
      </c>
    </row>
    <row r="178" spans="1:47" ht="24.75" customHeight="1" hidden="1" thickBot="1">
      <c r="A178" s="49"/>
      <c r="B178" s="9"/>
      <c r="C178" s="14"/>
      <c r="D178" s="16"/>
      <c r="E178" s="52"/>
      <c r="F178" s="46"/>
      <c r="G178" s="33"/>
      <c r="H178" s="33"/>
      <c r="I178" s="33"/>
      <c r="J178" s="33"/>
      <c r="K178" s="33"/>
      <c r="L178" s="33"/>
      <c r="M178" s="33"/>
      <c r="N178" s="33"/>
      <c r="O178" s="33"/>
      <c r="P178" s="33"/>
      <c r="Q178" s="33"/>
      <c r="R178" s="33"/>
      <c r="S178" s="33"/>
      <c r="T178" s="33"/>
      <c r="U178" s="33"/>
      <c r="V178" s="33"/>
      <c r="W178" s="33"/>
      <c r="X178" s="33"/>
      <c r="Y178" s="33"/>
      <c r="Z178" s="35"/>
      <c r="AA178" s="123"/>
      <c r="AB178" s="58"/>
      <c r="AC178" s="126"/>
      <c r="AD178" s="41"/>
      <c r="AE178" s="117"/>
      <c r="AS178" s="21"/>
      <c r="AT178">
        <f>IF(C178="M",2)+IF(C178="Z",1)</f>
        <v>0</v>
      </c>
      <c r="AU178" s="23" t="s">
        <v>187</v>
      </c>
    </row>
    <row r="179" spans="1:47" ht="24.75" customHeight="1" hidden="1">
      <c r="A179" s="47" t="s">
        <v>179</v>
      </c>
      <c r="B179" s="8"/>
      <c r="C179" s="20" t="b">
        <f>IF(AT179=2,"Z",IF(AT179=3,"S",IF(AT179=4,"M")))</f>
        <v>0</v>
      </c>
      <c r="D179" s="19">
        <f>(2016-D180)+(2016-D181)</f>
        <v>4032</v>
      </c>
      <c r="E179" s="50" t="str">
        <f>IF(D179&gt;89,CONCATENATE(C179,"V"),CONCATENATE(C179," "))</f>
        <v>NEPRAVDAV</v>
      </c>
      <c r="F179" s="10"/>
      <c r="G179" s="11"/>
      <c r="H179" s="11"/>
      <c r="I179" s="11"/>
      <c r="J179" s="11"/>
      <c r="K179" s="11"/>
      <c r="L179" s="11"/>
      <c r="M179" s="11"/>
      <c r="N179" s="11"/>
      <c r="O179" s="11"/>
      <c r="P179" s="11"/>
      <c r="Q179" s="11"/>
      <c r="R179" s="11"/>
      <c r="S179" s="11"/>
      <c r="T179" s="11"/>
      <c r="U179" s="11"/>
      <c r="V179" s="11"/>
      <c r="W179" s="11"/>
      <c r="X179" s="11"/>
      <c r="Y179" s="11"/>
      <c r="Z179" s="12"/>
      <c r="AA179" s="121">
        <f>_xlfn.COUNTIFS(F180:Z181,"&gt;1")</f>
        <v>0</v>
      </c>
      <c r="AB179" s="56">
        <f>SUM(F180:Z181)</f>
        <v>0</v>
      </c>
      <c r="AC179" s="124">
        <v>1</v>
      </c>
      <c r="AD179" s="39" t="str">
        <f>IF(AC179&gt;AU180,"DNF",AL180)</f>
        <v>DNF</v>
      </c>
      <c r="AE179" s="127" t="str">
        <f>IF(AD179="DNF","DNF",RANK(AW180,AW$66:AW$196))</f>
        <v>DNF</v>
      </c>
      <c r="AS179" s="21"/>
      <c r="AT179">
        <f>AT180+AT181</f>
        <v>0</v>
      </c>
      <c r="AU179" s="23" t="s">
        <v>187</v>
      </c>
    </row>
    <row r="180" spans="1:47" ht="24.75" customHeight="1" hidden="1">
      <c r="A180" s="48"/>
      <c r="B180" s="7"/>
      <c r="C180" s="13"/>
      <c r="D180" s="15"/>
      <c r="E180" s="51"/>
      <c r="F180" s="45" t="b">
        <f>IF(F179&gt;0,50)</f>
        <v>0</v>
      </c>
      <c r="G180" s="32" t="b">
        <f>IF(G179&gt;0,40)</f>
        <v>0</v>
      </c>
      <c r="H180" s="32" t="b">
        <f>IF(H179&gt;0,90)</f>
        <v>0</v>
      </c>
      <c r="I180" s="32" t="b">
        <f>IF(I179&gt;0,40)</f>
        <v>0</v>
      </c>
      <c r="J180" s="32" t="b">
        <f>IF(J179&gt;0,30)</f>
        <v>0</v>
      </c>
      <c r="K180" s="32" t="b">
        <f>IF(K179&gt;0,30)</f>
        <v>0</v>
      </c>
      <c r="L180" s="32" t="b">
        <f>IF(L179&gt;0,30)</f>
        <v>0</v>
      </c>
      <c r="M180" s="32" t="b">
        <f>IF(M179&gt;0,60)</f>
        <v>0</v>
      </c>
      <c r="N180" s="32" t="b">
        <f>IF(N179&gt;0,90)</f>
        <v>0</v>
      </c>
      <c r="O180" s="32" t="b">
        <f>IF(O179&gt;0,60)</f>
        <v>0</v>
      </c>
      <c r="P180" s="32" t="b">
        <f>IF(P179&gt;0,50)</f>
        <v>0</v>
      </c>
      <c r="Q180" s="32" t="b">
        <f>IF(Q179&gt;0,70)</f>
        <v>0</v>
      </c>
      <c r="R180" s="32" t="b">
        <f>IF(R179&gt;0,80)</f>
        <v>0</v>
      </c>
      <c r="S180" s="32" t="b">
        <f>IF(S179&gt;0,90)</f>
        <v>0</v>
      </c>
      <c r="T180" s="32" t="b">
        <f>IF(T179&gt;0,30)</f>
        <v>0</v>
      </c>
      <c r="U180" s="32" t="b">
        <f>IF(U179&gt;0,50)</f>
        <v>0</v>
      </c>
      <c r="V180" s="32" t="b">
        <f>IF(V179&gt;0,20)</f>
        <v>0</v>
      </c>
      <c r="W180" s="32" t="b">
        <f>IF(W179&gt;0,20)</f>
        <v>0</v>
      </c>
      <c r="X180" s="32" t="b">
        <f>IF(X179&gt;0,20)</f>
        <v>0</v>
      </c>
      <c r="Y180" s="32" t="b">
        <f>IF(Y179&gt;0,20)</f>
        <v>0</v>
      </c>
      <c r="Z180" s="34" t="b">
        <f>IF(Z179&gt;0,20)</f>
        <v>0</v>
      </c>
      <c r="AA180" s="122"/>
      <c r="AB180" s="57"/>
      <c r="AC180" s="125"/>
      <c r="AD180" s="40"/>
      <c r="AE180" s="127"/>
      <c r="AF180">
        <f>IF(E179="M ",AB179,0)</f>
        <v>0</v>
      </c>
      <c r="AG180">
        <f>IF(E179="MV",AB179,0)</f>
        <v>0</v>
      </c>
      <c r="AH180">
        <f>IF(E179="Z ",AB179,0)</f>
        <v>0</v>
      </c>
      <c r="AI180">
        <f>IF(E179="ZV",AB179,0)</f>
        <v>0</v>
      </c>
      <c r="AJ180">
        <f>IF(E179="S ",AB179,0)</f>
        <v>0</v>
      </c>
      <c r="AK180">
        <f>IF(E179="SV",AB179,0)</f>
        <v>0</v>
      </c>
      <c r="AL180" t="str">
        <f>IF(AC179&gt;0,AS180,"DNF")</f>
        <v>DNF</v>
      </c>
      <c r="AM180">
        <f aca="true" t="shared" si="31" ref="AM180:AR180">RANK(AF180,AF$66:AF$195)</f>
        <v>6</v>
      </c>
      <c r="AN180">
        <f t="shared" si="31"/>
        <v>1</v>
      </c>
      <c r="AO180">
        <f t="shared" si="31"/>
        <v>1</v>
      </c>
      <c r="AP180">
        <f t="shared" si="31"/>
        <v>2</v>
      </c>
      <c r="AQ180">
        <f t="shared" si="31"/>
        <v>8</v>
      </c>
      <c r="AR180">
        <f t="shared" si="31"/>
        <v>3</v>
      </c>
      <c r="AS180" s="21" t="str">
        <f>IF(AA179&gt;6,IF(E179="M ",AM180)+IF(E179="MV",AN180)+IF(E179="Z ",AO180)+IF(E179="ZV",AP180)+IF(E179="S ",AQ180)+IF(E179="SV",AR180),"DNF")</f>
        <v>DNF</v>
      </c>
      <c r="AT180">
        <f>IF(C180="M",2)+IF(C180="Z",1)</f>
        <v>0</v>
      </c>
      <c r="AU180" s="23" t="s">
        <v>187</v>
      </c>
    </row>
    <row r="181" spans="1:47" ht="24.75" customHeight="1" hidden="1" thickBot="1">
      <c r="A181" s="49"/>
      <c r="B181" s="9"/>
      <c r="C181" s="14"/>
      <c r="D181" s="16"/>
      <c r="E181" s="52"/>
      <c r="F181" s="46"/>
      <c r="G181" s="33"/>
      <c r="H181" s="33"/>
      <c r="I181" s="33"/>
      <c r="J181" s="33"/>
      <c r="K181" s="33"/>
      <c r="L181" s="33"/>
      <c r="M181" s="33"/>
      <c r="N181" s="33"/>
      <c r="O181" s="33"/>
      <c r="P181" s="33"/>
      <c r="Q181" s="33"/>
      <c r="R181" s="33"/>
      <c r="S181" s="33"/>
      <c r="T181" s="33"/>
      <c r="U181" s="33"/>
      <c r="V181" s="33"/>
      <c r="W181" s="33"/>
      <c r="X181" s="33"/>
      <c r="Y181" s="33"/>
      <c r="Z181" s="35"/>
      <c r="AA181" s="123"/>
      <c r="AB181" s="58"/>
      <c r="AC181" s="126"/>
      <c r="AD181" s="41"/>
      <c r="AE181" s="117"/>
      <c r="AS181" s="21"/>
      <c r="AT181">
        <f>IF(C181="M",2)+IF(C181="Z",1)</f>
        <v>0</v>
      </c>
      <c r="AU181" s="23" t="s">
        <v>187</v>
      </c>
    </row>
    <row r="182" spans="1:47" ht="24.75" customHeight="1" hidden="1">
      <c r="A182" s="47" t="s">
        <v>180</v>
      </c>
      <c r="B182" s="8"/>
      <c r="C182" s="20" t="b">
        <f>IF(AT182=2,"Z",IF(AT182=3,"S",IF(AT182=4,"M")))</f>
        <v>0</v>
      </c>
      <c r="D182" s="19">
        <f>(2016-D183)+(2016-D184)</f>
        <v>4032</v>
      </c>
      <c r="E182" s="50" t="str">
        <f>IF(D182&gt;89,CONCATENATE(C182,"V"),CONCATENATE(C182," "))</f>
        <v>NEPRAVDAV</v>
      </c>
      <c r="F182" s="10"/>
      <c r="G182" s="11"/>
      <c r="H182" s="11"/>
      <c r="I182" s="11"/>
      <c r="J182" s="11"/>
      <c r="K182" s="11"/>
      <c r="L182" s="11"/>
      <c r="M182" s="11"/>
      <c r="N182" s="11"/>
      <c r="O182" s="11"/>
      <c r="P182" s="11"/>
      <c r="Q182" s="11"/>
      <c r="R182" s="11"/>
      <c r="S182" s="11"/>
      <c r="T182" s="11"/>
      <c r="U182" s="11"/>
      <c r="V182" s="11"/>
      <c r="W182" s="11"/>
      <c r="X182" s="11"/>
      <c r="Y182" s="11"/>
      <c r="Z182" s="12"/>
      <c r="AA182" s="121">
        <f>_xlfn.COUNTIFS(F183:Z184,"&gt;1")</f>
        <v>0</v>
      </c>
      <c r="AB182" s="56">
        <f>SUM(F183:Z184)</f>
        <v>0</v>
      </c>
      <c r="AC182" s="124">
        <v>1</v>
      </c>
      <c r="AD182" s="39" t="str">
        <f>IF(AC182&gt;AU183,"DNF",AL183)</f>
        <v>DNF</v>
      </c>
      <c r="AE182" s="127" t="str">
        <f>IF(AD182="DNF","DNF",RANK(AW183,AW$66:AW$196))</f>
        <v>DNF</v>
      </c>
      <c r="AS182" s="21"/>
      <c r="AT182">
        <f>AT183+AT184</f>
        <v>0</v>
      </c>
      <c r="AU182" s="23" t="s">
        <v>187</v>
      </c>
    </row>
    <row r="183" spans="1:47" ht="24.75" customHeight="1" hidden="1">
      <c r="A183" s="48"/>
      <c r="B183" s="7"/>
      <c r="C183" s="13"/>
      <c r="D183" s="15"/>
      <c r="E183" s="51"/>
      <c r="F183" s="45" t="b">
        <f>IF(F182&gt;0,50)</f>
        <v>0</v>
      </c>
      <c r="G183" s="32" t="b">
        <f>IF(G182&gt;0,40)</f>
        <v>0</v>
      </c>
      <c r="H183" s="32" t="b">
        <f>IF(H182&gt;0,90)</f>
        <v>0</v>
      </c>
      <c r="I183" s="32" t="b">
        <f>IF(I182&gt;0,40)</f>
        <v>0</v>
      </c>
      <c r="J183" s="32" t="b">
        <f>IF(J182&gt;0,30)</f>
        <v>0</v>
      </c>
      <c r="K183" s="32" t="b">
        <f>IF(K182&gt;0,30)</f>
        <v>0</v>
      </c>
      <c r="L183" s="32" t="b">
        <f>IF(L182&gt;0,30)</f>
        <v>0</v>
      </c>
      <c r="M183" s="32" t="b">
        <f>IF(M182&gt;0,60)</f>
        <v>0</v>
      </c>
      <c r="N183" s="32" t="b">
        <f>IF(N182&gt;0,90)</f>
        <v>0</v>
      </c>
      <c r="O183" s="32" t="b">
        <f>IF(O182&gt;0,60)</f>
        <v>0</v>
      </c>
      <c r="P183" s="32" t="b">
        <f>IF(P182&gt;0,50)</f>
        <v>0</v>
      </c>
      <c r="Q183" s="32" t="b">
        <f>IF(Q182&gt;0,70)</f>
        <v>0</v>
      </c>
      <c r="R183" s="32" t="b">
        <f>IF(R182&gt;0,80)</f>
        <v>0</v>
      </c>
      <c r="S183" s="32" t="b">
        <f>IF(S182&gt;0,90)</f>
        <v>0</v>
      </c>
      <c r="T183" s="32" t="b">
        <f>IF(T182&gt;0,30)</f>
        <v>0</v>
      </c>
      <c r="U183" s="32" t="b">
        <f>IF(U182&gt;0,50)</f>
        <v>0</v>
      </c>
      <c r="V183" s="32" t="b">
        <f>IF(V182&gt;0,20)</f>
        <v>0</v>
      </c>
      <c r="W183" s="32" t="b">
        <f>IF(W182&gt;0,20)</f>
        <v>0</v>
      </c>
      <c r="X183" s="32" t="b">
        <f>IF(X182&gt;0,20)</f>
        <v>0</v>
      </c>
      <c r="Y183" s="32" t="b">
        <f>IF(Y182&gt;0,20)</f>
        <v>0</v>
      </c>
      <c r="Z183" s="34" t="b">
        <f>IF(Z182&gt;0,20)</f>
        <v>0</v>
      </c>
      <c r="AA183" s="122"/>
      <c r="AB183" s="57"/>
      <c r="AC183" s="125"/>
      <c r="AD183" s="40"/>
      <c r="AE183" s="127"/>
      <c r="AF183">
        <f>IF(E182="M ",AB182,0)</f>
        <v>0</v>
      </c>
      <c r="AG183">
        <f>IF(E182="MV",AB182,0)</f>
        <v>0</v>
      </c>
      <c r="AH183">
        <f>IF(E182="Z ",AB182,0)</f>
        <v>0</v>
      </c>
      <c r="AI183">
        <f>IF(E182="ZV",AB182,0)</f>
        <v>0</v>
      </c>
      <c r="AJ183">
        <f>IF(E182="S ",AB182,0)</f>
        <v>0</v>
      </c>
      <c r="AK183">
        <f>IF(E182="SV",AB182,0)</f>
        <v>0</v>
      </c>
      <c r="AL183" t="str">
        <f>IF(AC182&gt;0,AS183,"DNF")</f>
        <v>DNF</v>
      </c>
      <c r="AM183">
        <f aca="true" t="shared" si="32" ref="AM183:AR183">RANK(AF183,AF$66:AF$195)</f>
        <v>6</v>
      </c>
      <c r="AN183">
        <f t="shared" si="32"/>
        <v>1</v>
      </c>
      <c r="AO183">
        <f t="shared" si="32"/>
        <v>1</v>
      </c>
      <c r="AP183">
        <f t="shared" si="32"/>
        <v>2</v>
      </c>
      <c r="AQ183">
        <f t="shared" si="32"/>
        <v>8</v>
      </c>
      <c r="AR183">
        <f t="shared" si="32"/>
        <v>3</v>
      </c>
      <c r="AS183" s="21" t="str">
        <f>IF(AA182&gt;6,IF(E182="M ",AM183)+IF(E182="MV",AN183)+IF(E182="Z ",AO183)+IF(E182="ZV",AP183)+IF(E182="S ",AQ183)+IF(E182="SV",AR183),"DNF")</f>
        <v>DNF</v>
      </c>
      <c r="AT183">
        <f>IF(C183="M",2)+IF(C183="Z",1)</f>
        <v>0</v>
      </c>
      <c r="AU183" s="23" t="s">
        <v>187</v>
      </c>
    </row>
    <row r="184" spans="1:47" ht="24.75" customHeight="1" hidden="1" thickBot="1">
      <c r="A184" s="49"/>
      <c r="B184" s="9"/>
      <c r="C184" s="14"/>
      <c r="D184" s="16"/>
      <c r="E184" s="52"/>
      <c r="F184" s="46"/>
      <c r="G184" s="33"/>
      <c r="H184" s="33"/>
      <c r="I184" s="33"/>
      <c r="J184" s="33"/>
      <c r="K184" s="33"/>
      <c r="L184" s="33"/>
      <c r="M184" s="33"/>
      <c r="N184" s="33"/>
      <c r="O184" s="33"/>
      <c r="P184" s="33"/>
      <c r="Q184" s="33"/>
      <c r="R184" s="33"/>
      <c r="S184" s="33"/>
      <c r="T184" s="33"/>
      <c r="U184" s="33"/>
      <c r="V184" s="33"/>
      <c r="W184" s="33"/>
      <c r="X184" s="33"/>
      <c r="Y184" s="33"/>
      <c r="Z184" s="35"/>
      <c r="AA184" s="123"/>
      <c r="AB184" s="58"/>
      <c r="AC184" s="126"/>
      <c r="AD184" s="41"/>
      <c r="AE184" s="117"/>
      <c r="AS184" s="21"/>
      <c r="AT184">
        <f>IF(C184="M",2)+IF(C184="Z",1)</f>
        <v>0</v>
      </c>
      <c r="AU184" s="23" t="s">
        <v>187</v>
      </c>
    </row>
    <row r="185" spans="1:47" ht="24.75" customHeight="1" hidden="1">
      <c r="A185" s="47" t="s">
        <v>181</v>
      </c>
      <c r="B185" s="8"/>
      <c r="C185" s="20" t="b">
        <f>IF(AT185=2,"Z",IF(AT185=3,"S",IF(AT185=4,"M")))</f>
        <v>0</v>
      </c>
      <c r="D185" s="19">
        <f>(2016-D186)+(2016-D187)</f>
        <v>4032</v>
      </c>
      <c r="E185" s="50" t="str">
        <f>IF(D185&gt;89,CONCATENATE(C185,"V"),CONCATENATE(C185," "))</f>
        <v>NEPRAVDAV</v>
      </c>
      <c r="F185" s="10"/>
      <c r="G185" s="11"/>
      <c r="H185" s="11"/>
      <c r="I185" s="11"/>
      <c r="J185" s="11"/>
      <c r="K185" s="11"/>
      <c r="L185" s="11"/>
      <c r="M185" s="11"/>
      <c r="N185" s="11"/>
      <c r="O185" s="11"/>
      <c r="P185" s="11"/>
      <c r="Q185" s="11"/>
      <c r="R185" s="11"/>
      <c r="S185" s="11"/>
      <c r="T185" s="11"/>
      <c r="U185" s="11"/>
      <c r="V185" s="11"/>
      <c r="W185" s="11"/>
      <c r="X185" s="11"/>
      <c r="Y185" s="11"/>
      <c r="Z185" s="12"/>
      <c r="AA185" s="121">
        <f>_xlfn.COUNTIFS(F186:Z187,"&gt;1")</f>
        <v>0</v>
      </c>
      <c r="AB185" s="56">
        <f>SUM(F186:Z187)</f>
        <v>0</v>
      </c>
      <c r="AC185" s="124">
        <v>1</v>
      </c>
      <c r="AD185" s="39" t="str">
        <f>IF(AC185&gt;AU186,"DNF",AL186)</f>
        <v>DNF</v>
      </c>
      <c r="AE185" s="127" t="str">
        <f>IF(AD185="DNF","DNF",RANK(AW186,AW$66:AW$196))</f>
        <v>DNF</v>
      </c>
      <c r="AS185" s="21"/>
      <c r="AT185">
        <f>AT186+AT187</f>
        <v>0</v>
      </c>
      <c r="AU185" s="23" t="s">
        <v>187</v>
      </c>
    </row>
    <row r="186" spans="1:47" ht="24.75" customHeight="1" hidden="1">
      <c r="A186" s="48"/>
      <c r="B186" s="7"/>
      <c r="C186" s="13"/>
      <c r="D186" s="15"/>
      <c r="E186" s="51"/>
      <c r="F186" s="45" t="b">
        <f>IF(F185&gt;0,50)</f>
        <v>0</v>
      </c>
      <c r="G186" s="32" t="b">
        <f>IF(G185&gt;0,40)</f>
        <v>0</v>
      </c>
      <c r="H186" s="32" t="b">
        <f>IF(H185&gt;0,90)</f>
        <v>0</v>
      </c>
      <c r="I186" s="32" t="b">
        <f>IF(I185&gt;0,40)</f>
        <v>0</v>
      </c>
      <c r="J186" s="32" t="b">
        <f>IF(J185&gt;0,30)</f>
        <v>0</v>
      </c>
      <c r="K186" s="32" t="b">
        <f>IF(K185&gt;0,30)</f>
        <v>0</v>
      </c>
      <c r="L186" s="32" t="b">
        <f>IF(L185&gt;0,30)</f>
        <v>0</v>
      </c>
      <c r="M186" s="32" t="b">
        <f>IF(M185&gt;0,60)</f>
        <v>0</v>
      </c>
      <c r="N186" s="32" t="b">
        <f>IF(N185&gt;0,90)</f>
        <v>0</v>
      </c>
      <c r="O186" s="32" t="b">
        <f>IF(O185&gt;0,60)</f>
        <v>0</v>
      </c>
      <c r="P186" s="32" t="b">
        <f>IF(P185&gt;0,50)</f>
        <v>0</v>
      </c>
      <c r="Q186" s="32" t="b">
        <f>IF(Q185&gt;0,70)</f>
        <v>0</v>
      </c>
      <c r="R186" s="32" t="b">
        <f>IF(R185&gt;0,80)</f>
        <v>0</v>
      </c>
      <c r="S186" s="32" t="b">
        <f>IF(S185&gt;0,90)</f>
        <v>0</v>
      </c>
      <c r="T186" s="32" t="b">
        <f>IF(T185&gt;0,30)</f>
        <v>0</v>
      </c>
      <c r="U186" s="32" t="b">
        <f>IF(U185&gt;0,50)</f>
        <v>0</v>
      </c>
      <c r="V186" s="32" t="b">
        <f>IF(V185&gt;0,20)</f>
        <v>0</v>
      </c>
      <c r="W186" s="32" t="b">
        <f>IF(W185&gt;0,20)</f>
        <v>0</v>
      </c>
      <c r="X186" s="32" t="b">
        <f>IF(X185&gt;0,20)</f>
        <v>0</v>
      </c>
      <c r="Y186" s="32" t="b">
        <f>IF(Y185&gt;0,20)</f>
        <v>0</v>
      </c>
      <c r="Z186" s="34" t="b">
        <f>IF(Z185&gt;0,20)</f>
        <v>0</v>
      </c>
      <c r="AA186" s="122"/>
      <c r="AB186" s="57"/>
      <c r="AC186" s="125"/>
      <c r="AD186" s="40"/>
      <c r="AE186" s="127"/>
      <c r="AF186">
        <f>IF(E185="M ",AB185,0)</f>
        <v>0</v>
      </c>
      <c r="AG186">
        <f>IF(E185="MV",AB185,0)</f>
        <v>0</v>
      </c>
      <c r="AH186">
        <f>IF(E185="Z ",AB185,0)</f>
        <v>0</v>
      </c>
      <c r="AI186">
        <f>IF(E185="ZV",AB185,0)</f>
        <v>0</v>
      </c>
      <c r="AJ186">
        <f>IF(E185="S ",AB185,0)</f>
        <v>0</v>
      </c>
      <c r="AK186">
        <f>IF(E185="SV",AB185,0)</f>
        <v>0</v>
      </c>
      <c r="AL186" t="str">
        <f>IF(AC185&gt;0,AS186,"DNF")</f>
        <v>DNF</v>
      </c>
      <c r="AM186">
        <f aca="true" t="shared" si="33" ref="AM186:AR186">RANK(AF186,AF$66:AF$195)</f>
        <v>6</v>
      </c>
      <c r="AN186">
        <f t="shared" si="33"/>
        <v>1</v>
      </c>
      <c r="AO186">
        <f t="shared" si="33"/>
        <v>1</v>
      </c>
      <c r="AP186">
        <f t="shared" si="33"/>
        <v>2</v>
      </c>
      <c r="AQ186">
        <f t="shared" si="33"/>
        <v>8</v>
      </c>
      <c r="AR186">
        <f t="shared" si="33"/>
        <v>3</v>
      </c>
      <c r="AS186" s="21" t="str">
        <f>IF(AA185&gt;6,IF(E185="M ",AM186)+IF(E185="MV",AN186)+IF(E185="Z ",AO186)+IF(E185="ZV",AP186)+IF(E185="S ",AQ186)+IF(E185="SV",AR186),"DNF")</f>
        <v>DNF</v>
      </c>
      <c r="AT186">
        <f>IF(C186="M",2)+IF(C186="Z",1)</f>
        <v>0</v>
      </c>
      <c r="AU186" s="23" t="s">
        <v>187</v>
      </c>
    </row>
    <row r="187" spans="1:47" ht="24.75" customHeight="1" hidden="1" thickBot="1">
      <c r="A187" s="49"/>
      <c r="B187" s="9"/>
      <c r="C187" s="14"/>
      <c r="D187" s="16"/>
      <c r="E187" s="52"/>
      <c r="F187" s="46"/>
      <c r="G187" s="33"/>
      <c r="H187" s="33"/>
      <c r="I187" s="33"/>
      <c r="J187" s="33"/>
      <c r="K187" s="33"/>
      <c r="L187" s="33"/>
      <c r="M187" s="33"/>
      <c r="N187" s="33"/>
      <c r="O187" s="33"/>
      <c r="P187" s="33"/>
      <c r="Q187" s="33"/>
      <c r="R187" s="33"/>
      <c r="S187" s="33"/>
      <c r="T187" s="33"/>
      <c r="U187" s="33"/>
      <c r="V187" s="33"/>
      <c r="W187" s="33"/>
      <c r="X187" s="33"/>
      <c r="Y187" s="33"/>
      <c r="Z187" s="35"/>
      <c r="AA187" s="123"/>
      <c r="AB187" s="58"/>
      <c r="AC187" s="126"/>
      <c r="AD187" s="41"/>
      <c r="AE187" s="117"/>
      <c r="AS187" s="21"/>
      <c r="AT187">
        <f>IF(C187="M",2)+IF(C187="Z",1)</f>
        <v>0</v>
      </c>
      <c r="AU187" s="23" t="s">
        <v>187</v>
      </c>
    </row>
    <row r="188" spans="1:47" ht="24.75" customHeight="1" hidden="1">
      <c r="A188" s="47" t="s">
        <v>182</v>
      </c>
      <c r="B188" s="8"/>
      <c r="C188" s="20" t="b">
        <f>IF(AT188=2,"Z",IF(AT188=3,"S",IF(AT188=4,"M")))</f>
        <v>0</v>
      </c>
      <c r="D188" s="19">
        <f>(2016-D189)+(2016-D190)</f>
        <v>4032</v>
      </c>
      <c r="E188" s="50" t="str">
        <f>IF(D188&gt;89,CONCATENATE(C188,"V"),CONCATENATE(C188," "))</f>
        <v>NEPRAVDAV</v>
      </c>
      <c r="F188" s="10"/>
      <c r="G188" s="11"/>
      <c r="H188" s="11"/>
      <c r="I188" s="11"/>
      <c r="J188" s="11"/>
      <c r="K188" s="11"/>
      <c r="L188" s="11"/>
      <c r="M188" s="11"/>
      <c r="N188" s="11"/>
      <c r="O188" s="11"/>
      <c r="P188" s="11"/>
      <c r="Q188" s="11"/>
      <c r="R188" s="11"/>
      <c r="S188" s="11"/>
      <c r="T188" s="11"/>
      <c r="U188" s="11"/>
      <c r="V188" s="11"/>
      <c r="W188" s="11"/>
      <c r="X188" s="11"/>
      <c r="Y188" s="11"/>
      <c r="Z188" s="12"/>
      <c r="AA188" s="121">
        <f>_xlfn.COUNTIFS(F189:Z190,"&gt;1")</f>
        <v>0</v>
      </c>
      <c r="AB188" s="56">
        <f>SUM(F189:Z190)</f>
        <v>0</v>
      </c>
      <c r="AC188" s="124">
        <v>1</v>
      </c>
      <c r="AD188" s="39" t="str">
        <f>IF(AC188&gt;AU189,"DNF",AL189)</f>
        <v>DNF</v>
      </c>
      <c r="AE188" s="127" t="str">
        <f>IF(AD188="DNF","DNF",RANK(AW189,AW$66:AW$196))</f>
        <v>DNF</v>
      </c>
      <c r="AS188" s="21"/>
      <c r="AT188">
        <f>AT189+AT190</f>
        <v>0</v>
      </c>
      <c r="AU188" s="23" t="s">
        <v>187</v>
      </c>
    </row>
    <row r="189" spans="1:47" ht="24.75" customHeight="1" hidden="1">
      <c r="A189" s="48"/>
      <c r="B189" s="7"/>
      <c r="C189" s="13"/>
      <c r="D189" s="15"/>
      <c r="E189" s="51"/>
      <c r="F189" s="45" t="b">
        <f>IF(F188&gt;0,50)</f>
        <v>0</v>
      </c>
      <c r="G189" s="32" t="b">
        <f>IF(G188&gt;0,40)</f>
        <v>0</v>
      </c>
      <c r="H189" s="32" t="b">
        <f>IF(H188&gt;0,90)</f>
        <v>0</v>
      </c>
      <c r="I189" s="32" t="b">
        <f>IF(I188&gt;0,40)</f>
        <v>0</v>
      </c>
      <c r="J189" s="32" t="b">
        <f>IF(J188&gt;0,30)</f>
        <v>0</v>
      </c>
      <c r="K189" s="32" t="b">
        <f>IF(K188&gt;0,30)</f>
        <v>0</v>
      </c>
      <c r="L189" s="32" t="b">
        <f>IF(L188&gt;0,30)</f>
        <v>0</v>
      </c>
      <c r="M189" s="32" t="b">
        <f>IF(M188&gt;0,60)</f>
        <v>0</v>
      </c>
      <c r="N189" s="32" t="b">
        <f>IF(N188&gt;0,90)</f>
        <v>0</v>
      </c>
      <c r="O189" s="32" t="b">
        <f>IF(O188&gt;0,60)</f>
        <v>0</v>
      </c>
      <c r="P189" s="32" t="b">
        <f>IF(P188&gt;0,50)</f>
        <v>0</v>
      </c>
      <c r="Q189" s="32" t="b">
        <f>IF(Q188&gt;0,70)</f>
        <v>0</v>
      </c>
      <c r="R189" s="32" t="b">
        <f>IF(R188&gt;0,80)</f>
        <v>0</v>
      </c>
      <c r="S189" s="32" t="b">
        <f>IF(S188&gt;0,90)</f>
        <v>0</v>
      </c>
      <c r="T189" s="32" t="b">
        <f>IF(T188&gt;0,30)</f>
        <v>0</v>
      </c>
      <c r="U189" s="32" t="b">
        <f>IF(U188&gt;0,50)</f>
        <v>0</v>
      </c>
      <c r="V189" s="32" t="b">
        <f>IF(V188&gt;0,20)</f>
        <v>0</v>
      </c>
      <c r="W189" s="32" t="b">
        <f>IF(W188&gt;0,20)</f>
        <v>0</v>
      </c>
      <c r="X189" s="32" t="b">
        <f>IF(X188&gt;0,20)</f>
        <v>0</v>
      </c>
      <c r="Y189" s="32" t="b">
        <f>IF(Y188&gt;0,20)</f>
        <v>0</v>
      </c>
      <c r="Z189" s="34" t="b">
        <f>IF(Z188&gt;0,20)</f>
        <v>0</v>
      </c>
      <c r="AA189" s="122"/>
      <c r="AB189" s="57"/>
      <c r="AC189" s="125"/>
      <c r="AD189" s="40"/>
      <c r="AE189" s="127"/>
      <c r="AF189">
        <f>IF(E188="M ",AB188,0)</f>
        <v>0</v>
      </c>
      <c r="AG189">
        <f>IF(E188="MV",AB188,0)</f>
        <v>0</v>
      </c>
      <c r="AH189">
        <f>IF(E188="Z ",AB188,0)</f>
        <v>0</v>
      </c>
      <c r="AI189">
        <f>IF(E188="ZV",AB188,0)</f>
        <v>0</v>
      </c>
      <c r="AJ189">
        <f>IF(E188="S ",AB188,0)</f>
        <v>0</v>
      </c>
      <c r="AK189">
        <f>IF(E188="SV",AB188,0)</f>
        <v>0</v>
      </c>
      <c r="AL189" t="str">
        <f>IF(AC188&gt;0,AS189,"DNF")</f>
        <v>DNF</v>
      </c>
      <c r="AM189">
        <f aca="true" t="shared" si="34" ref="AM189:AR189">RANK(AF189,AF$66:AF$195)</f>
        <v>6</v>
      </c>
      <c r="AN189">
        <f t="shared" si="34"/>
        <v>1</v>
      </c>
      <c r="AO189">
        <f t="shared" si="34"/>
        <v>1</v>
      </c>
      <c r="AP189">
        <f t="shared" si="34"/>
        <v>2</v>
      </c>
      <c r="AQ189">
        <f t="shared" si="34"/>
        <v>8</v>
      </c>
      <c r="AR189">
        <f t="shared" si="34"/>
        <v>3</v>
      </c>
      <c r="AS189" s="21" t="str">
        <f>IF(AA188&gt;6,IF(E188="M ",AM189)+IF(E188="MV",AN189)+IF(E188="Z ",AO189)+IF(E188="ZV",AP189)+IF(E188="S ",AQ189)+IF(E188="SV",AR189),"DNF")</f>
        <v>DNF</v>
      </c>
      <c r="AT189">
        <f>IF(C189="M",2)+IF(C189="Z",1)</f>
        <v>0</v>
      </c>
      <c r="AU189" s="23" t="s">
        <v>187</v>
      </c>
    </row>
    <row r="190" spans="1:47" ht="24.75" customHeight="1" hidden="1" thickBot="1">
      <c r="A190" s="49"/>
      <c r="B190" s="9"/>
      <c r="C190" s="14"/>
      <c r="D190" s="16"/>
      <c r="E190" s="52"/>
      <c r="F190" s="46"/>
      <c r="G190" s="33"/>
      <c r="H190" s="33"/>
      <c r="I190" s="33"/>
      <c r="J190" s="33"/>
      <c r="K190" s="33"/>
      <c r="L190" s="33"/>
      <c r="M190" s="33"/>
      <c r="N190" s="33"/>
      <c r="O190" s="33"/>
      <c r="P190" s="33"/>
      <c r="Q190" s="33"/>
      <c r="R190" s="33"/>
      <c r="S190" s="33"/>
      <c r="T190" s="33"/>
      <c r="U190" s="33"/>
      <c r="V190" s="33"/>
      <c r="W190" s="33"/>
      <c r="X190" s="33"/>
      <c r="Y190" s="33"/>
      <c r="Z190" s="35"/>
      <c r="AA190" s="123"/>
      <c r="AB190" s="58"/>
      <c r="AC190" s="126"/>
      <c r="AD190" s="41"/>
      <c r="AE190" s="117"/>
      <c r="AS190" s="21"/>
      <c r="AT190">
        <f>IF(C190="M",2)+IF(C190="Z",1)</f>
        <v>0</v>
      </c>
      <c r="AU190" s="23" t="s">
        <v>187</v>
      </c>
    </row>
    <row r="191" spans="1:47" ht="24.75" customHeight="1" hidden="1">
      <c r="A191" s="47"/>
      <c r="B191" s="8"/>
      <c r="C191" s="20" t="b">
        <f>IF(AT191=2,"Z",IF(AT191=3,"S",IF(AT191=4,"M")))</f>
        <v>0</v>
      </c>
      <c r="D191" s="19">
        <f>(2016-D192)+(2016-D193)</f>
        <v>4032</v>
      </c>
      <c r="E191" s="50" t="str">
        <f>IF(D191&gt;89,CONCATENATE(C191,"V"),CONCATENATE(C191," "))</f>
        <v>NEPRAVDAV</v>
      </c>
      <c r="F191" s="10"/>
      <c r="G191" s="11"/>
      <c r="H191" s="11"/>
      <c r="I191" s="11"/>
      <c r="J191" s="11"/>
      <c r="K191" s="11"/>
      <c r="L191" s="11"/>
      <c r="M191" s="11"/>
      <c r="N191" s="11"/>
      <c r="O191" s="11"/>
      <c r="P191" s="11"/>
      <c r="Q191" s="11"/>
      <c r="R191" s="11"/>
      <c r="S191" s="11"/>
      <c r="T191" s="11"/>
      <c r="U191" s="11"/>
      <c r="V191" s="11"/>
      <c r="W191" s="11"/>
      <c r="X191" s="11"/>
      <c r="Y191" s="11"/>
      <c r="Z191" s="12"/>
      <c r="AA191" s="121">
        <f>_xlfn.COUNTIFS(F192:Z193,"&gt;1")</f>
        <v>0</v>
      </c>
      <c r="AB191" s="56">
        <f>SUM(F192:Z193)</f>
        <v>0</v>
      </c>
      <c r="AC191" s="124">
        <v>1</v>
      </c>
      <c r="AD191" s="39" t="str">
        <f>IF(AC191&gt;AU192,"DNF",AL192)</f>
        <v>DNF</v>
      </c>
      <c r="AE191" s="127" t="str">
        <f>IF(AD191="DNF","DNF",RANK(AW192,AW$66:AW$196))</f>
        <v>DNF</v>
      </c>
      <c r="AS191" s="21"/>
      <c r="AT191">
        <f>AT192+AT193</f>
        <v>0</v>
      </c>
      <c r="AU191" s="23" t="s">
        <v>187</v>
      </c>
    </row>
    <row r="192" spans="1:47" ht="24.75" customHeight="1" hidden="1">
      <c r="A192" s="48"/>
      <c r="B192" s="7"/>
      <c r="C192" s="13"/>
      <c r="D192" s="15"/>
      <c r="E192" s="51"/>
      <c r="F192" s="45" t="b">
        <f>IF(F191&gt;0,50)</f>
        <v>0</v>
      </c>
      <c r="G192" s="32" t="b">
        <f>IF(G191&gt;0,40)</f>
        <v>0</v>
      </c>
      <c r="H192" s="32" t="b">
        <f>IF(H191&gt;0,90)</f>
        <v>0</v>
      </c>
      <c r="I192" s="32" t="b">
        <f>IF(I191&gt;0,40)</f>
        <v>0</v>
      </c>
      <c r="J192" s="32" t="b">
        <f>IF(J191&gt;0,30)</f>
        <v>0</v>
      </c>
      <c r="K192" s="32" t="b">
        <f>IF(K191&gt;0,30)</f>
        <v>0</v>
      </c>
      <c r="L192" s="32" t="b">
        <f>IF(L191&gt;0,30)</f>
        <v>0</v>
      </c>
      <c r="M192" s="32" t="b">
        <f>IF(M191&gt;0,60)</f>
        <v>0</v>
      </c>
      <c r="N192" s="32" t="b">
        <f>IF(N191&gt;0,90)</f>
        <v>0</v>
      </c>
      <c r="O192" s="32" t="b">
        <f>IF(O191&gt;0,60)</f>
        <v>0</v>
      </c>
      <c r="P192" s="32" t="b">
        <f>IF(P191&gt;0,50)</f>
        <v>0</v>
      </c>
      <c r="Q192" s="32" t="b">
        <f>IF(Q191&gt;0,70)</f>
        <v>0</v>
      </c>
      <c r="R192" s="32" t="b">
        <f>IF(R191&gt;0,80)</f>
        <v>0</v>
      </c>
      <c r="S192" s="32" t="b">
        <f>IF(S191&gt;0,90)</f>
        <v>0</v>
      </c>
      <c r="T192" s="32" t="b">
        <f>IF(T191&gt;0,30)</f>
        <v>0</v>
      </c>
      <c r="U192" s="32" t="b">
        <f>IF(U191&gt;0,50)</f>
        <v>0</v>
      </c>
      <c r="V192" s="32" t="b">
        <f>IF(V191&gt;0,20)</f>
        <v>0</v>
      </c>
      <c r="W192" s="32" t="b">
        <f>IF(W191&gt;0,20)</f>
        <v>0</v>
      </c>
      <c r="X192" s="32" t="b">
        <f>IF(X191&gt;0,20)</f>
        <v>0</v>
      </c>
      <c r="Y192" s="32" t="b">
        <f>IF(Y191&gt;0,20)</f>
        <v>0</v>
      </c>
      <c r="Z192" s="34" t="b">
        <f>IF(Z191&gt;0,20)</f>
        <v>0</v>
      </c>
      <c r="AA192" s="122"/>
      <c r="AB192" s="57"/>
      <c r="AC192" s="125"/>
      <c r="AD192" s="40"/>
      <c r="AE192" s="127"/>
      <c r="AF192">
        <f>IF(E191="M ",AB191,0)</f>
        <v>0</v>
      </c>
      <c r="AG192">
        <f>IF(E191="MV",AB191,0)</f>
        <v>0</v>
      </c>
      <c r="AH192">
        <f>IF(E191="Z ",AB191,0)</f>
        <v>0</v>
      </c>
      <c r="AI192">
        <f>IF(E191="ZV",AB191,0)</f>
        <v>0</v>
      </c>
      <c r="AJ192">
        <f>IF(E191="S ",AB191,0)</f>
        <v>0</v>
      </c>
      <c r="AK192">
        <f>IF(E191="SV",AB191,0)</f>
        <v>0</v>
      </c>
      <c r="AL192" t="str">
        <f>IF(AC191&gt;0,AS192,"DNF")</f>
        <v>DNF</v>
      </c>
      <c r="AM192">
        <f aca="true" t="shared" si="35" ref="AM192:AR192">RANK(AF192,AF$66:AF$195)</f>
        <v>6</v>
      </c>
      <c r="AN192">
        <f t="shared" si="35"/>
        <v>1</v>
      </c>
      <c r="AO192">
        <f t="shared" si="35"/>
        <v>1</v>
      </c>
      <c r="AP192">
        <f t="shared" si="35"/>
        <v>2</v>
      </c>
      <c r="AQ192">
        <f t="shared" si="35"/>
        <v>8</v>
      </c>
      <c r="AR192">
        <f t="shared" si="35"/>
        <v>3</v>
      </c>
      <c r="AS192" s="21" t="str">
        <f>IF(AA191&gt;6,IF(E191="M ",AM192)+IF(E191="MV",AN192)+IF(E191="Z ",AO192)+IF(E191="ZV",AP192)+IF(E191="S ",AQ192)+IF(E191="SV",AR192),"DNF")</f>
        <v>DNF</v>
      </c>
      <c r="AT192">
        <f>IF(C192="M",2)+IF(C192="Z",1)</f>
        <v>0</v>
      </c>
      <c r="AU192" s="23" t="s">
        <v>187</v>
      </c>
    </row>
    <row r="193" spans="1:47" ht="24.75" customHeight="1" hidden="1" thickBot="1">
      <c r="A193" s="49"/>
      <c r="B193" s="9"/>
      <c r="C193" s="14"/>
      <c r="D193" s="16"/>
      <c r="E193" s="52"/>
      <c r="F193" s="46"/>
      <c r="G193" s="33"/>
      <c r="H193" s="33"/>
      <c r="I193" s="33"/>
      <c r="J193" s="33"/>
      <c r="K193" s="33"/>
      <c r="L193" s="33"/>
      <c r="M193" s="33"/>
      <c r="N193" s="33"/>
      <c r="O193" s="33"/>
      <c r="P193" s="33"/>
      <c r="Q193" s="33"/>
      <c r="R193" s="33"/>
      <c r="S193" s="33"/>
      <c r="T193" s="33"/>
      <c r="U193" s="33"/>
      <c r="V193" s="33"/>
      <c r="W193" s="33"/>
      <c r="X193" s="33"/>
      <c r="Y193" s="33"/>
      <c r="Z193" s="35"/>
      <c r="AA193" s="123"/>
      <c r="AB193" s="58"/>
      <c r="AC193" s="126"/>
      <c r="AD193" s="41"/>
      <c r="AE193" s="117"/>
      <c r="AS193" s="21"/>
      <c r="AT193">
        <f>IF(C193="M",2)+IF(C193="Z",1)</f>
        <v>0</v>
      </c>
      <c r="AU193" s="23" t="s">
        <v>187</v>
      </c>
    </row>
    <row r="194" spans="1:47" ht="24.75" customHeight="1" hidden="1">
      <c r="A194" s="47" t="s">
        <v>182</v>
      </c>
      <c r="B194" s="8"/>
      <c r="C194" s="20" t="b">
        <f>IF(AT194=2,"Z",IF(AT194=3,"S",IF(AT194=4,"M")))</f>
        <v>0</v>
      </c>
      <c r="D194" s="19">
        <f>(2016-D195)+(2016-D196)</f>
        <v>4032</v>
      </c>
      <c r="E194" s="50" t="str">
        <f>IF(D194&gt;89,CONCATENATE(C194,"V"),CONCATENATE(C194," "))</f>
        <v>NEPRAVDAV</v>
      </c>
      <c r="F194" s="10"/>
      <c r="G194" s="11"/>
      <c r="H194" s="11"/>
      <c r="I194" s="11"/>
      <c r="J194" s="11"/>
      <c r="K194" s="11"/>
      <c r="L194" s="11"/>
      <c r="M194" s="11"/>
      <c r="N194" s="11"/>
      <c r="O194" s="11"/>
      <c r="P194" s="11"/>
      <c r="Q194" s="11"/>
      <c r="R194" s="11"/>
      <c r="S194" s="11"/>
      <c r="T194" s="11"/>
      <c r="U194" s="11"/>
      <c r="V194" s="11"/>
      <c r="W194" s="11"/>
      <c r="X194" s="11"/>
      <c r="Y194" s="11"/>
      <c r="Z194" s="12"/>
      <c r="AA194" s="121">
        <f>_xlfn.COUNTIFS(F195:Z196,"&gt;1")</f>
        <v>0</v>
      </c>
      <c r="AB194" s="56">
        <f>SUM(F195:Z196)</f>
        <v>0</v>
      </c>
      <c r="AC194" s="124">
        <v>1</v>
      </c>
      <c r="AD194" s="39" t="str">
        <f>IF(AC194&gt;AU195,"DNF",AL195)</f>
        <v>DNF</v>
      </c>
      <c r="AE194" s="127" t="str">
        <f>IF(AD194="DNF","DNF",RANK(AW195,AW$66:AW$196))</f>
        <v>DNF</v>
      </c>
      <c r="AS194" s="21"/>
      <c r="AT194">
        <f>AT195+AT196</f>
        <v>0</v>
      </c>
      <c r="AU194" s="23" t="s">
        <v>187</v>
      </c>
    </row>
    <row r="195" spans="1:47" ht="24.75" customHeight="1" hidden="1">
      <c r="A195" s="48"/>
      <c r="B195" s="7"/>
      <c r="C195" s="13"/>
      <c r="D195" s="15"/>
      <c r="E195" s="51"/>
      <c r="F195" s="45" t="b">
        <f>IF(F194&gt;0,50)</f>
        <v>0</v>
      </c>
      <c r="G195" s="32" t="b">
        <f>IF(G194&gt;0,40)</f>
        <v>0</v>
      </c>
      <c r="H195" s="32" t="b">
        <f>IF(H194&gt;0,90)</f>
        <v>0</v>
      </c>
      <c r="I195" s="32" t="b">
        <f>IF(I194&gt;0,40)</f>
        <v>0</v>
      </c>
      <c r="J195" s="32" t="b">
        <f>IF(J194&gt;0,30)</f>
        <v>0</v>
      </c>
      <c r="K195" s="32" t="b">
        <f>IF(K194&gt;0,30)</f>
        <v>0</v>
      </c>
      <c r="L195" s="32" t="b">
        <f>IF(L194&gt;0,30)</f>
        <v>0</v>
      </c>
      <c r="M195" s="32" t="b">
        <f>IF(M194&gt;0,60)</f>
        <v>0</v>
      </c>
      <c r="N195" s="32" t="b">
        <f>IF(N194&gt;0,90)</f>
        <v>0</v>
      </c>
      <c r="O195" s="32" t="b">
        <f>IF(O194&gt;0,60)</f>
        <v>0</v>
      </c>
      <c r="P195" s="32" t="b">
        <f>IF(P194&gt;0,50)</f>
        <v>0</v>
      </c>
      <c r="Q195" s="32" t="b">
        <f>IF(Q194&gt;0,70)</f>
        <v>0</v>
      </c>
      <c r="R195" s="32" t="b">
        <f>IF(R194&gt;0,80)</f>
        <v>0</v>
      </c>
      <c r="S195" s="32" t="b">
        <f>IF(S194&gt;0,90)</f>
        <v>0</v>
      </c>
      <c r="T195" s="32" t="b">
        <f>IF(T194&gt;0,30)</f>
        <v>0</v>
      </c>
      <c r="U195" s="32" t="b">
        <f>IF(U194&gt;0,50)</f>
        <v>0</v>
      </c>
      <c r="V195" s="32" t="b">
        <f>IF(V194&gt;0,20)</f>
        <v>0</v>
      </c>
      <c r="W195" s="32" t="b">
        <f>IF(W194&gt;0,20)</f>
        <v>0</v>
      </c>
      <c r="X195" s="32" t="b">
        <f>IF(X194&gt;0,20)</f>
        <v>0</v>
      </c>
      <c r="Y195" s="32" t="b">
        <f>IF(Y194&gt;0,20)</f>
        <v>0</v>
      </c>
      <c r="Z195" s="34" t="b">
        <f>IF(Z194&gt;0,20)</f>
        <v>0</v>
      </c>
      <c r="AA195" s="122"/>
      <c r="AB195" s="57"/>
      <c r="AC195" s="125"/>
      <c r="AD195" s="40"/>
      <c r="AE195" s="127"/>
      <c r="AF195">
        <f>IF(E194="M ",AB194,0)</f>
        <v>0</v>
      </c>
      <c r="AG195">
        <f>IF(E194="MV",AB194,0)</f>
        <v>0</v>
      </c>
      <c r="AH195">
        <f>IF(E194="Z ",AB194,0)</f>
        <v>0</v>
      </c>
      <c r="AI195">
        <f>IF(E194="ZV",AB194,0)</f>
        <v>0</v>
      </c>
      <c r="AJ195">
        <f>IF(E194="S ",AB194,0)</f>
        <v>0</v>
      </c>
      <c r="AK195">
        <f>IF(E194="SV",AB194,0)</f>
        <v>0</v>
      </c>
      <c r="AL195" t="str">
        <f>IF(AC194&gt;0,AS195,"DNF")</f>
        <v>DNF</v>
      </c>
      <c r="AM195">
        <f aca="true" t="shared" si="36" ref="AM195:AR195">RANK(AF195,AF$66:AF$195)</f>
        <v>6</v>
      </c>
      <c r="AN195">
        <f t="shared" si="36"/>
        <v>1</v>
      </c>
      <c r="AO195">
        <f t="shared" si="36"/>
        <v>1</v>
      </c>
      <c r="AP195">
        <f t="shared" si="36"/>
        <v>2</v>
      </c>
      <c r="AQ195">
        <f t="shared" si="36"/>
        <v>8</v>
      </c>
      <c r="AR195">
        <f t="shared" si="36"/>
        <v>3</v>
      </c>
      <c r="AS195" s="21" t="str">
        <f>IF(AA194&gt;6,IF(E194="M ",AM195)+IF(E194="MV",AN195)+IF(E194="Z ",AO195)+IF(E194="ZV",AP195)+IF(E194="S ",AQ195)+IF(E194="SV",AR195),"DNF")</f>
        <v>DNF</v>
      </c>
      <c r="AT195">
        <f>IF(C195="M",2)+IF(C195="Z",1)</f>
        <v>0</v>
      </c>
      <c r="AU195" s="23" t="s">
        <v>187</v>
      </c>
    </row>
    <row r="196" spans="1:47" ht="24.75" customHeight="1" hidden="1" thickBot="1">
      <c r="A196" s="49"/>
      <c r="B196" s="9"/>
      <c r="C196" s="14"/>
      <c r="D196" s="16"/>
      <c r="E196" s="52"/>
      <c r="F196" s="46"/>
      <c r="G196" s="33"/>
      <c r="H196" s="33"/>
      <c r="I196" s="33"/>
      <c r="J196" s="33"/>
      <c r="K196" s="33"/>
      <c r="L196" s="33"/>
      <c r="M196" s="33"/>
      <c r="N196" s="33"/>
      <c r="O196" s="33"/>
      <c r="P196" s="33"/>
      <c r="Q196" s="33"/>
      <c r="R196" s="33"/>
      <c r="S196" s="33"/>
      <c r="T196" s="33"/>
      <c r="U196" s="33"/>
      <c r="V196" s="33"/>
      <c r="W196" s="33"/>
      <c r="X196" s="33"/>
      <c r="Y196" s="33"/>
      <c r="Z196" s="35"/>
      <c r="AA196" s="123"/>
      <c r="AB196" s="58"/>
      <c r="AC196" s="126"/>
      <c r="AD196" s="41"/>
      <c r="AE196" s="117"/>
      <c r="AT196">
        <f>IF(C196="M",2)+IF(C196="Z",1)</f>
        <v>0</v>
      </c>
      <c r="AU196" s="23" t="s">
        <v>187</v>
      </c>
    </row>
    <row r="197" ht="24.75" customHeight="1"/>
    <row r="198" ht="24.75" customHeight="1"/>
    <row r="199" ht="24.75" customHeight="1"/>
  </sheetData>
  <sheetProtection/>
  <mergeCells count="1428">
    <mergeCell ref="R12:R13"/>
    <mergeCell ref="Y12:Y13"/>
    <mergeCell ref="Z12:Z13"/>
    <mergeCell ref="S12:S13"/>
    <mergeCell ref="T12:T13"/>
    <mergeCell ref="U12:U13"/>
    <mergeCell ref="V12:V13"/>
    <mergeCell ref="W12:W13"/>
    <mergeCell ref="X12:X13"/>
    <mergeCell ref="AE11:AE13"/>
    <mergeCell ref="F12:F13"/>
    <mergeCell ref="G12:G13"/>
    <mergeCell ref="H12:H13"/>
    <mergeCell ref="I12:I13"/>
    <mergeCell ref="J12:J13"/>
    <mergeCell ref="K12:K13"/>
    <mergeCell ref="L12:L13"/>
    <mergeCell ref="M12:M13"/>
    <mergeCell ref="N12:N13"/>
    <mergeCell ref="AD182:AD184"/>
    <mergeCell ref="A11:A13"/>
    <mergeCell ref="E11:E13"/>
    <mergeCell ref="AA11:AA13"/>
    <mergeCell ref="AB11:AB13"/>
    <mergeCell ref="AC11:AC13"/>
    <mergeCell ref="AD11:AD13"/>
    <mergeCell ref="O12:O13"/>
    <mergeCell ref="P12:P13"/>
    <mergeCell ref="Q12:Q13"/>
    <mergeCell ref="X195:X196"/>
    <mergeCell ref="AD62:AD64"/>
    <mergeCell ref="AD89:AD91"/>
    <mergeCell ref="AD56:AD58"/>
    <mergeCell ref="AD65:AD67"/>
    <mergeCell ref="AB194:AB196"/>
    <mergeCell ref="AC194:AC196"/>
    <mergeCell ref="AD194:AD196"/>
    <mergeCell ref="AD191:AD193"/>
    <mergeCell ref="AC182:AC184"/>
    <mergeCell ref="Z195:Z196"/>
    <mergeCell ref="AD26:AD28"/>
    <mergeCell ref="AD92:AD94"/>
    <mergeCell ref="R195:R196"/>
    <mergeCell ref="S195:S196"/>
    <mergeCell ref="T195:T196"/>
    <mergeCell ref="U195:U196"/>
    <mergeCell ref="V195:V196"/>
    <mergeCell ref="W195:W196"/>
    <mergeCell ref="AA194:AA196"/>
    <mergeCell ref="O195:O196"/>
    <mergeCell ref="P195:P196"/>
    <mergeCell ref="Q195:Q196"/>
    <mergeCell ref="AE194:AE196"/>
    <mergeCell ref="F195:F196"/>
    <mergeCell ref="G195:G196"/>
    <mergeCell ref="H195:H196"/>
    <mergeCell ref="I195:I196"/>
    <mergeCell ref="J195:J196"/>
    <mergeCell ref="Y195:Y196"/>
    <mergeCell ref="A194:A196"/>
    <mergeCell ref="E194:E196"/>
    <mergeCell ref="K195:K196"/>
    <mergeCell ref="L195:L196"/>
    <mergeCell ref="M195:M196"/>
    <mergeCell ref="N195:N196"/>
    <mergeCell ref="AE191:AE193"/>
    <mergeCell ref="F192:F193"/>
    <mergeCell ref="G192:G193"/>
    <mergeCell ref="H192:H193"/>
    <mergeCell ref="I192:I193"/>
    <mergeCell ref="J192:J193"/>
    <mergeCell ref="K192:K193"/>
    <mergeCell ref="L192:L193"/>
    <mergeCell ref="Q192:Q193"/>
    <mergeCell ref="AB191:AB193"/>
    <mergeCell ref="O192:O193"/>
    <mergeCell ref="P192:P193"/>
    <mergeCell ref="AC191:AC193"/>
    <mergeCell ref="R192:R193"/>
    <mergeCell ref="S192:S193"/>
    <mergeCell ref="T192:T193"/>
    <mergeCell ref="U192:U193"/>
    <mergeCell ref="Z192:Z193"/>
    <mergeCell ref="Z189:Z190"/>
    <mergeCell ref="A191:A193"/>
    <mergeCell ref="E191:E193"/>
    <mergeCell ref="AA191:AA193"/>
    <mergeCell ref="V192:V193"/>
    <mergeCell ref="W192:W193"/>
    <mergeCell ref="X192:X193"/>
    <mergeCell ref="Y192:Y193"/>
    <mergeCell ref="M192:M193"/>
    <mergeCell ref="N192:N193"/>
    <mergeCell ref="AE188:AE190"/>
    <mergeCell ref="F189:F190"/>
    <mergeCell ref="G189:G190"/>
    <mergeCell ref="H189:H190"/>
    <mergeCell ref="I189:I190"/>
    <mergeCell ref="J189:J190"/>
    <mergeCell ref="K189:K190"/>
    <mergeCell ref="L189:L190"/>
    <mergeCell ref="M189:M190"/>
    <mergeCell ref="N189:N190"/>
    <mergeCell ref="AA188:AA190"/>
    <mergeCell ref="AB188:AB190"/>
    <mergeCell ref="AC188:AC190"/>
    <mergeCell ref="AD188:AD190"/>
    <mergeCell ref="O189:O190"/>
    <mergeCell ref="P189:P190"/>
    <mergeCell ref="Q189:Q190"/>
    <mergeCell ref="R189:R190"/>
    <mergeCell ref="S189:S190"/>
    <mergeCell ref="T189:T190"/>
    <mergeCell ref="X186:X187"/>
    <mergeCell ref="Y186:Y187"/>
    <mergeCell ref="Z186:Z187"/>
    <mergeCell ref="A188:A190"/>
    <mergeCell ref="E188:E190"/>
    <mergeCell ref="U189:U190"/>
    <mergeCell ref="V189:V190"/>
    <mergeCell ref="W189:W190"/>
    <mergeCell ref="X189:X190"/>
    <mergeCell ref="Y189:Y190"/>
    <mergeCell ref="R186:R187"/>
    <mergeCell ref="S186:S187"/>
    <mergeCell ref="T186:T187"/>
    <mergeCell ref="U186:U187"/>
    <mergeCell ref="V186:V187"/>
    <mergeCell ref="W186:W187"/>
    <mergeCell ref="AA185:AA187"/>
    <mergeCell ref="AB185:AB187"/>
    <mergeCell ref="AC185:AC187"/>
    <mergeCell ref="AD185:AD187"/>
    <mergeCell ref="AE185:AE187"/>
    <mergeCell ref="F186:F187"/>
    <mergeCell ref="G186:G187"/>
    <mergeCell ref="H186:H187"/>
    <mergeCell ref="I186:I187"/>
    <mergeCell ref="J186:J187"/>
    <mergeCell ref="Z183:Z184"/>
    <mergeCell ref="A185:A187"/>
    <mergeCell ref="E185:E187"/>
    <mergeCell ref="K186:K187"/>
    <mergeCell ref="L186:L187"/>
    <mergeCell ref="M186:M187"/>
    <mergeCell ref="N186:N187"/>
    <mergeCell ref="O186:O187"/>
    <mergeCell ref="P186:P187"/>
    <mergeCell ref="Q186:Q187"/>
    <mergeCell ref="T183:T184"/>
    <mergeCell ref="U183:U184"/>
    <mergeCell ref="V183:V184"/>
    <mergeCell ref="W183:W184"/>
    <mergeCell ref="X183:X184"/>
    <mergeCell ref="Y183:Y184"/>
    <mergeCell ref="AE182:AE184"/>
    <mergeCell ref="F183:F184"/>
    <mergeCell ref="G183:G184"/>
    <mergeCell ref="H183:H184"/>
    <mergeCell ref="I183:I184"/>
    <mergeCell ref="J183:J184"/>
    <mergeCell ref="K183:K184"/>
    <mergeCell ref="L183:L184"/>
    <mergeCell ref="R183:R184"/>
    <mergeCell ref="S183:S184"/>
    <mergeCell ref="Z180:Z181"/>
    <mergeCell ref="A182:A184"/>
    <mergeCell ref="E182:E184"/>
    <mergeCell ref="AA182:AA184"/>
    <mergeCell ref="AB182:AB184"/>
    <mergeCell ref="M183:M184"/>
    <mergeCell ref="N183:N184"/>
    <mergeCell ref="O183:O184"/>
    <mergeCell ref="P183:P184"/>
    <mergeCell ref="Q183:Q184"/>
    <mergeCell ref="AE179:AE181"/>
    <mergeCell ref="F180:F181"/>
    <mergeCell ref="G180:G181"/>
    <mergeCell ref="H180:H181"/>
    <mergeCell ref="I180:I181"/>
    <mergeCell ref="J180:J181"/>
    <mergeCell ref="K180:K181"/>
    <mergeCell ref="L180:L181"/>
    <mergeCell ref="M180:M181"/>
    <mergeCell ref="N180:N181"/>
    <mergeCell ref="AB179:AB181"/>
    <mergeCell ref="AC179:AC181"/>
    <mergeCell ref="AD179:AD181"/>
    <mergeCell ref="O180:O181"/>
    <mergeCell ref="P180:P181"/>
    <mergeCell ref="Q180:Q181"/>
    <mergeCell ref="R180:R181"/>
    <mergeCell ref="S180:S181"/>
    <mergeCell ref="T180:T181"/>
    <mergeCell ref="U180:U181"/>
    <mergeCell ref="X177:X178"/>
    <mergeCell ref="Y177:Y178"/>
    <mergeCell ref="Z177:Z178"/>
    <mergeCell ref="A179:A181"/>
    <mergeCell ref="E179:E181"/>
    <mergeCell ref="AA179:AA181"/>
    <mergeCell ref="V180:V181"/>
    <mergeCell ref="W180:W181"/>
    <mergeCell ref="X180:X181"/>
    <mergeCell ref="Y180:Y181"/>
    <mergeCell ref="R177:R178"/>
    <mergeCell ref="S177:S178"/>
    <mergeCell ref="T177:T178"/>
    <mergeCell ref="U177:U178"/>
    <mergeCell ref="V177:V178"/>
    <mergeCell ref="W177:W178"/>
    <mergeCell ref="AA176:AA178"/>
    <mergeCell ref="AB176:AB178"/>
    <mergeCell ref="AC176:AC178"/>
    <mergeCell ref="AD176:AD178"/>
    <mergeCell ref="AE176:AE178"/>
    <mergeCell ref="F177:F178"/>
    <mergeCell ref="G177:G178"/>
    <mergeCell ref="H177:H178"/>
    <mergeCell ref="I177:I178"/>
    <mergeCell ref="J177:J178"/>
    <mergeCell ref="Z174:Z175"/>
    <mergeCell ref="A176:A178"/>
    <mergeCell ref="E176:E178"/>
    <mergeCell ref="K177:K178"/>
    <mergeCell ref="L177:L178"/>
    <mergeCell ref="M177:M178"/>
    <mergeCell ref="N177:N178"/>
    <mergeCell ref="O177:O178"/>
    <mergeCell ref="P177:P178"/>
    <mergeCell ref="Q177:Q178"/>
    <mergeCell ref="AD173:AD175"/>
    <mergeCell ref="AE173:AE175"/>
    <mergeCell ref="F174:F175"/>
    <mergeCell ref="G174:G175"/>
    <mergeCell ref="H174:H175"/>
    <mergeCell ref="I174:I175"/>
    <mergeCell ref="J174:J175"/>
    <mergeCell ref="K174:K175"/>
    <mergeCell ref="L174:L175"/>
    <mergeCell ref="Q174:Q175"/>
    <mergeCell ref="AB173:AB175"/>
    <mergeCell ref="M174:M175"/>
    <mergeCell ref="N174:N175"/>
    <mergeCell ref="O174:O175"/>
    <mergeCell ref="P174:P175"/>
    <mergeCell ref="AC173:AC175"/>
    <mergeCell ref="R174:R175"/>
    <mergeCell ref="S174:S175"/>
    <mergeCell ref="T174:T175"/>
    <mergeCell ref="U174:U175"/>
    <mergeCell ref="X171:X172"/>
    <mergeCell ref="Y171:Y172"/>
    <mergeCell ref="Z171:Z172"/>
    <mergeCell ref="A173:A175"/>
    <mergeCell ref="E173:E175"/>
    <mergeCell ref="AA173:AA175"/>
    <mergeCell ref="V174:V175"/>
    <mergeCell ref="W174:W175"/>
    <mergeCell ref="X174:X175"/>
    <mergeCell ref="Y174:Y175"/>
    <mergeCell ref="AE170:AE172"/>
    <mergeCell ref="F171:F172"/>
    <mergeCell ref="G171:G172"/>
    <mergeCell ref="H171:H172"/>
    <mergeCell ref="I171:I172"/>
    <mergeCell ref="J171:J172"/>
    <mergeCell ref="K171:K172"/>
    <mergeCell ref="L171:L172"/>
    <mergeCell ref="M171:M172"/>
    <mergeCell ref="N171:N172"/>
    <mergeCell ref="AA170:AA172"/>
    <mergeCell ref="AB170:AB172"/>
    <mergeCell ref="AC170:AC172"/>
    <mergeCell ref="AD170:AD172"/>
    <mergeCell ref="O171:O172"/>
    <mergeCell ref="P171:P172"/>
    <mergeCell ref="Q171:Q172"/>
    <mergeCell ref="R171:R172"/>
    <mergeCell ref="S171:S172"/>
    <mergeCell ref="T171:T172"/>
    <mergeCell ref="V168:V169"/>
    <mergeCell ref="W168:W169"/>
    <mergeCell ref="X168:X169"/>
    <mergeCell ref="Y168:Y169"/>
    <mergeCell ref="Z168:Z169"/>
    <mergeCell ref="A170:A172"/>
    <mergeCell ref="E170:E172"/>
    <mergeCell ref="U171:U172"/>
    <mergeCell ref="V171:V172"/>
    <mergeCell ref="W171:W172"/>
    <mergeCell ref="P168:P169"/>
    <mergeCell ref="Q168:Q169"/>
    <mergeCell ref="R168:R169"/>
    <mergeCell ref="S168:S169"/>
    <mergeCell ref="T168:T169"/>
    <mergeCell ref="U168:U169"/>
    <mergeCell ref="AA167:AA169"/>
    <mergeCell ref="AB167:AB169"/>
    <mergeCell ref="AC167:AC169"/>
    <mergeCell ref="AD167:AD169"/>
    <mergeCell ref="AE167:AE169"/>
    <mergeCell ref="F168:F169"/>
    <mergeCell ref="G168:G169"/>
    <mergeCell ref="H168:H169"/>
    <mergeCell ref="I168:I169"/>
    <mergeCell ref="J168:J169"/>
    <mergeCell ref="X165:X166"/>
    <mergeCell ref="Y165:Y166"/>
    <mergeCell ref="Z165:Z166"/>
    <mergeCell ref="A167:A169"/>
    <mergeCell ref="E167:E169"/>
    <mergeCell ref="K168:K169"/>
    <mergeCell ref="L168:L169"/>
    <mergeCell ref="M168:M169"/>
    <mergeCell ref="N168:N169"/>
    <mergeCell ref="O168:O169"/>
    <mergeCell ref="R165:R166"/>
    <mergeCell ref="S165:S166"/>
    <mergeCell ref="T165:T166"/>
    <mergeCell ref="U165:U166"/>
    <mergeCell ref="V165:V166"/>
    <mergeCell ref="W165:W166"/>
    <mergeCell ref="AC164:AC166"/>
    <mergeCell ref="AD164:AD166"/>
    <mergeCell ref="AE164:AE166"/>
    <mergeCell ref="F165:F166"/>
    <mergeCell ref="G165:G166"/>
    <mergeCell ref="H165:H166"/>
    <mergeCell ref="I165:I166"/>
    <mergeCell ref="J165:J166"/>
    <mergeCell ref="K165:K166"/>
    <mergeCell ref="L165:L166"/>
    <mergeCell ref="Z162:Z163"/>
    <mergeCell ref="A164:A166"/>
    <mergeCell ref="E164:E166"/>
    <mergeCell ref="AA164:AA166"/>
    <mergeCell ref="AB164:AB166"/>
    <mergeCell ref="M165:M166"/>
    <mergeCell ref="N165:N166"/>
    <mergeCell ref="O165:O166"/>
    <mergeCell ref="P165:P166"/>
    <mergeCell ref="Q165:Q166"/>
    <mergeCell ref="AE161:AE163"/>
    <mergeCell ref="F162:F163"/>
    <mergeCell ref="G162:G163"/>
    <mergeCell ref="H162:H163"/>
    <mergeCell ref="I162:I163"/>
    <mergeCell ref="J162:J163"/>
    <mergeCell ref="K162:K163"/>
    <mergeCell ref="L162:L163"/>
    <mergeCell ref="M162:M163"/>
    <mergeCell ref="N162:N163"/>
    <mergeCell ref="AB161:AB163"/>
    <mergeCell ref="AC161:AC163"/>
    <mergeCell ref="AD161:AD163"/>
    <mergeCell ref="O162:O163"/>
    <mergeCell ref="P162:P163"/>
    <mergeCell ref="Q162:Q163"/>
    <mergeCell ref="R162:R163"/>
    <mergeCell ref="S162:S163"/>
    <mergeCell ref="T162:T163"/>
    <mergeCell ref="U162:U163"/>
    <mergeCell ref="X159:X160"/>
    <mergeCell ref="Y159:Y160"/>
    <mergeCell ref="Z159:Z160"/>
    <mergeCell ref="A161:A163"/>
    <mergeCell ref="E161:E163"/>
    <mergeCell ref="AA161:AA163"/>
    <mergeCell ref="V162:V163"/>
    <mergeCell ref="W162:W163"/>
    <mergeCell ref="X162:X163"/>
    <mergeCell ref="Y162:Y163"/>
    <mergeCell ref="R159:R160"/>
    <mergeCell ref="S159:S160"/>
    <mergeCell ref="T159:T160"/>
    <mergeCell ref="U159:U160"/>
    <mergeCell ref="V159:V160"/>
    <mergeCell ref="W159:W160"/>
    <mergeCell ref="AA158:AA160"/>
    <mergeCell ref="AB158:AB160"/>
    <mergeCell ref="AC158:AC160"/>
    <mergeCell ref="AD158:AD160"/>
    <mergeCell ref="AE158:AE160"/>
    <mergeCell ref="F159:F160"/>
    <mergeCell ref="G159:G160"/>
    <mergeCell ref="H159:H160"/>
    <mergeCell ref="I159:I160"/>
    <mergeCell ref="J159:J160"/>
    <mergeCell ref="Z156:Z157"/>
    <mergeCell ref="A158:A160"/>
    <mergeCell ref="E158:E160"/>
    <mergeCell ref="K159:K160"/>
    <mergeCell ref="L159:L160"/>
    <mergeCell ref="M159:M160"/>
    <mergeCell ref="N159:N160"/>
    <mergeCell ref="O159:O160"/>
    <mergeCell ref="P159:P160"/>
    <mergeCell ref="Q159:Q160"/>
    <mergeCell ref="AD155:AD157"/>
    <mergeCell ref="AE155:AE157"/>
    <mergeCell ref="F156:F157"/>
    <mergeCell ref="G156:G157"/>
    <mergeCell ref="H156:H157"/>
    <mergeCell ref="I156:I157"/>
    <mergeCell ref="J156:J157"/>
    <mergeCell ref="K156:K157"/>
    <mergeCell ref="L156:L157"/>
    <mergeCell ref="Q156:Q157"/>
    <mergeCell ref="AB155:AB157"/>
    <mergeCell ref="M156:M157"/>
    <mergeCell ref="N156:N157"/>
    <mergeCell ref="O156:O157"/>
    <mergeCell ref="P156:P157"/>
    <mergeCell ref="AC155:AC157"/>
    <mergeCell ref="R156:R157"/>
    <mergeCell ref="S156:S157"/>
    <mergeCell ref="T156:T157"/>
    <mergeCell ref="U156:U157"/>
    <mergeCell ref="X153:X154"/>
    <mergeCell ref="Y153:Y154"/>
    <mergeCell ref="Z153:Z154"/>
    <mergeCell ref="A155:A157"/>
    <mergeCell ref="E155:E157"/>
    <mergeCell ref="AA155:AA157"/>
    <mergeCell ref="V156:V157"/>
    <mergeCell ref="W156:W157"/>
    <mergeCell ref="X156:X157"/>
    <mergeCell ref="Y156:Y157"/>
    <mergeCell ref="AE152:AE154"/>
    <mergeCell ref="F153:F154"/>
    <mergeCell ref="G153:G154"/>
    <mergeCell ref="H153:H154"/>
    <mergeCell ref="I153:I154"/>
    <mergeCell ref="J153:J154"/>
    <mergeCell ref="K153:K154"/>
    <mergeCell ref="L153:L154"/>
    <mergeCell ref="M153:M154"/>
    <mergeCell ref="N153:N154"/>
    <mergeCell ref="AA152:AA154"/>
    <mergeCell ref="AB152:AB154"/>
    <mergeCell ref="AC152:AC154"/>
    <mergeCell ref="AD152:AD154"/>
    <mergeCell ref="O153:O154"/>
    <mergeCell ref="P153:P154"/>
    <mergeCell ref="Q153:Q154"/>
    <mergeCell ref="R153:R154"/>
    <mergeCell ref="S153:S154"/>
    <mergeCell ref="T153:T154"/>
    <mergeCell ref="V81:V82"/>
    <mergeCell ref="W81:W82"/>
    <mergeCell ref="X81:X82"/>
    <mergeCell ref="Y81:Y82"/>
    <mergeCell ref="Z81:Z82"/>
    <mergeCell ref="A152:A154"/>
    <mergeCell ref="E152:E154"/>
    <mergeCell ref="U153:U154"/>
    <mergeCell ref="V153:V154"/>
    <mergeCell ref="W153:W154"/>
    <mergeCell ref="P81:P82"/>
    <mergeCell ref="Q81:Q82"/>
    <mergeCell ref="R81:R82"/>
    <mergeCell ref="S81:S82"/>
    <mergeCell ref="T81:T82"/>
    <mergeCell ref="U81:U82"/>
    <mergeCell ref="AA80:AA82"/>
    <mergeCell ref="AB80:AB82"/>
    <mergeCell ref="AC80:AC82"/>
    <mergeCell ref="AD80:AD82"/>
    <mergeCell ref="AE80:AE82"/>
    <mergeCell ref="F81:F82"/>
    <mergeCell ref="G81:G82"/>
    <mergeCell ref="H81:H82"/>
    <mergeCell ref="I81:I82"/>
    <mergeCell ref="J81:J82"/>
    <mergeCell ref="X36:X37"/>
    <mergeCell ref="Y36:Y37"/>
    <mergeCell ref="Z36:Z37"/>
    <mergeCell ref="A80:A82"/>
    <mergeCell ref="E80:E82"/>
    <mergeCell ref="K81:K82"/>
    <mergeCell ref="L81:L82"/>
    <mergeCell ref="M81:M82"/>
    <mergeCell ref="N81:N82"/>
    <mergeCell ref="O81:O82"/>
    <mergeCell ref="R36:R37"/>
    <mergeCell ref="S36:S37"/>
    <mergeCell ref="T36:T37"/>
    <mergeCell ref="U36:U37"/>
    <mergeCell ref="V36:V37"/>
    <mergeCell ref="W36:W37"/>
    <mergeCell ref="AC35:AC37"/>
    <mergeCell ref="AD35:AD37"/>
    <mergeCell ref="AE35:AE37"/>
    <mergeCell ref="F36:F37"/>
    <mergeCell ref="G36:G37"/>
    <mergeCell ref="H36:H37"/>
    <mergeCell ref="I36:I37"/>
    <mergeCell ref="J36:J37"/>
    <mergeCell ref="K36:K37"/>
    <mergeCell ref="L36:L37"/>
    <mergeCell ref="Z84:Z85"/>
    <mergeCell ref="A35:A37"/>
    <mergeCell ref="E35:E37"/>
    <mergeCell ref="AA35:AA37"/>
    <mergeCell ref="AB35:AB37"/>
    <mergeCell ref="M36:M37"/>
    <mergeCell ref="N36:N37"/>
    <mergeCell ref="O36:O37"/>
    <mergeCell ref="P36:P37"/>
    <mergeCell ref="Q36:Q37"/>
    <mergeCell ref="AE83:AE85"/>
    <mergeCell ref="F84:F85"/>
    <mergeCell ref="G84:G85"/>
    <mergeCell ref="H84:H85"/>
    <mergeCell ref="I84:I85"/>
    <mergeCell ref="J84:J85"/>
    <mergeCell ref="K84:K85"/>
    <mergeCell ref="L84:L85"/>
    <mergeCell ref="M84:M85"/>
    <mergeCell ref="N84:N85"/>
    <mergeCell ref="AB83:AB85"/>
    <mergeCell ref="AC83:AC85"/>
    <mergeCell ref="AD83:AD85"/>
    <mergeCell ref="O84:O85"/>
    <mergeCell ref="P84:P85"/>
    <mergeCell ref="Q84:Q85"/>
    <mergeCell ref="R84:R85"/>
    <mergeCell ref="S84:S85"/>
    <mergeCell ref="T84:T85"/>
    <mergeCell ref="U84:U85"/>
    <mergeCell ref="X72:X73"/>
    <mergeCell ref="Y72:Y73"/>
    <mergeCell ref="Z72:Z73"/>
    <mergeCell ref="A83:A85"/>
    <mergeCell ref="E83:E85"/>
    <mergeCell ref="AA83:AA85"/>
    <mergeCell ref="V84:V85"/>
    <mergeCell ref="W84:W85"/>
    <mergeCell ref="X84:X85"/>
    <mergeCell ref="Y84:Y85"/>
    <mergeCell ref="R72:R73"/>
    <mergeCell ref="S72:S73"/>
    <mergeCell ref="T72:T73"/>
    <mergeCell ref="U72:U73"/>
    <mergeCell ref="V72:V73"/>
    <mergeCell ref="W72:W73"/>
    <mergeCell ref="AA71:AA73"/>
    <mergeCell ref="AB71:AB73"/>
    <mergeCell ref="AC71:AC73"/>
    <mergeCell ref="AD71:AD73"/>
    <mergeCell ref="AE71:AE73"/>
    <mergeCell ref="F72:F73"/>
    <mergeCell ref="G72:G73"/>
    <mergeCell ref="H72:H73"/>
    <mergeCell ref="I72:I73"/>
    <mergeCell ref="J72:J73"/>
    <mergeCell ref="Z6:Z7"/>
    <mergeCell ref="A71:A73"/>
    <mergeCell ref="E71:E73"/>
    <mergeCell ref="K72:K73"/>
    <mergeCell ref="L72:L73"/>
    <mergeCell ref="M72:M73"/>
    <mergeCell ref="N72:N73"/>
    <mergeCell ref="O72:O73"/>
    <mergeCell ref="P72:P73"/>
    <mergeCell ref="Q72:Q73"/>
    <mergeCell ref="AD5:AD7"/>
    <mergeCell ref="AE5:AE7"/>
    <mergeCell ref="F6:F7"/>
    <mergeCell ref="G6:G7"/>
    <mergeCell ref="H6:H7"/>
    <mergeCell ref="I6:I7"/>
    <mergeCell ref="J6:J7"/>
    <mergeCell ref="K6:K7"/>
    <mergeCell ref="L6:L7"/>
    <mergeCell ref="Q6:Q7"/>
    <mergeCell ref="AB5:AB7"/>
    <mergeCell ref="M6:M7"/>
    <mergeCell ref="N6:N7"/>
    <mergeCell ref="O6:O7"/>
    <mergeCell ref="P6:P7"/>
    <mergeCell ref="AC5:AC7"/>
    <mergeCell ref="R6:R7"/>
    <mergeCell ref="S6:S7"/>
    <mergeCell ref="T6:T7"/>
    <mergeCell ref="U6:U7"/>
    <mergeCell ref="X69:X70"/>
    <mergeCell ref="Y69:Y70"/>
    <mergeCell ref="Z69:Z70"/>
    <mergeCell ref="A5:A7"/>
    <mergeCell ref="E5:E7"/>
    <mergeCell ref="AA5:AA7"/>
    <mergeCell ref="V6:V7"/>
    <mergeCell ref="W6:W7"/>
    <mergeCell ref="X6:X7"/>
    <mergeCell ref="Y6:Y7"/>
    <mergeCell ref="AE68:AE70"/>
    <mergeCell ref="F69:F70"/>
    <mergeCell ref="G69:G70"/>
    <mergeCell ref="H69:H70"/>
    <mergeCell ref="I69:I70"/>
    <mergeCell ref="J69:J70"/>
    <mergeCell ref="K69:K70"/>
    <mergeCell ref="L69:L70"/>
    <mergeCell ref="M69:M70"/>
    <mergeCell ref="N69:N70"/>
    <mergeCell ref="AA68:AA70"/>
    <mergeCell ref="AB68:AB70"/>
    <mergeCell ref="AC68:AC70"/>
    <mergeCell ref="AD68:AD70"/>
    <mergeCell ref="O69:O70"/>
    <mergeCell ref="P69:P70"/>
    <mergeCell ref="Q69:Q70"/>
    <mergeCell ref="R69:R70"/>
    <mergeCell ref="S69:S70"/>
    <mergeCell ref="T69:T70"/>
    <mergeCell ref="V51:V52"/>
    <mergeCell ref="W51:W52"/>
    <mergeCell ref="X51:X52"/>
    <mergeCell ref="Y51:Y52"/>
    <mergeCell ref="Z51:Z52"/>
    <mergeCell ref="A68:A70"/>
    <mergeCell ref="E68:E70"/>
    <mergeCell ref="U69:U70"/>
    <mergeCell ref="V69:V70"/>
    <mergeCell ref="W69:W70"/>
    <mergeCell ref="P51:P52"/>
    <mergeCell ref="Q51:Q52"/>
    <mergeCell ref="R51:R52"/>
    <mergeCell ref="S51:S52"/>
    <mergeCell ref="T51:T52"/>
    <mergeCell ref="U51:U52"/>
    <mergeCell ref="AA50:AA52"/>
    <mergeCell ref="AB50:AB52"/>
    <mergeCell ref="AC50:AC52"/>
    <mergeCell ref="AD50:AD52"/>
    <mergeCell ref="AE50:AE52"/>
    <mergeCell ref="F51:F52"/>
    <mergeCell ref="G51:G52"/>
    <mergeCell ref="H51:H52"/>
    <mergeCell ref="I51:I52"/>
    <mergeCell ref="J51:J52"/>
    <mergeCell ref="X24:X25"/>
    <mergeCell ref="Y24:Y25"/>
    <mergeCell ref="Z24:Z25"/>
    <mergeCell ref="A50:A52"/>
    <mergeCell ref="E50:E52"/>
    <mergeCell ref="K51:K52"/>
    <mergeCell ref="L51:L52"/>
    <mergeCell ref="M51:M52"/>
    <mergeCell ref="N51:N52"/>
    <mergeCell ref="O51:O52"/>
    <mergeCell ref="R24:R25"/>
    <mergeCell ref="S24:S25"/>
    <mergeCell ref="T24:T25"/>
    <mergeCell ref="U24:U25"/>
    <mergeCell ref="V24:V25"/>
    <mergeCell ref="W24:W25"/>
    <mergeCell ref="AC23:AC25"/>
    <mergeCell ref="AD23:AD25"/>
    <mergeCell ref="AE23:AE25"/>
    <mergeCell ref="F24:F25"/>
    <mergeCell ref="G24:G25"/>
    <mergeCell ref="H24:H25"/>
    <mergeCell ref="I24:I25"/>
    <mergeCell ref="J24:J25"/>
    <mergeCell ref="K24:K25"/>
    <mergeCell ref="L24:L25"/>
    <mergeCell ref="Z99:Z100"/>
    <mergeCell ref="A23:A25"/>
    <mergeCell ref="E23:E25"/>
    <mergeCell ref="AA23:AA25"/>
    <mergeCell ref="AB23:AB25"/>
    <mergeCell ref="M24:M25"/>
    <mergeCell ref="N24:N25"/>
    <mergeCell ref="O24:O25"/>
    <mergeCell ref="P24:P25"/>
    <mergeCell ref="Q24:Q25"/>
    <mergeCell ref="AE98:AE100"/>
    <mergeCell ref="F99:F100"/>
    <mergeCell ref="G99:G100"/>
    <mergeCell ref="H99:H100"/>
    <mergeCell ref="I99:I100"/>
    <mergeCell ref="J99:J100"/>
    <mergeCell ref="K99:K100"/>
    <mergeCell ref="L99:L100"/>
    <mergeCell ref="M99:M100"/>
    <mergeCell ref="N99:N100"/>
    <mergeCell ref="AB98:AB100"/>
    <mergeCell ref="AC98:AC100"/>
    <mergeCell ref="AD98:AD100"/>
    <mergeCell ref="O99:O100"/>
    <mergeCell ref="P99:P100"/>
    <mergeCell ref="Q99:Q100"/>
    <mergeCell ref="R99:R100"/>
    <mergeCell ref="S99:S100"/>
    <mergeCell ref="T99:T100"/>
    <mergeCell ref="U99:U100"/>
    <mergeCell ref="X15:X16"/>
    <mergeCell ref="Y15:Y16"/>
    <mergeCell ref="Z15:Z16"/>
    <mergeCell ref="A98:A100"/>
    <mergeCell ref="E98:E100"/>
    <mergeCell ref="AA98:AA100"/>
    <mergeCell ref="V99:V100"/>
    <mergeCell ref="W99:W100"/>
    <mergeCell ref="X99:X100"/>
    <mergeCell ref="Y99:Y100"/>
    <mergeCell ref="R15:R16"/>
    <mergeCell ref="S15:S16"/>
    <mergeCell ref="T15:T16"/>
    <mergeCell ref="U15:U16"/>
    <mergeCell ref="V15:V16"/>
    <mergeCell ref="W15:W16"/>
    <mergeCell ref="AA14:AA16"/>
    <mergeCell ref="AB14:AB16"/>
    <mergeCell ref="AC14:AC16"/>
    <mergeCell ref="AD14:AD16"/>
    <mergeCell ref="AE14:AE16"/>
    <mergeCell ref="F15:F16"/>
    <mergeCell ref="G15:G16"/>
    <mergeCell ref="H15:H16"/>
    <mergeCell ref="I15:I16"/>
    <mergeCell ref="J15:J16"/>
    <mergeCell ref="Z39:Z40"/>
    <mergeCell ref="A14:A16"/>
    <mergeCell ref="E14:E16"/>
    <mergeCell ref="K15:K16"/>
    <mergeCell ref="L15:L16"/>
    <mergeCell ref="M15:M16"/>
    <mergeCell ref="N15:N16"/>
    <mergeCell ref="O15:O16"/>
    <mergeCell ref="P15:P16"/>
    <mergeCell ref="Q15:Q16"/>
    <mergeCell ref="AD38:AD40"/>
    <mergeCell ref="AE38:AE40"/>
    <mergeCell ref="F39:F40"/>
    <mergeCell ref="G39:G40"/>
    <mergeCell ref="H39:H40"/>
    <mergeCell ref="I39:I40"/>
    <mergeCell ref="J39:J40"/>
    <mergeCell ref="K39:K40"/>
    <mergeCell ref="L39:L40"/>
    <mergeCell ref="Q39:Q40"/>
    <mergeCell ref="AB38:AB40"/>
    <mergeCell ref="M39:M40"/>
    <mergeCell ref="N39:N40"/>
    <mergeCell ref="O39:O40"/>
    <mergeCell ref="P39:P40"/>
    <mergeCell ref="AC38:AC40"/>
    <mergeCell ref="R39:R40"/>
    <mergeCell ref="S39:S40"/>
    <mergeCell ref="T39:T40"/>
    <mergeCell ref="U39:U40"/>
    <mergeCell ref="X33:X34"/>
    <mergeCell ref="Y33:Y34"/>
    <mergeCell ref="Z33:Z34"/>
    <mergeCell ref="A38:A40"/>
    <mergeCell ref="E38:E40"/>
    <mergeCell ref="AA38:AA40"/>
    <mergeCell ref="V39:V40"/>
    <mergeCell ref="W39:W40"/>
    <mergeCell ref="X39:X40"/>
    <mergeCell ref="Y39:Y40"/>
    <mergeCell ref="AE32:AE34"/>
    <mergeCell ref="F33:F34"/>
    <mergeCell ref="G33:G34"/>
    <mergeCell ref="H33:H34"/>
    <mergeCell ref="I33:I34"/>
    <mergeCell ref="J33:J34"/>
    <mergeCell ref="K33:K34"/>
    <mergeCell ref="L33:L34"/>
    <mergeCell ref="M33:M34"/>
    <mergeCell ref="N33:N34"/>
    <mergeCell ref="AA32:AA34"/>
    <mergeCell ref="AB32:AB34"/>
    <mergeCell ref="AC32:AC34"/>
    <mergeCell ref="AD32:AD34"/>
    <mergeCell ref="O33:O34"/>
    <mergeCell ref="P33:P34"/>
    <mergeCell ref="Q33:Q34"/>
    <mergeCell ref="R33:R34"/>
    <mergeCell ref="S33:S34"/>
    <mergeCell ref="T33:T34"/>
    <mergeCell ref="V102:V103"/>
    <mergeCell ref="W102:W103"/>
    <mergeCell ref="X102:X103"/>
    <mergeCell ref="Y102:Y103"/>
    <mergeCell ref="Z102:Z103"/>
    <mergeCell ref="A32:A34"/>
    <mergeCell ref="E32:E34"/>
    <mergeCell ref="U33:U34"/>
    <mergeCell ref="V33:V34"/>
    <mergeCell ref="W33:W34"/>
    <mergeCell ref="P102:P103"/>
    <mergeCell ref="Q102:Q103"/>
    <mergeCell ref="R102:R103"/>
    <mergeCell ref="S102:S103"/>
    <mergeCell ref="T102:T103"/>
    <mergeCell ref="U102:U103"/>
    <mergeCell ref="AA101:AA103"/>
    <mergeCell ref="AB101:AB103"/>
    <mergeCell ref="AC101:AC103"/>
    <mergeCell ref="AD101:AD103"/>
    <mergeCell ref="AE101:AE103"/>
    <mergeCell ref="F102:F103"/>
    <mergeCell ref="G102:G103"/>
    <mergeCell ref="H102:H103"/>
    <mergeCell ref="I102:I103"/>
    <mergeCell ref="J102:J103"/>
    <mergeCell ref="A101:A103"/>
    <mergeCell ref="E101:E103"/>
    <mergeCell ref="K102:K103"/>
    <mergeCell ref="L102:L103"/>
    <mergeCell ref="M102:M103"/>
    <mergeCell ref="N102:N103"/>
    <mergeCell ref="O102:O103"/>
    <mergeCell ref="Z45:Z46"/>
    <mergeCell ref="AE44:AE46"/>
    <mergeCell ref="F45:F46"/>
    <mergeCell ref="G45:G46"/>
    <mergeCell ref="H45:H46"/>
    <mergeCell ref="I45:I46"/>
    <mergeCell ref="J45:J46"/>
    <mergeCell ref="K45:K46"/>
    <mergeCell ref="L45:L46"/>
    <mergeCell ref="M45:M46"/>
    <mergeCell ref="N45:N46"/>
    <mergeCell ref="AB44:AB46"/>
    <mergeCell ref="AC44:AC46"/>
    <mergeCell ref="AD44:AD46"/>
    <mergeCell ref="O45:O46"/>
    <mergeCell ref="P45:P46"/>
    <mergeCell ref="Q45:Q46"/>
    <mergeCell ref="R45:R46"/>
    <mergeCell ref="S45:S46"/>
    <mergeCell ref="T45:T46"/>
    <mergeCell ref="U45:U46"/>
    <mergeCell ref="X30:X31"/>
    <mergeCell ref="Y30:Y31"/>
    <mergeCell ref="Z30:Z31"/>
    <mergeCell ref="A44:A46"/>
    <mergeCell ref="E44:E46"/>
    <mergeCell ref="W30:W31"/>
    <mergeCell ref="X42:X43"/>
    <mergeCell ref="Y42:Y43"/>
    <mergeCell ref="AA44:AA46"/>
    <mergeCell ref="V45:V46"/>
    <mergeCell ref="W45:W46"/>
    <mergeCell ref="X45:X46"/>
    <mergeCell ref="Y45:Y46"/>
    <mergeCell ref="R30:R31"/>
    <mergeCell ref="S30:S31"/>
    <mergeCell ref="T30:T31"/>
    <mergeCell ref="U30:U31"/>
    <mergeCell ref="V30:V31"/>
    <mergeCell ref="AD29:AD31"/>
    <mergeCell ref="AE29:AE31"/>
    <mergeCell ref="F30:F31"/>
    <mergeCell ref="G30:G31"/>
    <mergeCell ref="H30:H31"/>
    <mergeCell ref="I30:I31"/>
    <mergeCell ref="J30:J31"/>
    <mergeCell ref="O30:O31"/>
    <mergeCell ref="P30:P31"/>
    <mergeCell ref="Q30:Q31"/>
    <mergeCell ref="AA29:AA31"/>
    <mergeCell ref="AB29:AB31"/>
    <mergeCell ref="AC29:AC31"/>
    <mergeCell ref="A29:A31"/>
    <mergeCell ref="E29:E31"/>
    <mergeCell ref="K30:K31"/>
    <mergeCell ref="L30:L31"/>
    <mergeCell ref="M30:M31"/>
    <mergeCell ref="N30:N31"/>
    <mergeCell ref="AD104:AD106"/>
    <mergeCell ref="AE104:AE106"/>
    <mergeCell ref="F105:F106"/>
    <mergeCell ref="G105:G106"/>
    <mergeCell ref="H105:H106"/>
    <mergeCell ref="I105:I106"/>
    <mergeCell ref="J105:J106"/>
    <mergeCell ref="K105:K106"/>
    <mergeCell ref="L105:L106"/>
    <mergeCell ref="Q105:Q106"/>
    <mergeCell ref="AB104:AB106"/>
    <mergeCell ref="M105:M106"/>
    <mergeCell ref="N105:N106"/>
    <mergeCell ref="O105:O106"/>
    <mergeCell ref="P105:P106"/>
    <mergeCell ref="AC104:AC106"/>
    <mergeCell ref="R105:R106"/>
    <mergeCell ref="S105:S106"/>
    <mergeCell ref="T105:T106"/>
    <mergeCell ref="U105:U106"/>
    <mergeCell ref="Y87:Y88"/>
    <mergeCell ref="Z87:Z88"/>
    <mergeCell ref="A104:A106"/>
    <mergeCell ref="E104:E106"/>
    <mergeCell ref="AA104:AA106"/>
    <mergeCell ref="V105:V106"/>
    <mergeCell ref="W105:W106"/>
    <mergeCell ref="X105:X106"/>
    <mergeCell ref="Y105:Y106"/>
    <mergeCell ref="Z105:Z106"/>
    <mergeCell ref="AE86:AE88"/>
    <mergeCell ref="F87:F88"/>
    <mergeCell ref="G87:G88"/>
    <mergeCell ref="H87:H88"/>
    <mergeCell ref="I87:I88"/>
    <mergeCell ref="J87:J88"/>
    <mergeCell ref="K87:K88"/>
    <mergeCell ref="L87:L88"/>
    <mergeCell ref="M87:M88"/>
    <mergeCell ref="N87:N88"/>
    <mergeCell ref="AA86:AA88"/>
    <mergeCell ref="AB86:AB88"/>
    <mergeCell ref="AC86:AC88"/>
    <mergeCell ref="AD86:AD88"/>
    <mergeCell ref="O87:O88"/>
    <mergeCell ref="P87:P88"/>
    <mergeCell ref="Q87:Q88"/>
    <mergeCell ref="R87:R88"/>
    <mergeCell ref="S87:S88"/>
    <mergeCell ref="T87:T88"/>
    <mergeCell ref="W108:W109"/>
    <mergeCell ref="X108:X109"/>
    <mergeCell ref="Y108:Y109"/>
    <mergeCell ref="Z108:Z109"/>
    <mergeCell ref="A86:A88"/>
    <mergeCell ref="E86:E88"/>
    <mergeCell ref="U87:U88"/>
    <mergeCell ref="V87:V88"/>
    <mergeCell ref="W87:W88"/>
    <mergeCell ref="X87:X88"/>
    <mergeCell ref="Q108:Q109"/>
    <mergeCell ref="R108:R109"/>
    <mergeCell ref="S108:S109"/>
    <mergeCell ref="T108:T109"/>
    <mergeCell ref="U108:U109"/>
    <mergeCell ref="V108:V109"/>
    <mergeCell ref="AA107:AA109"/>
    <mergeCell ref="AB107:AB109"/>
    <mergeCell ref="AC107:AC109"/>
    <mergeCell ref="AD107:AD109"/>
    <mergeCell ref="AE107:AE109"/>
    <mergeCell ref="F108:F109"/>
    <mergeCell ref="G108:G109"/>
    <mergeCell ref="H108:H109"/>
    <mergeCell ref="I108:I109"/>
    <mergeCell ref="J108:J109"/>
    <mergeCell ref="Y48:Y49"/>
    <mergeCell ref="Z48:Z49"/>
    <mergeCell ref="A107:A109"/>
    <mergeCell ref="E107:E109"/>
    <mergeCell ref="K108:K109"/>
    <mergeCell ref="L108:L109"/>
    <mergeCell ref="M108:M109"/>
    <mergeCell ref="N108:N109"/>
    <mergeCell ref="O108:O109"/>
    <mergeCell ref="P108:P109"/>
    <mergeCell ref="S48:S49"/>
    <mergeCell ref="T48:T49"/>
    <mergeCell ref="U48:U49"/>
    <mergeCell ref="V48:V49"/>
    <mergeCell ref="W48:W49"/>
    <mergeCell ref="X48:X49"/>
    <mergeCell ref="AC47:AC49"/>
    <mergeCell ref="AD47:AD49"/>
    <mergeCell ref="AE47:AE49"/>
    <mergeCell ref="F48:F49"/>
    <mergeCell ref="G48:G49"/>
    <mergeCell ref="H48:H49"/>
    <mergeCell ref="I48:I49"/>
    <mergeCell ref="J48:J49"/>
    <mergeCell ref="K48:K49"/>
    <mergeCell ref="L48:L49"/>
    <mergeCell ref="A47:A49"/>
    <mergeCell ref="E47:E49"/>
    <mergeCell ref="AA47:AA49"/>
    <mergeCell ref="AB47:AB49"/>
    <mergeCell ref="M48:M49"/>
    <mergeCell ref="N48:N49"/>
    <mergeCell ref="O48:O49"/>
    <mergeCell ref="P48:P49"/>
    <mergeCell ref="Q48:Q49"/>
    <mergeCell ref="R48:R49"/>
    <mergeCell ref="AE8:AE10"/>
    <mergeCell ref="F9:F10"/>
    <mergeCell ref="G9:G10"/>
    <mergeCell ref="H9:H10"/>
    <mergeCell ref="I9:I10"/>
    <mergeCell ref="J9:J10"/>
    <mergeCell ref="K9:K10"/>
    <mergeCell ref="L9:L10"/>
    <mergeCell ref="M9:M10"/>
    <mergeCell ref="N9:N10"/>
    <mergeCell ref="AB8:AB10"/>
    <mergeCell ref="AC8:AC10"/>
    <mergeCell ref="AD8:AD10"/>
    <mergeCell ref="O9:O10"/>
    <mergeCell ref="P9:P10"/>
    <mergeCell ref="Q9:Q10"/>
    <mergeCell ref="R9:R10"/>
    <mergeCell ref="S9:S10"/>
    <mergeCell ref="T9:T10"/>
    <mergeCell ref="U9:U10"/>
    <mergeCell ref="Y78:Y79"/>
    <mergeCell ref="Z78:Z79"/>
    <mergeCell ref="A8:A10"/>
    <mergeCell ref="E8:E10"/>
    <mergeCell ref="AA8:AA10"/>
    <mergeCell ref="V9:V10"/>
    <mergeCell ref="W9:W10"/>
    <mergeCell ref="X9:X10"/>
    <mergeCell ref="Y9:Y10"/>
    <mergeCell ref="Z9:Z10"/>
    <mergeCell ref="AD77:AD79"/>
    <mergeCell ref="AE77:AE79"/>
    <mergeCell ref="F78:F79"/>
    <mergeCell ref="G78:G79"/>
    <mergeCell ref="H78:H79"/>
    <mergeCell ref="I78:I79"/>
    <mergeCell ref="J78:J79"/>
    <mergeCell ref="R78:R79"/>
    <mergeCell ref="S78:S79"/>
    <mergeCell ref="T78:T79"/>
    <mergeCell ref="O78:O79"/>
    <mergeCell ref="P78:P79"/>
    <mergeCell ref="Q78:Q79"/>
    <mergeCell ref="AA77:AA79"/>
    <mergeCell ref="AB77:AB79"/>
    <mergeCell ref="AC77:AC79"/>
    <mergeCell ref="U78:U79"/>
    <mergeCell ref="V78:V79"/>
    <mergeCell ref="W78:W79"/>
    <mergeCell ref="X78:X79"/>
    <mergeCell ref="A77:A79"/>
    <mergeCell ref="E77:E79"/>
    <mergeCell ref="K78:K79"/>
    <mergeCell ref="L78:L79"/>
    <mergeCell ref="M78:M79"/>
    <mergeCell ref="N78:N79"/>
    <mergeCell ref="AD59:AD61"/>
    <mergeCell ref="AE59:AE61"/>
    <mergeCell ref="F60:F61"/>
    <mergeCell ref="G60:G61"/>
    <mergeCell ref="H60:H61"/>
    <mergeCell ref="I60:I61"/>
    <mergeCell ref="J60:J61"/>
    <mergeCell ref="K60:K61"/>
    <mergeCell ref="L60:L61"/>
    <mergeCell ref="Q60:Q61"/>
    <mergeCell ref="AB59:AB61"/>
    <mergeCell ref="M60:M61"/>
    <mergeCell ref="N60:N61"/>
    <mergeCell ref="O60:O61"/>
    <mergeCell ref="P60:P61"/>
    <mergeCell ref="AC59:AC61"/>
    <mergeCell ref="R60:R61"/>
    <mergeCell ref="S60:S61"/>
    <mergeCell ref="T60:T61"/>
    <mergeCell ref="U60:U61"/>
    <mergeCell ref="Y96:Y97"/>
    <mergeCell ref="Z96:Z97"/>
    <mergeCell ref="A59:A61"/>
    <mergeCell ref="E59:E61"/>
    <mergeCell ref="AA59:AA61"/>
    <mergeCell ref="V60:V61"/>
    <mergeCell ref="W60:W61"/>
    <mergeCell ref="X60:X61"/>
    <mergeCell ref="Y60:Y61"/>
    <mergeCell ref="Z60:Z61"/>
    <mergeCell ref="AE95:AE97"/>
    <mergeCell ref="F96:F97"/>
    <mergeCell ref="G96:G97"/>
    <mergeCell ref="H96:H97"/>
    <mergeCell ref="I96:I97"/>
    <mergeCell ref="J96:J97"/>
    <mergeCell ref="K96:K97"/>
    <mergeCell ref="L96:L97"/>
    <mergeCell ref="M96:M97"/>
    <mergeCell ref="N96:N97"/>
    <mergeCell ref="AA95:AA97"/>
    <mergeCell ref="AB95:AB97"/>
    <mergeCell ref="AC95:AC97"/>
    <mergeCell ref="AD95:AD97"/>
    <mergeCell ref="O96:O97"/>
    <mergeCell ref="P96:P97"/>
    <mergeCell ref="Q96:Q97"/>
    <mergeCell ref="R96:R97"/>
    <mergeCell ref="S96:S97"/>
    <mergeCell ref="T96:T97"/>
    <mergeCell ref="W75:W76"/>
    <mergeCell ref="X75:X76"/>
    <mergeCell ref="Y75:Y76"/>
    <mergeCell ref="Z75:Z76"/>
    <mergeCell ref="A95:A97"/>
    <mergeCell ref="E95:E97"/>
    <mergeCell ref="U96:U97"/>
    <mergeCell ref="V96:V97"/>
    <mergeCell ref="W96:W97"/>
    <mergeCell ref="X96:X97"/>
    <mergeCell ref="Q75:Q76"/>
    <mergeCell ref="R75:R76"/>
    <mergeCell ref="S75:S76"/>
    <mergeCell ref="T75:T76"/>
    <mergeCell ref="U75:U76"/>
    <mergeCell ref="V75:V76"/>
    <mergeCell ref="AA74:AA76"/>
    <mergeCell ref="AB74:AB76"/>
    <mergeCell ref="AC74:AC76"/>
    <mergeCell ref="AD74:AD76"/>
    <mergeCell ref="AE74:AE76"/>
    <mergeCell ref="F75:F76"/>
    <mergeCell ref="G75:G76"/>
    <mergeCell ref="H75:H76"/>
    <mergeCell ref="I75:I76"/>
    <mergeCell ref="J75:J76"/>
    <mergeCell ref="Y21:Y22"/>
    <mergeCell ref="Z21:Z22"/>
    <mergeCell ref="A74:A76"/>
    <mergeCell ref="E74:E76"/>
    <mergeCell ref="K75:K76"/>
    <mergeCell ref="L75:L76"/>
    <mergeCell ref="M75:M76"/>
    <mergeCell ref="N75:N76"/>
    <mergeCell ref="O75:O76"/>
    <mergeCell ref="P75:P76"/>
    <mergeCell ref="S21:S22"/>
    <mergeCell ref="T21:T22"/>
    <mergeCell ref="U21:U22"/>
    <mergeCell ref="V21:V22"/>
    <mergeCell ref="W21:W22"/>
    <mergeCell ref="X21:X22"/>
    <mergeCell ref="AC20:AC22"/>
    <mergeCell ref="AD20:AD22"/>
    <mergeCell ref="AE20:AE22"/>
    <mergeCell ref="F21:F22"/>
    <mergeCell ref="G21:G22"/>
    <mergeCell ref="H21:H22"/>
    <mergeCell ref="I21:I22"/>
    <mergeCell ref="J21:J22"/>
    <mergeCell ref="K21:K22"/>
    <mergeCell ref="L21:L22"/>
    <mergeCell ref="A20:A22"/>
    <mergeCell ref="E20:E22"/>
    <mergeCell ref="AA20:AA22"/>
    <mergeCell ref="AB20:AB22"/>
    <mergeCell ref="M21:M22"/>
    <mergeCell ref="N21:N22"/>
    <mergeCell ref="O21:O22"/>
    <mergeCell ref="P21:P22"/>
    <mergeCell ref="Q21:Q22"/>
    <mergeCell ref="R21:R22"/>
    <mergeCell ref="AE17:AE19"/>
    <mergeCell ref="F18:F19"/>
    <mergeCell ref="G18:G19"/>
    <mergeCell ref="H18:H19"/>
    <mergeCell ref="I18:I19"/>
    <mergeCell ref="J18:J19"/>
    <mergeCell ref="K18:K19"/>
    <mergeCell ref="L18:L19"/>
    <mergeCell ref="M18:M19"/>
    <mergeCell ref="N18:N19"/>
    <mergeCell ref="AB17:AB19"/>
    <mergeCell ref="AC17:AC19"/>
    <mergeCell ref="AD17:AD19"/>
    <mergeCell ref="O18:O19"/>
    <mergeCell ref="P18:P19"/>
    <mergeCell ref="Q18:Q19"/>
    <mergeCell ref="R18:R19"/>
    <mergeCell ref="S18:S19"/>
    <mergeCell ref="T18:T19"/>
    <mergeCell ref="U18:U19"/>
    <mergeCell ref="Y90:Y91"/>
    <mergeCell ref="Z90:Z91"/>
    <mergeCell ref="A17:A19"/>
    <mergeCell ref="E17:E19"/>
    <mergeCell ref="AA17:AA19"/>
    <mergeCell ref="V18:V19"/>
    <mergeCell ref="W18:W19"/>
    <mergeCell ref="X18:X19"/>
    <mergeCell ref="Y18:Y19"/>
    <mergeCell ref="Z18:Z19"/>
    <mergeCell ref="S90:S91"/>
    <mergeCell ref="T90:T91"/>
    <mergeCell ref="U90:U91"/>
    <mergeCell ref="V90:V91"/>
    <mergeCell ref="W90:W91"/>
    <mergeCell ref="X90:X91"/>
    <mergeCell ref="AA89:AA91"/>
    <mergeCell ref="AB89:AB91"/>
    <mergeCell ref="AC89:AC91"/>
    <mergeCell ref="AE89:AE91"/>
    <mergeCell ref="F90:F91"/>
    <mergeCell ref="G90:G91"/>
    <mergeCell ref="H90:H91"/>
    <mergeCell ref="I90:I91"/>
    <mergeCell ref="J90:J91"/>
    <mergeCell ref="O90:O91"/>
    <mergeCell ref="Z63:Z64"/>
    <mergeCell ref="A89:A91"/>
    <mergeCell ref="E89:E91"/>
    <mergeCell ref="K90:K91"/>
    <mergeCell ref="L90:L91"/>
    <mergeCell ref="M90:M91"/>
    <mergeCell ref="N90:N91"/>
    <mergeCell ref="P90:P91"/>
    <mergeCell ref="Q90:Q91"/>
    <mergeCell ref="R90:R91"/>
    <mergeCell ref="T63:T64"/>
    <mergeCell ref="U63:U64"/>
    <mergeCell ref="V63:V64"/>
    <mergeCell ref="W63:W64"/>
    <mergeCell ref="X63:X64"/>
    <mergeCell ref="Y63:Y64"/>
    <mergeCell ref="AC62:AC64"/>
    <mergeCell ref="AE62:AE64"/>
    <mergeCell ref="F63:F64"/>
    <mergeCell ref="G63:G64"/>
    <mergeCell ref="H63:H64"/>
    <mergeCell ref="I63:I64"/>
    <mergeCell ref="J63:J64"/>
    <mergeCell ref="K63:K64"/>
    <mergeCell ref="L63:L64"/>
    <mergeCell ref="Q63:Q64"/>
    <mergeCell ref="A62:A64"/>
    <mergeCell ref="E62:E64"/>
    <mergeCell ref="AA62:AA64"/>
    <mergeCell ref="AB62:AB64"/>
    <mergeCell ref="M63:M64"/>
    <mergeCell ref="N63:N64"/>
    <mergeCell ref="O63:O64"/>
    <mergeCell ref="P63:P64"/>
    <mergeCell ref="R63:R64"/>
    <mergeCell ref="S63:S64"/>
    <mergeCell ref="AE92:AE94"/>
    <mergeCell ref="F93:F94"/>
    <mergeCell ref="G93:G94"/>
    <mergeCell ref="H93:H94"/>
    <mergeCell ref="I93:I94"/>
    <mergeCell ref="J93:J94"/>
    <mergeCell ref="K93:K94"/>
    <mergeCell ref="L93:L94"/>
    <mergeCell ref="M93:M94"/>
    <mergeCell ref="N93:N94"/>
    <mergeCell ref="AA92:AA94"/>
    <mergeCell ref="AB92:AB94"/>
    <mergeCell ref="AC92:AC94"/>
    <mergeCell ref="O93:O94"/>
    <mergeCell ref="P93:P94"/>
    <mergeCell ref="Q93:Q94"/>
    <mergeCell ref="R93:R94"/>
    <mergeCell ref="S93:S94"/>
    <mergeCell ref="T93:T94"/>
    <mergeCell ref="U93:U94"/>
    <mergeCell ref="X27:X28"/>
    <mergeCell ref="Y27:Y28"/>
    <mergeCell ref="Z27:Z28"/>
    <mergeCell ref="A92:A94"/>
    <mergeCell ref="E92:E94"/>
    <mergeCell ref="V93:V94"/>
    <mergeCell ref="W93:W94"/>
    <mergeCell ref="X93:X94"/>
    <mergeCell ref="Y93:Y94"/>
    <mergeCell ref="Z93:Z94"/>
    <mergeCell ref="AE26:AE28"/>
    <mergeCell ref="F27:F28"/>
    <mergeCell ref="G27:G28"/>
    <mergeCell ref="H27:H28"/>
    <mergeCell ref="I27:I28"/>
    <mergeCell ref="J27:J28"/>
    <mergeCell ref="O27:O28"/>
    <mergeCell ref="Q27:Q28"/>
    <mergeCell ref="R27:R28"/>
    <mergeCell ref="S27:S28"/>
    <mergeCell ref="P27:P28"/>
    <mergeCell ref="R42:R43"/>
    <mergeCell ref="S42:S43"/>
    <mergeCell ref="AA26:AA28"/>
    <mergeCell ref="AB26:AB28"/>
    <mergeCell ref="AC26:AC28"/>
    <mergeCell ref="T27:T28"/>
    <mergeCell ref="U27:U28"/>
    <mergeCell ref="V27:V28"/>
    <mergeCell ref="W27:W28"/>
    <mergeCell ref="A26:A28"/>
    <mergeCell ref="E26:E28"/>
    <mergeCell ref="K27:K28"/>
    <mergeCell ref="L27:L28"/>
    <mergeCell ref="M27:M28"/>
    <mergeCell ref="N27:N28"/>
    <mergeCell ref="T42:T43"/>
    <mergeCell ref="U42:U43"/>
    <mergeCell ref="V42:V43"/>
    <mergeCell ref="W42:W43"/>
    <mergeCell ref="AC41:AC43"/>
    <mergeCell ref="AE41:AE43"/>
    <mergeCell ref="AA41:AA43"/>
    <mergeCell ref="AB41:AB43"/>
    <mergeCell ref="Z42:Z43"/>
    <mergeCell ref="AD41:AD43"/>
    <mergeCell ref="F42:F43"/>
    <mergeCell ref="G42:G43"/>
    <mergeCell ref="H42:H43"/>
    <mergeCell ref="I42:I43"/>
    <mergeCell ref="J42:J43"/>
    <mergeCell ref="K42:K43"/>
    <mergeCell ref="L42:L43"/>
    <mergeCell ref="Q42:Q43"/>
    <mergeCell ref="Y66:Y67"/>
    <mergeCell ref="Z66:Z67"/>
    <mergeCell ref="A41:A43"/>
    <mergeCell ref="E41:E43"/>
    <mergeCell ref="M42:M43"/>
    <mergeCell ref="N42:N43"/>
    <mergeCell ref="O42:O43"/>
    <mergeCell ref="P42:P43"/>
    <mergeCell ref="AE65:AE67"/>
    <mergeCell ref="F66:F67"/>
    <mergeCell ref="G66:G67"/>
    <mergeCell ref="H66:H67"/>
    <mergeCell ref="I66:I67"/>
    <mergeCell ref="J66:J67"/>
    <mergeCell ref="K66:K67"/>
    <mergeCell ref="L66:L67"/>
    <mergeCell ref="M66:M67"/>
    <mergeCell ref="N66:N67"/>
    <mergeCell ref="AA65:AA67"/>
    <mergeCell ref="AB65:AB67"/>
    <mergeCell ref="AC65:AC67"/>
    <mergeCell ref="O66:O67"/>
    <mergeCell ref="P66:P67"/>
    <mergeCell ref="Q66:Q67"/>
    <mergeCell ref="R66:R67"/>
    <mergeCell ref="S66:S67"/>
    <mergeCell ref="T66:T67"/>
    <mergeCell ref="U66:U67"/>
    <mergeCell ref="V57:V58"/>
    <mergeCell ref="W57:W58"/>
    <mergeCell ref="X57:X58"/>
    <mergeCell ref="Y57:Y58"/>
    <mergeCell ref="Z57:Z58"/>
    <mergeCell ref="A65:A67"/>
    <mergeCell ref="E65:E67"/>
    <mergeCell ref="V66:V67"/>
    <mergeCell ref="W66:W67"/>
    <mergeCell ref="X66:X67"/>
    <mergeCell ref="P57:P58"/>
    <mergeCell ref="Q57:Q58"/>
    <mergeCell ref="R57:R58"/>
    <mergeCell ref="S57:S58"/>
    <mergeCell ref="T57:T58"/>
    <mergeCell ref="U57:U58"/>
    <mergeCell ref="AA56:AA58"/>
    <mergeCell ref="AB56:AB58"/>
    <mergeCell ref="AC56:AC58"/>
    <mergeCell ref="AE56:AE58"/>
    <mergeCell ref="F57:F58"/>
    <mergeCell ref="G57:G58"/>
    <mergeCell ref="H57:H58"/>
    <mergeCell ref="I57:I58"/>
    <mergeCell ref="J57:J58"/>
    <mergeCell ref="O57:O58"/>
    <mergeCell ref="W54:W55"/>
    <mergeCell ref="X54:X55"/>
    <mergeCell ref="Y54:Y55"/>
    <mergeCell ref="Z54:Z55"/>
    <mergeCell ref="A56:A58"/>
    <mergeCell ref="E56:E58"/>
    <mergeCell ref="K57:K58"/>
    <mergeCell ref="L57:L58"/>
    <mergeCell ref="M57:M58"/>
    <mergeCell ref="N57:N58"/>
    <mergeCell ref="Q54:Q55"/>
    <mergeCell ref="R54:R55"/>
    <mergeCell ref="S54:S55"/>
    <mergeCell ref="T54:T55"/>
    <mergeCell ref="U54:U55"/>
    <mergeCell ref="V54:V55"/>
    <mergeCell ref="AC53:AC55"/>
    <mergeCell ref="AD53:AD55"/>
    <mergeCell ref="AE53:AE55"/>
    <mergeCell ref="F54:F55"/>
    <mergeCell ref="G54:G55"/>
    <mergeCell ref="H54:H55"/>
    <mergeCell ref="I54:I55"/>
    <mergeCell ref="J54:J55"/>
    <mergeCell ref="K54:K55"/>
    <mergeCell ref="L54:L55"/>
    <mergeCell ref="U3:U4"/>
    <mergeCell ref="V3:Z3"/>
    <mergeCell ref="A53:A55"/>
    <mergeCell ref="E53:E55"/>
    <mergeCell ref="AA53:AA55"/>
    <mergeCell ref="AB53:AB55"/>
    <mergeCell ref="M54:M55"/>
    <mergeCell ref="N54:N55"/>
    <mergeCell ref="O54:O55"/>
    <mergeCell ref="P54:P55"/>
    <mergeCell ref="O3:O4"/>
    <mergeCell ref="P3:P4"/>
    <mergeCell ref="Q3:Q4"/>
    <mergeCell ref="R3:R4"/>
    <mergeCell ref="S3:S4"/>
    <mergeCell ref="T3:T4"/>
    <mergeCell ref="AE2:AE4"/>
    <mergeCell ref="F3:F4"/>
    <mergeCell ref="G3:G4"/>
    <mergeCell ref="H3:H4"/>
    <mergeCell ref="I3:I4"/>
    <mergeCell ref="J3:J4"/>
    <mergeCell ref="K3:K4"/>
    <mergeCell ref="L3:L4"/>
    <mergeCell ref="M3:M4"/>
    <mergeCell ref="N3:N4"/>
    <mergeCell ref="A1:AE1"/>
    <mergeCell ref="A2:A4"/>
    <mergeCell ref="B2:B4"/>
    <mergeCell ref="C2:C4"/>
    <mergeCell ref="D2:D4"/>
    <mergeCell ref="E2:E4"/>
    <mergeCell ref="AA2:AA4"/>
    <mergeCell ref="AB2:AB4"/>
    <mergeCell ref="AC2:AC4"/>
    <mergeCell ref="AD2:AD4"/>
  </mergeCells>
  <conditionalFormatting sqref="AD53 AD56 AD65 AD41 AD26 AD92 AD62 AD89 AD17 AD20 AD95 AD59 AD29 AD14 AD71 AD158 AD176 AD194 AD8 AD44 AD98 AD83 AD161 AD179 AD47 AD23 AD35 AD164 AD182 AD107 AD101 AD50 AD80 AD167 AD185 AD86 AD32 AD68 AD152 AD170 AD188 AD104 AD38 AD5 AD155 AD173 AD191 AD74 AD77">
    <cfRule type="cellIs" priority="146" dxfId="17" operator="between" stopIfTrue="1">
      <formula>1</formula>
      <formula>3</formula>
    </cfRule>
  </conditionalFormatting>
  <conditionalFormatting sqref="F54:Z55 E5:E10 E152:E196 E14:E109">
    <cfRule type="containsText" priority="145" dxfId="1" operator="containsText" stopIfTrue="1" text="NEPRAVDA">
      <formula>NOT(ISERROR(SEARCH("NEPRAVDA",E5)))</formula>
    </cfRule>
  </conditionalFormatting>
  <conditionalFormatting sqref="E5:E10 E152:E196 E14:E109">
    <cfRule type="containsText" priority="140" dxfId="15" operator="containsText" stopIfTrue="1" text="SV">
      <formula>NOT(ISERROR(SEARCH("SV",E5)))</formula>
    </cfRule>
    <cfRule type="containsText" priority="141" dxfId="14" operator="containsText" stopIfTrue="1" text="S ">
      <formula>NOT(ISERROR(SEARCH("S ",E5)))</formula>
    </cfRule>
    <cfRule type="containsText" priority="142" dxfId="13" operator="containsText" stopIfTrue="1" text="ZV">
      <formula>NOT(ISERROR(SEARCH("ZV",E5)))</formula>
    </cfRule>
    <cfRule type="containsText" priority="143" dxfId="0" operator="containsText" stopIfTrue="1" text="Z ">
      <formula>NOT(ISERROR(SEARCH("Z ",E5)))</formula>
    </cfRule>
    <cfRule type="containsText" priority="144" dxfId="205" operator="containsText" stopIfTrue="1" text="MV">
      <formula>NOT(ISERROR(SEARCH("MV",E5)))</formula>
    </cfRule>
  </conditionalFormatting>
  <conditionalFormatting sqref="C53 C56 C65 C41 C26 C92 C62 C89 C44 C101 C32 C38 C14 C98 C23 C50 C68 C5 C71 C83 C35 C80 C152 C155 C158 C161 C164 C167 C170 C173 C176 C179 C182 C185 C188 C191 C194">
    <cfRule type="containsText" priority="136" dxfId="12" operator="containsText" stopIfTrue="1" text="Z">
      <formula>NOT(ISERROR(SEARCH("Z",C5)))</formula>
    </cfRule>
    <cfRule type="containsText" priority="137" dxfId="11" operator="containsText" stopIfTrue="1" text="S">
      <formula>NOT(ISERROR(SEARCH("S",C5)))</formula>
    </cfRule>
    <cfRule type="containsText" priority="138" dxfId="10" operator="containsText" stopIfTrue="1" text="M">
      <formula>NOT(ISERROR(SEARCH("M",C5)))</formula>
    </cfRule>
    <cfRule type="containsText" priority="139" dxfId="206" operator="containsText" stopIfTrue="1" text="NEPRAVDA">
      <formula>NOT(ISERROR(SEARCH("NEPRAVDA",C5)))</formula>
    </cfRule>
  </conditionalFormatting>
  <conditionalFormatting sqref="D53 D56 D65 D41 D26 D92 D62 D89 D17 D20 D74 D95 D59 D77 D8 D47 D107 D86 D104 D29 D44 D101 D32 D38 D14 D98 D23 D50 D68 D5 D71 D83 D35 D80 D152 D155 D158 D161 D164 D167 D170 D173 D176 D179 D182 D185 D188 D191 D194 D11">
    <cfRule type="cellIs" priority="133" dxfId="112" operator="greaterThan" stopIfTrue="1">
      <formula>200</formula>
    </cfRule>
    <cfRule type="expression" priority="134" dxfId="112" stopIfTrue="1">
      <formula>$D$53&gt;200</formula>
    </cfRule>
  </conditionalFormatting>
  <conditionalFormatting sqref="AD62">
    <cfRule type="expression" priority="132" dxfId="1" stopIfTrue="1">
      <formula>"E23=NEPRAVDA"</formula>
    </cfRule>
  </conditionalFormatting>
  <conditionalFormatting sqref="AD53 AD56 AD65 AD41 AD26 AD92 AD62 AD89 AD17 AD20 AD95 AD59 AD29 AD14 AD71 AD158 AD176 AD194 AD8 AD44 AD98 AD83 AD161 AD179 AD47 AD23 AD35 AD164 AD182 AD107 AD101 AD50 AD80 AD167 AD185 AD86 AD32 AD68 AD152 AD170 AD188 AD104 AD38 AD5 AD155 AD173 AD191 AD74 AD77">
    <cfRule type="expression" priority="131" dxfId="9">
      <formula>E5="SV"</formula>
    </cfRule>
  </conditionalFormatting>
  <conditionalFormatting sqref="AD5:AD10 AD152:AD196 AD14:AD109">
    <cfRule type="expression" priority="130" dxfId="8">
      <formula>E5="S "</formula>
    </cfRule>
  </conditionalFormatting>
  <conditionalFormatting sqref="AD5:AD10 AD152:AD196 AD14:AD109">
    <cfRule type="expression" priority="126" dxfId="7">
      <formula>E5="ZV"</formula>
    </cfRule>
    <cfRule type="expression" priority="127" dxfId="6">
      <formula>E5="Z "</formula>
    </cfRule>
    <cfRule type="expression" priority="128" dxfId="5">
      <formula>E5="MV"</formula>
    </cfRule>
    <cfRule type="expression" priority="129" dxfId="207">
      <formula>E5="M "</formula>
    </cfRule>
  </conditionalFormatting>
  <conditionalFormatting sqref="F57:Z58">
    <cfRule type="containsText" priority="125" dxfId="1" operator="containsText" stopIfTrue="1" text="NEPRAVDA">
      <formula>NOT(ISERROR(SEARCH("NEPRAVDA",F57)))</formula>
    </cfRule>
  </conditionalFormatting>
  <conditionalFormatting sqref="F66:Z67">
    <cfRule type="containsText" priority="124" dxfId="1" operator="containsText" stopIfTrue="1" text="NEPRAVDA">
      <formula>NOT(ISERROR(SEARCH("NEPRAVDA",F66)))</formula>
    </cfRule>
  </conditionalFormatting>
  <conditionalFormatting sqref="F42:Z43">
    <cfRule type="containsText" priority="123" dxfId="1" operator="containsText" stopIfTrue="1" text="NEPRAVDA">
      <formula>NOT(ISERROR(SEARCH("NEPRAVDA",F42)))</formula>
    </cfRule>
  </conditionalFormatting>
  <conditionalFormatting sqref="F27:Z28">
    <cfRule type="containsText" priority="122" dxfId="1" operator="containsText" stopIfTrue="1" text="NEPRAVDA">
      <formula>NOT(ISERROR(SEARCH("NEPRAVDA",F27)))</formula>
    </cfRule>
  </conditionalFormatting>
  <conditionalFormatting sqref="F93:Z94">
    <cfRule type="containsText" priority="121" dxfId="1" operator="containsText" stopIfTrue="1" text="NEPRAVDA">
      <formula>NOT(ISERROR(SEARCH("NEPRAVDA",F93)))</formula>
    </cfRule>
  </conditionalFormatting>
  <conditionalFormatting sqref="F63:Z64">
    <cfRule type="containsText" priority="120" dxfId="1" operator="containsText" stopIfTrue="1" text="NEPRAVDA">
      <formula>NOT(ISERROR(SEARCH("NEPRAVDA",F63)))</formula>
    </cfRule>
  </conditionalFormatting>
  <conditionalFormatting sqref="F90:Z91">
    <cfRule type="containsText" priority="119" dxfId="1" operator="containsText" stopIfTrue="1" text="NEPRAVDA">
      <formula>NOT(ISERROR(SEARCH("NEPRAVDA",F90)))</formula>
    </cfRule>
  </conditionalFormatting>
  <conditionalFormatting sqref="F18:Z19">
    <cfRule type="containsText" priority="118" dxfId="1" operator="containsText" stopIfTrue="1" text="NEPRAVDA">
      <formula>NOT(ISERROR(SEARCH("NEPRAVDA",F18)))</formula>
    </cfRule>
  </conditionalFormatting>
  <conditionalFormatting sqref="F21:Z22">
    <cfRule type="containsText" priority="117" dxfId="1" operator="containsText" stopIfTrue="1" text="NEPRAVDA">
      <formula>NOT(ISERROR(SEARCH("NEPRAVDA",F21)))</formula>
    </cfRule>
  </conditionalFormatting>
  <conditionalFormatting sqref="F75:Z76">
    <cfRule type="containsText" priority="116" dxfId="1" operator="containsText" stopIfTrue="1" text="NEPRAVDA">
      <formula>NOT(ISERROR(SEARCH("NEPRAVDA",F75)))</formula>
    </cfRule>
  </conditionalFormatting>
  <conditionalFormatting sqref="F96:Z97">
    <cfRule type="containsText" priority="115" dxfId="1" operator="containsText" stopIfTrue="1" text="NEPRAVDA">
      <formula>NOT(ISERROR(SEARCH("NEPRAVDA",F96)))</formula>
    </cfRule>
  </conditionalFormatting>
  <conditionalFormatting sqref="F60:Z61">
    <cfRule type="containsText" priority="114" dxfId="1" operator="containsText" stopIfTrue="1" text="NEPRAVDA">
      <formula>NOT(ISERROR(SEARCH("NEPRAVDA",F60)))</formula>
    </cfRule>
  </conditionalFormatting>
  <conditionalFormatting sqref="F78:Z79">
    <cfRule type="containsText" priority="113" dxfId="1" operator="containsText" stopIfTrue="1" text="NEPRAVDA">
      <formula>NOT(ISERROR(SEARCH("NEPRAVDA",F78)))</formula>
    </cfRule>
  </conditionalFormatting>
  <conditionalFormatting sqref="F9:Z10">
    <cfRule type="containsText" priority="112" dxfId="1" operator="containsText" stopIfTrue="1" text="NEPRAVDA">
      <formula>NOT(ISERROR(SEARCH("NEPRAVDA",F9)))</formula>
    </cfRule>
  </conditionalFormatting>
  <conditionalFormatting sqref="F48:Z49">
    <cfRule type="containsText" priority="111" dxfId="1" operator="containsText" stopIfTrue="1" text="NEPRAVDA">
      <formula>NOT(ISERROR(SEARCH("NEPRAVDA",F48)))</formula>
    </cfRule>
  </conditionalFormatting>
  <conditionalFormatting sqref="F108:Z109">
    <cfRule type="containsText" priority="110" dxfId="1" operator="containsText" stopIfTrue="1" text="NEPRAVDA">
      <formula>NOT(ISERROR(SEARCH("NEPRAVDA",F108)))</formula>
    </cfRule>
  </conditionalFormatting>
  <conditionalFormatting sqref="F87:Z88">
    <cfRule type="containsText" priority="109" dxfId="1" operator="containsText" stopIfTrue="1" text="NEPRAVDA">
      <formula>NOT(ISERROR(SEARCH("NEPRAVDA",F87)))</formula>
    </cfRule>
  </conditionalFormatting>
  <conditionalFormatting sqref="F105:Z106">
    <cfRule type="containsText" priority="108" dxfId="1" operator="containsText" stopIfTrue="1" text="NEPRAVDA">
      <formula>NOT(ISERROR(SEARCH("NEPRAVDA",F105)))</formula>
    </cfRule>
  </conditionalFormatting>
  <conditionalFormatting sqref="F30:Z31">
    <cfRule type="containsText" priority="107" dxfId="1" operator="containsText" stopIfTrue="1" text="NEPRAVDA">
      <formula>NOT(ISERROR(SEARCH("NEPRAVDA",F30)))</formula>
    </cfRule>
  </conditionalFormatting>
  <conditionalFormatting sqref="F45:Z46">
    <cfRule type="containsText" priority="106" dxfId="1" operator="containsText" stopIfTrue="1" text="NEPRAVDA">
      <formula>NOT(ISERROR(SEARCH("NEPRAVDA",F45)))</formula>
    </cfRule>
  </conditionalFormatting>
  <conditionalFormatting sqref="F102:Z103">
    <cfRule type="containsText" priority="104" dxfId="1" operator="containsText" stopIfTrue="1" text="NEPRAVDA">
      <formula>NOT(ISERROR(SEARCH("NEPRAVDA",F102)))</formula>
    </cfRule>
  </conditionalFormatting>
  <conditionalFormatting sqref="F33:Z34">
    <cfRule type="containsText" priority="103" dxfId="1" operator="containsText" stopIfTrue="1" text="NEPRAVDA">
      <formula>NOT(ISERROR(SEARCH("NEPRAVDA",F33)))</formula>
    </cfRule>
  </conditionalFormatting>
  <conditionalFormatting sqref="F39:Z40">
    <cfRule type="containsText" priority="102" dxfId="1" operator="containsText" stopIfTrue="1" text="NEPRAVDA">
      <formula>NOT(ISERROR(SEARCH("NEPRAVDA",F39)))</formula>
    </cfRule>
  </conditionalFormatting>
  <conditionalFormatting sqref="F15:Z16">
    <cfRule type="containsText" priority="101" dxfId="1" operator="containsText" stopIfTrue="1" text="NEPRAVDA">
      <formula>NOT(ISERROR(SEARCH("NEPRAVDA",F15)))</formula>
    </cfRule>
  </conditionalFormatting>
  <conditionalFormatting sqref="F99:Z100">
    <cfRule type="containsText" priority="100" dxfId="1" operator="containsText" stopIfTrue="1" text="NEPRAVDA">
      <formula>NOT(ISERROR(SEARCH("NEPRAVDA",F99)))</formula>
    </cfRule>
  </conditionalFormatting>
  <conditionalFormatting sqref="F24:Z25">
    <cfRule type="containsText" priority="99" dxfId="1" operator="containsText" stopIfTrue="1" text="NEPRAVDA">
      <formula>NOT(ISERROR(SEARCH("NEPRAVDA",F24)))</formula>
    </cfRule>
  </conditionalFormatting>
  <conditionalFormatting sqref="F51:Z52">
    <cfRule type="containsText" priority="98" dxfId="1" operator="containsText" stopIfTrue="1" text="NEPRAVDA">
      <formula>NOT(ISERROR(SEARCH("NEPRAVDA",F51)))</formula>
    </cfRule>
  </conditionalFormatting>
  <conditionalFormatting sqref="F69:Z70">
    <cfRule type="containsText" priority="97" dxfId="1" operator="containsText" stopIfTrue="1" text="NEPRAVDA">
      <formula>NOT(ISERROR(SEARCH("NEPRAVDA",F69)))</formula>
    </cfRule>
  </conditionalFormatting>
  <conditionalFormatting sqref="F6:Z7">
    <cfRule type="containsText" priority="96" dxfId="1" operator="containsText" stopIfTrue="1" text="NEPRAVDA">
      <formula>NOT(ISERROR(SEARCH("NEPRAVDA",F6)))</formula>
    </cfRule>
  </conditionalFormatting>
  <conditionalFormatting sqref="F72:Z73">
    <cfRule type="containsText" priority="95" dxfId="1" operator="containsText" stopIfTrue="1" text="NEPRAVDA">
      <formula>NOT(ISERROR(SEARCH("NEPRAVDA",F72)))</formula>
    </cfRule>
  </conditionalFormatting>
  <conditionalFormatting sqref="F84:Z85">
    <cfRule type="containsText" priority="94" dxfId="1" operator="containsText" stopIfTrue="1" text="NEPRAVDA">
      <formula>NOT(ISERROR(SEARCH("NEPRAVDA",F84)))</formula>
    </cfRule>
  </conditionalFormatting>
  <conditionalFormatting sqref="F36:Z37">
    <cfRule type="containsText" priority="93" dxfId="1" operator="containsText" stopIfTrue="1" text="NEPRAVDA">
      <formula>NOT(ISERROR(SEARCH("NEPRAVDA",F36)))</formula>
    </cfRule>
  </conditionalFormatting>
  <conditionalFormatting sqref="F81:Z82">
    <cfRule type="containsText" priority="92" dxfId="1" operator="containsText" stopIfTrue="1" text="NEPRAVDA">
      <formula>NOT(ISERROR(SEARCH("NEPRAVDA",F81)))</formula>
    </cfRule>
  </conditionalFormatting>
  <conditionalFormatting sqref="F153:Z154">
    <cfRule type="containsText" priority="91" dxfId="1" operator="containsText" stopIfTrue="1" text="NEPRAVDA">
      <formula>NOT(ISERROR(SEARCH("NEPRAVDA",F153)))</formula>
    </cfRule>
  </conditionalFormatting>
  <conditionalFormatting sqref="F156:Z157">
    <cfRule type="containsText" priority="90" dxfId="1" operator="containsText" stopIfTrue="1" text="NEPRAVDA">
      <formula>NOT(ISERROR(SEARCH("NEPRAVDA",F156)))</formula>
    </cfRule>
  </conditionalFormatting>
  <conditionalFormatting sqref="F159:Z160">
    <cfRule type="containsText" priority="89" dxfId="1" operator="containsText" stopIfTrue="1" text="NEPRAVDA">
      <formula>NOT(ISERROR(SEARCH("NEPRAVDA",F159)))</formula>
    </cfRule>
  </conditionalFormatting>
  <conditionalFormatting sqref="F162:Z163">
    <cfRule type="containsText" priority="88" dxfId="1" operator="containsText" stopIfTrue="1" text="NEPRAVDA">
      <formula>NOT(ISERROR(SEARCH("NEPRAVDA",F162)))</formula>
    </cfRule>
  </conditionalFormatting>
  <conditionalFormatting sqref="F165:Z166">
    <cfRule type="containsText" priority="87" dxfId="1" operator="containsText" stopIfTrue="1" text="NEPRAVDA">
      <formula>NOT(ISERROR(SEARCH("NEPRAVDA",F165)))</formula>
    </cfRule>
  </conditionalFormatting>
  <conditionalFormatting sqref="F168:Z169">
    <cfRule type="containsText" priority="86" dxfId="1" operator="containsText" stopIfTrue="1" text="NEPRAVDA">
      <formula>NOT(ISERROR(SEARCH("NEPRAVDA",F168)))</formula>
    </cfRule>
  </conditionalFormatting>
  <conditionalFormatting sqref="F171:Z172">
    <cfRule type="containsText" priority="85" dxfId="1" operator="containsText" stopIfTrue="1" text="NEPRAVDA">
      <formula>NOT(ISERROR(SEARCH("NEPRAVDA",F171)))</formula>
    </cfRule>
  </conditionalFormatting>
  <conditionalFormatting sqref="F174:Z175">
    <cfRule type="containsText" priority="84" dxfId="1" operator="containsText" stopIfTrue="1" text="NEPRAVDA">
      <formula>NOT(ISERROR(SEARCH("NEPRAVDA",F174)))</formula>
    </cfRule>
  </conditionalFormatting>
  <conditionalFormatting sqref="F177:Z178">
    <cfRule type="containsText" priority="83" dxfId="1" operator="containsText" stopIfTrue="1" text="NEPRAVDA">
      <formula>NOT(ISERROR(SEARCH("NEPRAVDA",F177)))</formula>
    </cfRule>
  </conditionalFormatting>
  <conditionalFormatting sqref="F180:Z181">
    <cfRule type="containsText" priority="82" dxfId="1" operator="containsText" stopIfTrue="1" text="NEPRAVDA">
      <formula>NOT(ISERROR(SEARCH("NEPRAVDA",F180)))</formula>
    </cfRule>
  </conditionalFormatting>
  <conditionalFormatting sqref="F183:Z184">
    <cfRule type="containsText" priority="81" dxfId="1" operator="containsText" stopIfTrue="1" text="NEPRAVDA">
      <formula>NOT(ISERROR(SEARCH("NEPRAVDA",F183)))</formula>
    </cfRule>
  </conditionalFormatting>
  <conditionalFormatting sqref="F186:Z187">
    <cfRule type="containsText" priority="80" dxfId="1" operator="containsText" stopIfTrue="1" text="NEPRAVDA">
      <formula>NOT(ISERROR(SEARCH("NEPRAVDA",F186)))</formula>
    </cfRule>
  </conditionalFormatting>
  <conditionalFormatting sqref="F189:Z190">
    <cfRule type="containsText" priority="79" dxfId="1" operator="containsText" stopIfTrue="1" text="NEPRAVDA">
      <formula>NOT(ISERROR(SEARCH("NEPRAVDA",F189)))</formula>
    </cfRule>
  </conditionalFormatting>
  <conditionalFormatting sqref="F192:Z193">
    <cfRule type="containsText" priority="78" dxfId="1" operator="containsText" stopIfTrue="1" text="NEPRAVDA">
      <formula>NOT(ISERROR(SEARCH("NEPRAVDA",F192)))</formula>
    </cfRule>
  </conditionalFormatting>
  <conditionalFormatting sqref="F195:Z196">
    <cfRule type="containsText" priority="77" dxfId="1" operator="containsText" stopIfTrue="1" text="NEPRAVDA">
      <formula>NOT(ISERROR(SEARCH("NEPRAVDA",F195)))</formula>
    </cfRule>
  </conditionalFormatting>
  <conditionalFormatting sqref="E5:E10 E152:E196 E14:E109">
    <cfRule type="containsText" priority="76" dxfId="3" operator="containsText" stopIfTrue="1" text="M ">
      <formula>NOT(ISERROR(SEARCH("M ",E5)))</formula>
    </cfRule>
  </conditionalFormatting>
  <conditionalFormatting sqref="AD5:AD10 AD152:AD196 AD14:AD109">
    <cfRule type="expression" priority="75" dxfId="1" stopIfTrue="1">
      <formula>AA5=0</formula>
    </cfRule>
  </conditionalFormatting>
  <conditionalFormatting sqref="AE5:AE10 AE152:AE196 AE14:AE109">
    <cfRule type="expression" priority="74" dxfId="1" stopIfTrue="1">
      <formula>AA5=0</formula>
    </cfRule>
  </conditionalFormatting>
  <conditionalFormatting sqref="AE5:AE10 AE152:AE196 AE14:AE109">
    <cfRule type="cellIs" priority="73" dxfId="0" operator="between" stopIfTrue="1">
      <formula>1</formula>
      <formula>3</formula>
    </cfRule>
  </conditionalFormatting>
  <conditionalFormatting sqref="C17">
    <cfRule type="containsText" priority="69" dxfId="12" operator="containsText" stopIfTrue="1" text="Z">
      <formula>NOT(ISERROR(SEARCH("Z",C17)))</formula>
    </cfRule>
    <cfRule type="containsText" priority="70" dxfId="11" operator="containsText" stopIfTrue="1" text="S">
      <formula>NOT(ISERROR(SEARCH("S",C17)))</formula>
    </cfRule>
    <cfRule type="containsText" priority="71" dxfId="10" operator="containsText" stopIfTrue="1" text="M">
      <formula>NOT(ISERROR(SEARCH("M",C17)))</formula>
    </cfRule>
    <cfRule type="containsText" priority="72" dxfId="206" operator="containsText" stopIfTrue="1" text="NEPRAVDA">
      <formula>NOT(ISERROR(SEARCH("NEPRAVDA",C17)))</formula>
    </cfRule>
  </conditionalFormatting>
  <conditionalFormatting sqref="C20">
    <cfRule type="containsText" priority="65" dxfId="12" operator="containsText" stopIfTrue="1" text="Z">
      <formula>NOT(ISERROR(SEARCH("Z",C20)))</formula>
    </cfRule>
    <cfRule type="containsText" priority="66" dxfId="11" operator="containsText" stopIfTrue="1" text="S">
      <formula>NOT(ISERROR(SEARCH("S",C20)))</formula>
    </cfRule>
    <cfRule type="containsText" priority="67" dxfId="10" operator="containsText" stopIfTrue="1" text="M">
      <formula>NOT(ISERROR(SEARCH("M",C20)))</formula>
    </cfRule>
    <cfRule type="containsText" priority="68" dxfId="206" operator="containsText" stopIfTrue="1" text="NEPRAVDA">
      <formula>NOT(ISERROR(SEARCH("NEPRAVDA",C20)))</formula>
    </cfRule>
  </conditionalFormatting>
  <conditionalFormatting sqref="C74">
    <cfRule type="containsText" priority="61" dxfId="12" operator="containsText" stopIfTrue="1" text="Z">
      <formula>NOT(ISERROR(SEARCH("Z",C74)))</formula>
    </cfRule>
    <cfRule type="containsText" priority="62" dxfId="11" operator="containsText" stopIfTrue="1" text="S">
      <formula>NOT(ISERROR(SEARCH("S",C74)))</formula>
    </cfRule>
    <cfRule type="containsText" priority="63" dxfId="10" operator="containsText" stopIfTrue="1" text="M">
      <formula>NOT(ISERROR(SEARCH("M",C74)))</formula>
    </cfRule>
    <cfRule type="containsText" priority="64" dxfId="206" operator="containsText" stopIfTrue="1" text="NEPRAVDA">
      <formula>NOT(ISERROR(SEARCH("NEPRAVDA",C74)))</formula>
    </cfRule>
  </conditionalFormatting>
  <conditionalFormatting sqref="C95">
    <cfRule type="containsText" priority="57" dxfId="12" operator="containsText" stopIfTrue="1" text="Z">
      <formula>NOT(ISERROR(SEARCH("Z",C95)))</formula>
    </cfRule>
    <cfRule type="containsText" priority="58" dxfId="11" operator="containsText" stopIfTrue="1" text="S">
      <formula>NOT(ISERROR(SEARCH("S",C95)))</formula>
    </cfRule>
    <cfRule type="containsText" priority="59" dxfId="10" operator="containsText" stopIfTrue="1" text="M">
      <formula>NOT(ISERROR(SEARCH("M",C95)))</formula>
    </cfRule>
    <cfRule type="containsText" priority="60" dxfId="206" operator="containsText" stopIfTrue="1" text="NEPRAVDA">
      <formula>NOT(ISERROR(SEARCH("NEPRAVDA",C95)))</formula>
    </cfRule>
  </conditionalFormatting>
  <conditionalFormatting sqref="C59">
    <cfRule type="containsText" priority="53" dxfId="12" operator="containsText" stopIfTrue="1" text="Z">
      <formula>NOT(ISERROR(SEARCH("Z",C59)))</formula>
    </cfRule>
    <cfRule type="containsText" priority="54" dxfId="11" operator="containsText" stopIfTrue="1" text="S">
      <formula>NOT(ISERROR(SEARCH("S",C59)))</formula>
    </cfRule>
    <cfRule type="containsText" priority="55" dxfId="10" operator="containsText" stopIfTrue="1" text="M">
      <formula>NOT(ISERROR(SEARCH("M",C59)))</formula>
    </cfRule>
    <cfRule type="containsText" priority="56" dxfId="206" operator="containsText" stopIfTrue="1" text="NEPRAVDA">
      <formula>NOT(ISERROR(SEARCH("NEPRAVDA",C59)))</formula>
    </cfRule>
  </conditionalFormatting>
  <conditionalFormatting sqref="C77">
    <cfRule type="containsText" priority="49" dxfId="12" operator="containsText" stopIfTrue="1" text="Z">
      <formula>NOT(ISERROR(SEARCH("Z",C77)))</formula>
    </cfRule>
    <cfRule type="containsText" priority="50" dxfId="11" operator="containsText" stopIfTrue="1" text="S">
      <formula>NOT(ISERROR(SEARCH("S",C77)))</formula>
    </cfRule>
    <cfRule type="containsText" priority="51" dxfId="10" operator="containsText" stopIfTrue="1" text="M">
      <formula>NOT(ISERROR(SEARCH("M",C77)))</formula>
    </cfRule>
    <cfRule type="containsText" priority="52" dxfId="206" operator="containsText" stopIfTrue="1" text="NEPRAVDA">
      <formula>NOT(ISERROR(SEARCH("NEPRAVDA",C77)))</formula>
    </cfRule>
  </conditionalFormatting>
  <conditionalFormatting sqref="C8">
    <cfRule type="containsText" priority="45" dxfId="12" operator="containsText" stopIfTrue="1" text="Z">
      <formula>NOT(ISERROR(SEARCH("Z",C8)))</formula>
    </cfRule>
    <cfRule type="containsText" priority="46" dxfId="11" operator="containsText" stopIfTrue="1" text="S">
      <formula>NOT(ISERROR(SEARCH("S",C8)))</formula>
    </cfRule>
    <cfRule type="containsText" priority="47" dxfId="10" operator="containsText" stopIfTrue="1" text="M">
      <formula>NOT(ISERROR(SEARCH("M",C8)))</formula>
    </cfRule>
    <cfRule type="containsText" priority="48" dxfId="206" operator="containsText" stopIfTrue="1" text="NEPRAVDA">
      <formula>NOT(ISERROR(SEARCH("NEPRAVDA",C8)))</formula>
    </cfRule>
  </conditionalFormatting>
  <conditionalFormatting sqref="C47">
    <cfRule type="containsText" priority="41" dxfId="12" operator="containsText" stopIfTrue="1" text="Z">
      <formula>NOT(ISERROR(SEARCH("Z",C47)))</formula>
    </cfRule>
    <cfRule type="containsText" priority="42" dxfId="11" operator="containsText" stopIfTrue="1" text="S">
      <formula>NOT(ISERROR(SEARCH("S",C47)))</formula>
    </cfRule>
    <cfRule type="containsText" priority="43" dxfId="10" operator="containsText" stopIfTrue="1" text="M">
      <formula>NOT(ISERROR(SEARCH("M",C47)))</formula>
    </cfRule>
    <cfRule type="containsText" priority="44" dxfId="206" operator="containsText" stopIfTrue="1" text="NEPRAVDA">
      <formula>NOT(ISERROR(SEARCH("NEPRAVDA",C47)))</formula>
    </cfRule>
  </conditionalFormatting>
  <conditionalFormatting sqref="C107">
    <cfRule type="containsText" priority="37" dxfId="12" operator="containsText" stopIfTrue="1" text="Z">
      <formula>NOT(ISERROR(SEARCH("Z",C107)))</formula>
    </cfRule>
    <cfRule type="containsText" priority="38" dxfId="11" operator="containsText" stopIfTrue="1" text="S">
      <formula>NOT(ISERROR(SEARCH("S",C107)))</formula>
    </cfRule>
    <cfRule type="containsText" priority="39" dxfId="10" operator="containsText" stopIfTrue="1" text="M">
      <formula>NOT(ISERROR(SEARCH("M",C107)))</formula>
    </cfRule>
    <cfRule type="containsText" priority="40" dxfId="206" operator="containsText" stopIfTrue="1" text="NEPRAVDA">
      <formula>NOT(ISERROR(SEARCH("NEPRAVDA",C107)))</formula>
    </cfRule>
  </conditionalFormatting>
  <conditionalFormatting sqref="C86">
    <cfRule type="containsText" priority="33" dxfId="12" operator="containsText" stopIfTrue="1" text="Z">
      <formula>NOT(ISERROR(SEARCH("Z",C86)))</formula>
    </cfRule>
    <cfRule type="containsText" priority="34" dxfId="11" operator="containsText" stopIfTrue="1" text="S">
      <formula>NOT(ISERROR(SEARCH("S",C86)))</formula>
    </cfRule>
    <cfRule type="containsText" priority="35" dxfId="10" operator="containsText" stopIfTrue="1" text="M">
      <formula>NOT(ISERROR(SEARCH("M",C86)))</formula>
    </cfRule>
    <cfRule type="containsText" priority="36" dxfId="206" operator="containsText" stopIfTrue="1" text="NEPRAVDA">
      <formula>NOT(ISERROR(SEARCH("NEPRAVDA",C86)))</formula>
    </cfRule>
  </conditionalFormatting>
  <conditionalFormatting sqref="C104">
    <cfRule type="containsText" priority="29" dxfId="12" operator="containsText" stopIfTrue="1" text="Z">
      <formula>NOT(ISERROR(SEARCH("Z",C104)))</formula>
    </cfRule>
    <cfRule type="containsText" priority="30" dxfId="11" operator="containsText" stopIfTrue="1" text="S">
      <formula>NOT(ISERROR(SEARCH("S",C104)))</formula>
    </cfRule>
    <cfRule type="containsText" priority="31" dxfId="10" operator="containsText" stopIfTrue="1" text="M">
      <formula>NOT(ISERROR(SEARCH("M",C104)))</formula>
    </cfRule>
    <cfRule type="containsText" priority="32" dxfId="206" operator="containsText" stopIfTrue="1" text="NEPRAVDA">
      <formula>NOT(ISERROR(SEARCH("NEPRAVDA",C104)))</formula>
    </cfRule>
  </conditionalFormatting>
  <conditionalFormatting sqref="C29">
    <cfRule type="containsText" priority="25" dxfId="12" operator="containsText" stopIfTrue="1" text="Z">
      <formula>NOT(ISERROR(SEARCH("Z",C29)))</formula>
    </cfRule>
    <cfRule type="containsText" priority="26" dxfId="11" operator="containsText" stopIfTrue="1" text="S">
      <formula>NOT(ISERROR(SEARCH("S",C29)))</formula>
    </cfRule>
    <cfRule type="containsText" priority="27" dxfId="10" operator="containsText" stopIfTrue="1" text="M">
      <formula>NOT(ISERROR(SEARCH("M",C29)))</formula>
    </cfRule>
    <cfRule type="containsText" priority="28" dxfId="206" operator="containsText" stopIfTrue="1" text="NEPRAVDA">
      <formula>NOT(ISERROR(SEARCH("NEPRAVDA",C29)))</formula>
    </cfRule>
  </conditionalFormatting>
  <conditionalFormatting sqref="AD11">
    <cfRule type="cellIs" priority="24" dxfId="17" operator="between" stopIfTrue="1">
      <formula>1</formula>
      <formula>3</formula>
    </cfRule>
  </conditionalFormatting>
  <conditionalFormatting sqref="E11:E13">
    <cfRule type="containsText" priority="23" dxfId="1" operator="containsText" stopIfTrue="1" text="NEPRAVDA">
      <formula>NOT(ISERROR(SEARCH("NEPRAVDA",E11)))</formula>
    </cfRule>
  </conditionalFormatting>
  <conditionalFormatting sqref="E11:E13">
    <cfRule type="containsText" priority="18" dxfId="15" operator="containsText" stopIfTrue="1" text="SV">
      <formula>NOT(ISERROR(SEARCH("SV",E11)))</formula>
    </cfRule>
    <cfRule type="containsText" priority="19" dxfId="14" operator="containsText" stopIfTrue="1" text="S ">
      <formula>NOT(ISERROR(SEARCH("S ",E11)))</formula>
    </cfRule>
    <cfRule type="containsText" priority="20" dxfId="13" operator="containsText" stopIfTrue="1" text="ZV">
      <formula>NOT(ISERROR(SEARCH("ZV",E11)))</formula>
    </cfRule>
    <cfRule type="containsText" priority="21" dxfId="0" operator="containsText" stopIfTrue="1" text="Z ">
      <formula>NOT(ISERROR(SEARCH("Z ",E11)))</formula>
    </cfRule>
    <cfRule type="containsText" priority="22" dxfId="205" operator="containsText" stopIfTrue="1" text="MV">
      <formula>NOT(ISERROR(SEARCH("MV",E11)))</formula>
    </cfRule>
  </conditionalFormatting>
  <conditionalFormatting sqref="C11">
    <cfRule type="containsText" priority="14" dxfId="12" operator="containsText" stopIfTrue="1" text="Z">
      <formula>NOT(ISERROR(SEARCH("Z",C11)))</formula>
    </cfRule>
    <cfRule type="containsText" priority="15" dxfId="11" operator="containsText" stopIfTrue="1" text="S">
      <formula>NOT(ISERROR(SEARCH("S",C11)))</formula>
    </cfRule>
    <cfRule type="containsText" priority="16" dxfId="10" operator="containsText" stopIfTrue="1" text="M">
      <formula>NOT(ISERROR(SEARCH("M",C11)))</formula>
    </cfRule>
    <cfRule type="containsText" priority="17" dxfId="206" operator="containsText" stopIfTrue="1" text="NEPRAVDA">
      <formula>NOT(ISERROR(SEARCH("NEPRAVDA",C11)))</formula>
    </cfRule>
  </conditionalFormatting>
  <conditionalFormatting sqref="AD11">
    <cfRule type="expression" priority="11" dxfId="9">
      <formula>E11="SV"</formula>
    </cfRule>
  </conditionalFormatting>
  <conditionalFormatting sqref="AD11:AD13">
    <cfRule type="expression" priority="10" dxfId="8">
      <formula>E11="S "</formula>
    </cfRule>
  </conditionalFormatting>
  <conditionalFormatting sqref="AD11:AD13">
    <cfRule type="expression" priority="6" dxfId="7">
      <formula>E11="ZV"</formula>
    </cfRule>
    <cfRule type="expression" priority="7" dxfId="6">
      <formula>E11="Z "</formula>
    </cfRule>
    <cfRule type="expression" priority="8" dxfId="5">
      <formula>E11="MV"</formula>
    </cfRule>
    <cfRule type="expression" priority="9" dxfId="207">
      <formula>E11="M "</formula>
    </cfRule>
  </conditionalFormatting>
  <conditionalFormatting sqref="F12:Z13">
    <cfRule type="containsText" priority="5" dxfId="1" operator="containsText" stopIfTrue="1" text="NEPRAVDA">
      <formula>NOT(ISERROR(SEARCH("NEPRAVDA",F12)))</formula>
    </cfRule>
  </conditionalFormatting>
  <conditionalFormatting sqref="E11:E13">
    <cfRule type="containsText" priority="4" dxfId="3" operator="containsText" stopIfTrue="1" text="M ">
      <formula>NOT(ISERROR(SEARCH("M ",E11)))</formula>
    </cfRule>
  </conditionalFormatting>
  <conditionalFormatting sqref="AD11:AD13">
    <cfRule type="expression" priority="3" dxfId="1" stopIfTrue="1">
      <formula>AA11=0</formula>
    </cfRule>
  </conditionalFormatting>
  <conditionalFormatting sqref="AE11:AE13">
    <cfRule type="expression" priority="2" dxfId="1" stopIfTrue="1">
      <formula>AA11=0</formula>
    </cfRule>
  </conditionalFormatting>
  <conditionalFormatting sqref="AE11:AE13">
    <cfRule type="cellIs" priority="1" dxfId="0" operator="between" stopIfTrue="1">
      <formula>1</formula>
      <formula>3</formula>
    </cfRule>
  </conditionalFormatting>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8" scale="24" r:id="rId1"/>
  <ignoredErrors>
    <ignoredError sqref="H6:H37 H39:H55 H57:H73 H75:H109 N6:N10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AB88"/>
  <sheetViews>
    <sheetView zoomScale="60" zoomScaleNormal="60" zoomScalePageLayoutView="0" workbookViewId="0" topLeftCell="A1">
      <pane ySplit="4" topLeftCell="A5" activePane="bottomLeft" state="frozen"/>
      <selection pane="topLeft" activeCell="A1" sqref="A1"/>
      <selection pane="bottomLeft" activeCell="L8" sqref="L8:L10"/>
    </sheetView>
  </sheetViews>
  <sheetFormatPr defaultColWidth="9.140625" defaultRowHeight="12.75"/>
  <cols>
    <col min="1" max="1" width="12.57421875" style="0" customWidth="1"/>
    <col min="2" max="2" width="44.28125" style="0" customWidth="1"/>
    <col min="3" max="3" width="19.00390625" style="0" bestFit="1" customWidth="1"/>
    <col min="4" max="4" width="11.140625" style="0" bestFit="1" customWidth="1"/>
    <col min="5" max="24" width="10.7109375" style="0" customWidth="1"/>
    <col min="25" max="25" width="10.8515625" style="0" customWidth="1"/>
    <col min="26" max="26" width="22.7109375" style="0" customWidth="1"/>
    <col min="27" max="27" width="11.7109375" style="0" customWidth="1"/>
    <col min="28" max="28" width="11.57421875" style="0" customWidth="1"/>
  </cols>
  <sheetData>
    <row r="1" spans="1:28" ht="61.5" customHeight="1" thickBot="1">
      <c r="A1" s="73" t="s">
        <v>21</v>
      </c>
      <c r="B1" s="74"/>
      <c r="C1" s="74"/>
      <c r="D1" s="74"/>
      <c r="E1" s="74"/>
      <c r="F1" s="74"/>
      <c r="G1" s="74"/>
      <c r="H1" s="74"/>
      <c r="I1" s="74"/>
      <c r="J1" s="74"/>
      <c r="K1" s="74"/>
      <c r="L1" s="74"/>
      <c r="M1" s="74"/>
      <c r="N1" s="74"/>
      <c r="O1" s="74"/>
      <c r="P1" s="74"/>
      <c r="Q1" s="74"/>
      <c r="R1" s="74"/>
      <c r="S1" s="74"/>
      <c r="T1" s="74"/>
      <c r="U1" s="74"/>
      <c r="V1" s="74"/>
      <c r="W1" s="74"/>
      <c r="X1" s="74"/>
      <c r="Y1" s="74"/>
      <c r="Z1" s="74"/>
      <c r="AA1" s="74"/>
      <c r="AB1" s="75"/>
    </row>
    <row r="2" spans="1:28" ht="39" customHeight="1">
      <c r="A2" s="154" t="s">
        <v>26</v>
      </c>
      <c r="B2" s="100" t="s">
        <v>25</v>
      </c>
      <c r="C2" s="100" t="s">
        <v>136</v>
      </c>
      <c r="D2" s="1" t="s">
        <v>0</v>
      </c>
      <c r="E2" s="2" t="s">
        <v>1</v>
      </c>
      <c r="F2" s="2" t="s">
        <v>2</v>
      </c>
      <c r="G2" s="2" t="s">
        <v>3</v>
      </c>
      <c r="H2" s="2" t="s">
        <v>4</v>
      </c>
      <c r="I2" s="2" t="s">
        <v>5</v>
      </c>
      <c r="J2" s="2" t="s">
        <v>6</v>
      </c>
      <c r="K2" s="2" t="s">
        <v>7</v>
      </c>
      <c r="L2" s="2" t="s">
        <v>8</v>
      </c>
      <c r="M2" s="2" t="s">
        <v>9</v>
      </c>
      <c r="N2" s="2" t="s">
        <v>10</v>
      </c>
      <c r="O2" s="2" t="s">
        <v>11</v>
      </c>
      <c r="P2" s="2" t="s">
        <v>12</v>
      </c>
      <c r="Q2" s="2" t="s">
        <v>13</v>
      </c>
      <c r="R2" s="2" t="s">
        <v>14</v>
      </c>
      <c r="S2" s="2" t="s">
        <v>15</v>
      </c>
      <c r="T2" s="2" t="s">
        <v>16</v>
      </c>
      <c r="U2" s="2" t="s">
        <v>17</v>
      </c>
      <c r="V2" s="2" t="s">
        <v>18</v>
      </c>
      <c r="W2" s="2" t="s">
        <v>19</v>
      </c>
      <c r="X2" s="3" t="s">
        <v>20</v>
      </c>
      <c r="Y2" s="103" t="s">
        <v>46</v>
      </c>
      <c r="Z2" s="94" t="s">
        <v>22</v>
      </c>
      <c r="AA2" s="128" t="s">
        <v>23</v>
      </c>
      <c r="AB2" s="131" t="s">
        <v>24</v>
      </c>
    </row>
    <row r="3" spans="1:28" ht="39" customHeight="1">
      <c r="A3" s="155"/>
      <c r="B3" s="101"/>
      <c r="C3" s="101"/>
      <c r="D3" s="110" t="s">
        <v>27</v>
      </c>
      <c r="E3" s="112" t="s">
        <v>28</v>
      </c>
      <c r="F3" s="114" t="s">
        <v>29</v>
      </c>
      <c r="G3" s="114" t="s">
        <v>49</v>
      </c>
      <c r="H3" s="114" t="s">
        <v>30</v>
      </c>
      <c r="I3" s="114" t="s">
        <v>31</v>
      </c>
      <c r="J3" s="114" t="s">
        <v>47</v>
      </c>
      <c r="K3" s="114" t="s">
        <v>32</v>
      </c>
      <c r="L3" s="114" t="s">
        <v>33</v>
      </c>
      <c r="M3" s="114" t="s">
        <v>34</v>
      </c>
      <c r="N3" s="114" t="s">
        <v>35</v>
      </c>
      <c r="O3" s="114" t="s">
        <v>48</v>
      </c>
      <c r="P3" s="114" t="s">
        <v>36</v>
      </c>
      <c r="Q3" s="114" t="s">
        <v>37</v>
      </c>
      <c r="R3" s="114" t="s">
        <v>38</v>
      </c>
      <c r="S3" s="114" t="s">
        <v>39</v>
      </c>
      <c r="T3" s="64" t="s">
        <v>40</v>
      </c>
      <c r="U3" s="65"/>
      <c r="V3" s="65"/>
      <c r="W3" s="65"/>
      <c r="X3" s="66"/>
      <c r="Y3" s="104"/>
      <c r="Z3" s="95"/>
      <c r="AA3" s="129"/>
      <c r="AB3" s="132"/>
    </row>
    <row r="4" spans="1:28" ht="39" customHeight="1" thickBot="1">
      <c r="A4" s="156"/>
      <c r="B4" s="102"/>
      <c r="C4" s="102"/>
      <c r="D4" s="111"/>
      <c r="E4" s="113"/>
      <c r="F4" s="115"/>
      <c r="G4" s="115"/>
      <c r="H4" s="115"/>
      <c r="I4" s="115"/>
      <c r="J4" s="115"/>
      <c r="K4" s="115"/>
      <c r="L4" s="115"/>
      <c r="M4" s="115"/>
      <c r="N4" s="115"/>
      <c r="O4" s="115"/>
      <c r="P4" s="115"/>
      <c r="Q4" s="115"/>
      <c r="R4" s="115"/>
      <c r="S4" s="115"/>
      <c r="T4" s="4" t="s">
        <v>41</v>
      </c>
      <c r="U4" s="4" t="s">
        <v>42</v>
      </c>
      <c r="V4" s="4" t="s">
        <v>43</v>
      </c>
      <c r="W4" s="4" t="s">
        <v>44</v>
      </c>
      <c r="X4" s="5" t="s">
        <v>45</v>
      </c>
      <c r="Y4" s="105"/>
      <c r="Z4" s="96"/>
      <c r="AA4" s="130"/>
      <c r="AB4" s="133"/>
    </row>
    <row r="5" spans="1:28" ht="24.75" customHeight="1">
      <c r="A5" s="47">
        <v>5</v>
      </c>
      <c r="B5" s="6" t="s">
        <v>87</v>
      </c>
      <c r="C5" s="166" t="s">
        <v>138</v>
      </c>
      <c r="D5" s="151"/>
      <c r="E5" s="134"/>
      <c r="F5" s="165">
        <v>0.6965277777777777</v>
      </c>
      <c r="G5" s="165"/>
      <c r="H5" s="165"/>
      <c r="I5" s="165">
        <v>0.8569444444444444</v>
      </c>
      <c r="J5" s="165">
        <v>0.7291666666666666</v>
      </c>
      <c r="K5" s="165"/>
      <c r="L5" s="165">
        <v>0.8847222222222223</v>
      </c>
      <c r="M5" s="165">
        <v>0.018055555555555557</v>
      </c>
      <c r="N5" s="165"/>
      <c r="O5" s="165">
        <v>0.5277777777777778</v>
      </c>
      <c r="P5" s="165">
        <v>0.48819444444444443</v>
      </c>
      <c r="Q5" s="165">
        <v>0.5847222222222223</v>
      </c>
      <c r="R5" s="165">
        <v>0.3069444444444444</v>
      </c>
      <c r="S5" s="165">
        <v>0.6597222222222222</v>
      </c>
      <c r="T5" s="165">
        <v>0.2534722222222222</v>
      </c>
      <c r="U5" s="165">
        <v>0.13541666666666666</v>
      </c>
      <c r="V5" s="165">
        <v>0.20625000000000002</v>
      </c>
      <c r="W5" s="134">
        <v>0.9583333333333334</v>
      </c>
      <c r="X5" s="137">
        <v>0.07152777777777779</v>
      </c>
      <c r="Y5" s="140">
        <v>15</v>
      </c>
      <c r="Z5" s="141">
        <v>0.966550925925926</v>
      </c>
      <c r="AA5" s="143">
        <v>1</v>
      </c>
      <c r="AB5" s="145">
        <v>1</v>
      </c>
    </row>
    <row r="6" spans="1:28" ht="24.75" customHeight="1">
      <c r="A6" s="48"/>
      <c r="B6" s="7" t="s">
        <v>88</v>
      </c>
      <c r="C6" s="160"/>
      <c r="D6" s="152"/>
      <c r="E6" s="135"/>
      <c r="F6" s="135"/>
      <c r="G6" s="135"/>
      <c r="H6" s="135"/>
      <c r="I6" s="135"/>
      <c r="J6" s="135"/>
      <c r="K6" s="135"/>
      <c r="L6" s="135"/>
      <c r="M6" s="135"/>
      <c r="N6" s="135"/>
      <c r="O6" s="135"/>
      <c r="P6" s="135"/>
      <c r="Q6" s="135"/>
      <c r="R6" s="135"/>
      <c r="S6" s="135"/>
      <c r="T6" s="135"/>
      <c r="U6" s="135"/>
      <c r="V6" s="135"/>
      <c r="W6" s="135"/>
      <c r="X6" s="138"/>
      <c r="Y6" s="140"/>
      <c r="Z6" s="142"/>
      <c r="AA6" s="144"/>
      <c r="AB6" s="145"/>
    </row>
    <row r="7" spans="1:28" ht="24.75" customHeight="1" thickBot="1">
      <c r="A7" s="150"/>
      <c r="B7" s="7" t="s">
        <v>89</v>
      </c>
      <c r="C7" s="161"/>
      <c r="D7" s="153"/>
      <c r="E7" s="136"/>
      <c r="F7" s="136"/>
      <c r="G7" s="136"/>
      <c r="H7" s="136"/>
      <c r="I7" s="136"/>
      <c r="J7" s="136"/>
      <c r="K7" s="136"/>
      <c r="L7" s="136"/>
      <c r="M7" s="136"/>
      <c r="N7" s="136"/>
      <c r="O7" s="136"/>
      <c r="P7" s="136"/>
      <c r="Q7" s="136"/>
      <c r="R7" s="136"/>
      <c r="S7" s="136"/>
      <c r="T7" s="136"/>
      <c r="U7" s="136"/>
      <c r="V7" s="136"/>
      <c r="W7" s="136"/>
      <c r="X7" s="139"/>
      <c r="Y7" s="140"/>
      <c r="Z7" s="142"/>
      <c r="AA7" s="144"/>
      <c r="AB7" s="145"/>
    </row>
    <row r="8" spans="1:28" ht="24.75" customHeight="1">
      <c r="A8" s="47">
        <v>23</v>
      </c>
      <c r="B8" s="6" t="s">
        <v>72</v>
      </c>
      <c r="C8" s="159" t="s">
        <v>137</v>
      </c>
      <c r="D8" s="151">
        <v>0.9652777777777778</v>
      </c>
      <c r="E8" s="134"/>
      <c r="F8" s="134"/>
      <c r="G8" s="134">
        <v>0.0625</v>
      </c>
      <c r="H8" s="134"/>
      <c r="I8" s="134">
        <v>0.13125</v>
      </c>
      <c r="J8" s="134"/>
      <c r="K8" s="134">
        <v>0.013194444444444444</v>
      </c>
      <c r="L8" s="134">
        <v>0.15902777777777777</v>
      </c>
      <c r="M8" s="134">
        <v>0.8618055555555556</v>
      </c>
      <c r="N8" s="134"/>
      <c r="O8" s="134">
        <v>0.22152777777777777</v>
      </c>
      <c r="P8" s="134">
        <v>0.27499999999999997</v>
      </c>
      <c r="Q8" s="134"/>
      <c r="R8" s="134">
        <v>0.5090277777777777</v>
      </c>
      <c r="S8" s="134"/>
      <c r="T8" s="134">
        <v>0.5590277777777778</v>
      </c>
      <c r="U8" s="134">
        <v>0.6034722222222222</v>
      </c>
      <c r="V8" s="134">
        <v>0.6527777777777778</v>
      </c>
      <c r="W8" s="134">
        <v>0.7298611111111111</v>
      </c>
      <c r="X8" s="137">
        <v>0.7805555555555556</v>
      </c>
      <c r="Y8" s="140">
        <v>14</v>
      </c>
      <c r="Z8" s="141">
        <v>0.9261574074074074</v>
      </c>
      <c r="AA8" s="146">
        <v>1</v>
      </c>
      <c r="AB8" s="145">
        <v>2</v>
      </c>
    </row>
    <row r="9" spans="1:28" ht="24.75" customHeight="1">
      <c r="A9" s="48"/>
      <c r="B9" s="7" t="s">
        <v>73</v>
      </c>
      <c r="C9" s="160"/>
      <c r="D9" s="152"/>
      <c r="E9" s="135"/>
      <c r="F9" s="135"/>
      <c r="G9" s="135"/>
      <c r="H9" s="135"/>
      <c r="I9" s="135"/>
      <c r="J9" s="135"/>
      <c r="K9" s="135"/>
      <c r="L9" s="135"/>
      <c r="M9" s="135"/>
      <c r="N9" s="135"/>
      <c r="O9" s="135"/>
      <c r="P9" s="135"/>
      <c r="Q9" s="135"/>
      <c r="R9" s="135"/>
      <c r="S9" s="135"/>
      <c r="T9" s="135"/>
      <c r="U9" s="135"/>
      <c r="V9" s="135"/>
      <c r="W9" s="135"/>
      <c r="X9" s="138"/>
      <c r="Y9" s="140"/>
      <c r="Z9" s="142"/>
      <c r="AA9" s="144"/>
      <c r="AB9" s="145"/>
    </row>
    <row r="10" spans="1:28" ht="24.75" customHeight="1" thickBot="1">
      <c r="A10" s="150"/>
      <c r="B10" s="7" t="s">
        <v>74</v>
      </c>
      <c r="C10" s="161"/>
      <c r="D10" s="153"/>
      <c r="E10" s="136"/>
      <c r="F10" s="136"/>
      <c r="G10" s="136"/>
      <c r="H10" s="136"/>
      <c r="I10" s="136"/>
      <c r="J10" s="136"/>
      <c r="K10" s="136"/>
      <c r="L10" s="136"/>
      <c r="M10" s="136"/>
      <c r="N10" s="136"/>
      <c r="O10" s="136"/>
      <c r="P10" s="136"/>
      <c r="Q10" s="136"/>
      <c r="R10" s="136"/>
      <c r="S10" s="136"/>
      <c r="T10" s="136"/>
      <c r="U10" s="136"/>
      <c r="V10" s="136"/>
      <c r="W10" s="136"/>
      <c r="X10" s="139"/>
      <c r="Y10" s="140"/>
      <c r="Z10" s="142"/>
      <c r="AA10" s="144"/>
      <c r="AB10" s="145"/>
    </row>
    <row r="11" spans="1:28" ht="24.75" customHeight="1">
      <c r="A11" s="47">
        <v>24</v>
      </c>
      <c r="B11" s="6" t="s">
        <v>117</v>
      </c>
      <c r="C11" s="168" t="s">
        <v>139</v>
      </c>
      <c r="D11" s="151">
        <v>0.8506944444444445</v>
      </c>
      <c r="E11" s="134"/>
      <c r="F11" s="134"/>
      <c r="G11" s="134">
        <v>0.7062499999999999</v>
      </c>
      <c r="H11" s="134"/>
      <c r="I11" s="134">
        <v>0.642361111111111</v>
      </c>
      <c r="J11" s="134"/>
      <c r="K11" s="134">
        <v>0.78125</v>
      </c>
      <c r="L11" s="134">
        <v>0.59375</v>
      </c>
      <c r="M11" s="134">
        <v>0.9513888888888888</v>
      </c>
      <c r="N11" s="134"/>
      <c r="O11" s="134">
        <v>0.5416666666666666</v>
      </c>
      <c r="P11" s="134">
        <v>0.4840277777777778</v>
      </c>
      <c r="Q11" s="134"/>
      <c r="R11" s="134"/>
      <c r="S11" s="134"/>
      <c r="T11" s="134">
        <v>0.17222222222222225</v>
      </c>
      <c r="U11" s="134">
        <v>0.3076388888888889</v>
      </c>
      <c r="V11" s="134">
        <v>0.2576388888888889</v>
      </c>
      <c r="W11" s="134">
        <v>0.05486111111111111</v>
      </c>
      <c r="X11" s="137">
        <v>0.12152777777777778</v>
      </c>
      <c r="Y11" s="140">
        <v>13</v>
      </c>
      <c r="Z11" s="141">
        <v>0.9813657407407407</v>
      </c>
      <c r="AA11" s="167">
        <v>1</v>
      </c>
      <c r="AB11" s="145">
        <v>3</v>
      </c>
    </row>
    <row r="12" spans="1:28" ht="24.75" customHeight="1">
      <c r="A12" s="48"/>
      <c r="B12" s="7" t="s">
        <v>118</v>
      </c>
      <c r="C12" s="160"/>
      <c r="D12" s="152"/>
      <c r="E12" s="135"/>
      <c r="F12" s="135"/>
      <c r="G12" s="135"/>
      <c r="H12" s="135"/>
      <c r="I12" s="135"/>
      <c r="J12" s="135"/>
      <c r="K12" s="135"/>
      <c r="L12" s="135"/>
      <c r="M12" s="135"/>
      <c r="N12" s="135"/>
      <c r="O12" s="135"/>
      <c r="P12" s="135"/>
      <c r="Q12" s="135"/>
      <c r="R12" s="135"/>
      <c r="S12" s="135"/>
      <c r="T12" s="135"/>
      <c r="U12" s="135"/>
      <c r="V12" s="135"/>
      <c r="W12" s="135"/>
      <c r="X12" s="138"/>
      <c r="Y12" s="140"/>
      <c r="Z12" s="142"/>
      <c r="AA12" s="144"/>
      <c r="AB12" s="145"/>
    </row>
    <row r="13" spans="1:28" ht="24.75" customHeight="1" thickBot="1">
      <c r="A13" s="150"/>
      <c r="B13" s="7" t="s">
        <v>119</v>
      </c>
      <c r="C13" s="161"/>
      <c r="D13" s="153"/>
      <c r="E13" s="136"/>
      <c r="F13" s="136"/>
      <c r="G13" s="136"/>
      <c r="H13" s="136"/>
      <c r="I13" s="136"/>
      <c r="J13" s="136"/>
      <c r="K13" s="136"/>
      <c r="L13" s="136"/>
      <c r="M13" s="136"/>
      <c r="N13" s="136"/>
      <c r="O13" s="136"/>
      <c r="P13" s="136"/>
      <c r="Q13" s="136"/>
      <c r="R13" s="136"/>
      <c r="S13" s="136"/>
      <c r="T13" s="136"/>
      <c r="U13" s="136"/>
      <c r="V13" s="136"/>
      <c r="W13" s="136"/>
      <c r="X13" s="139"/>
      <c r="Y13" s="140"/>
      <c r="Z13" s="142"/>
      <c r="AA13" s="144"/>
      <c r="AB13" s="145"/>
    </row>
    <row r="14" spans="1:28" ht="24.75" customHeight="1">
      <c r="A14" s="47">
        <v>22</v>
      </c>
      <c r="B14" s="6" t="s">
        <v>105</v>
      </c>
      <c r="C14" s="166" t="s">
        <v>138</v>
      </c>
      <c r="D14" s="151"/>
      <c r="E14" s="134"/>
      <c r="F14" s="134"/>
      <c r="G14" s="134">
        <v>0.7041666666666666</v>
      </c>
      <c r="H14" s="134"/>
      <c r="I14" s="134">
        <v>0.6430555555555556</v>
      </c>
      <c r="J14" s="134"/>
      <c r="K14" s="134">
        <v>0.7715277777777777</v>
      </c>
      <c r="L14" s="134">
        <v>0.5923611111111111</v>
      </c>
      <c r="M14" s="134">
        <v>0.8479166666666668</v>
      </c>
      <c r="N14" s="134"/>
      <c r="O14" s="134">
        <v>0.5347222222222222</v>
      </c>
      <c r="P14" s="134">
        <v>0.4902777777777778</v>
      </c>
      <c r="Q14" s="134"/>
      <c r="R14" s="134"/>
      <c r="S14" s="134"/>
      <c r="T14" s="134">
        <v>0.18333333333333335</v>
      </c>
      <c r="U14" s="134">
        <v>0.24305555555555555</v>
      </c>
      <c r="V14" s="134">
        <v>0.11458333333333333</v>
      </c>
      <c r="W14" s="134">
        <v>0.027083333333333334</v>
      </c>
      <c r="X14" s="137">
        <v>0.9104166666666668</v>
      </c>
      <c r="Y14" s="140">
        <v>12</v>
      </c>
      <c r="Z14" s="141">
        <v>0.9759259259259259</v>
      </c>
      <c r="AA14" s="143">
        <v>2</v>
      </c>
      <c r="AB14" s="145">
        <v>4</v>
      </c>
    </row>
    <row r="15" spans="1:28" ht="24.75" customHeight="1">
      <c r="A15" s="48"/>
      <c r="B15" s="7" t="s">
        <v>106</v>
      </c>
      <c r="C15" s="160"/>
      <c r="D15" s="152"/>
      <c r="E15" s="135"/>
      <c r="F15" s="135"/>
      <c r="G15" s="135"/>
      <c r="H15" s="135"/>
      <c r="I15" s="135"/>
      <c r="J15" s="135"/>
      <c r="K15" s="135"/>
      <c r="L15" s="135"/>
      <c r="M15" s="135"/>
      <c r="N15" s="135"/>
      <c r="O15" s="135"/>
      <c r="P15" s="135"/>
      <c r="Q15" s="135"/>
      <c r="R15" s="135"/>
      <c r="S15" s="135"/>
      <c r="T15" s="135"/>
      <c r="U15" s="135"/>
      <c r="V15" s="135"/>
      <c r="W15" s="135"/>
      <c r="X15" s="138"/>
      <c r="Y15" s="140"/>
      <c r="Z15" s="142"/>
      <c r="AA15" s="144"/>
      <c r="AB15" s="145"/>
    </row>
    <row r="16" spans="1:28" ht="24.75" customHeight="1" thickBot="1">
      <c r="A16" s="150"/>
      <c r="B16" s="7" t="s">
        <v>107</v>
      </c>
      <c r="C16" s="161"/>
      <c r="D16" s="153"/>
      <c r="E16" s="136"/>
      <c r="F16" s="136"/>
      <c r="G16" s="136"/>
      <c r="H16" s="136"/>
      <c r="I16" s="136"/>
      <c r="J16" s="136"/>
      <c r="K16" s="136"/>
      <c r="L16" s="136"/>
      <c r="M16" s="136"/>
      <c r="N16" s="136"/>
      <c r="O16" s="136"/>
      <c r="P16" s="136"/>
      <c r="Q16" s="136"/>
      <c r="R16" s="136"/>
      <c r="S16" s="136"/>
      <c r="T16" s="136"/>
      <c r="U16" s="136"/>
      <c r="V16" s="136"/>
      <c r="W16" s="136"/>
      <c r="X16" s="139"/>
      <c r="Y16" s="140"/>
      <c r="Z16" s="142"/>
      <c r="AA16" s="144"/>
      <c r="AB16" s="145"/>
    </row>
    <row r="17" spans="1:28" ht="24.75" customHeight="1">
      <c r="A17" s="47">
        <v>28</v>
      </c>
      <c r="B17" s="6" t="s">
        <v>75</v>
      </c>
      <c r="C17" s="159" t="s">
        <v>137</v>
      </c>
      <c r="D17" s="151">
        <v>0.5972222222222222</v>
      </c>
      <c r="E17" s="134"/>
      <c r="F17" s="134"/>
      <c r="G17" s="134">
        <v>0.7083333333333334</v>
      </c>
      <c r="H17" s="134"/>
      <c r="I17" s="134">
        <v>0.8020833333333334</v>
      </c>
      <c r="J17" s="134"/>
      <c r="K17" s="134">
        <v>0.65625</v>
      </c>
      <c r="L17" s="134">
        <v>0.84375</v>
      </c>
      <c r="M17" s="134">
        <v>0.9097222222222222</v>
      </c>
      <c r="N17" s="134"/>
      <c r="O17" s="134">
        <v>0.2881944444444445</v>
      </c>
      <c r="P17" s="134">
        <v>0.3125</v>
      </c>
      <c r="Q17" s="134"/>
      <c r="R17" s="134">
        <v>0.5104166666666666</v>
      </c>
      <c r="S17" s="134"/>
      <c r="T17" s="134">
        <v>0.08333333333333333</v>
      </c>
      <c r="U17" s="134">
        <v>0.14930555555555555</v>
      </c>
      <c r="V17" s="134"/>
      <c r="W17" s="134"/>
      <c r="X17" s="137">
        <v>0.003472222222222222</v>
      </c>
      <c r="Y17" s="140">
        <v>12</v>
      </c>
      <c r="Z17" s="141">
        <v>0.9765046296296296</v>
      </c>
      <c r="AA17" s="146">
        <v>2</v>
      </c>
      <c r="AB17" s="145">
        <v>5</v>
      </c>
    </row>
    <row r="18" spans="1:28" ht="24.75" customHeight="1">
      <c r="A18" s="48"/>
      <c r="B18" s="7" t="s">
        <v>76</v>
      </c>
      <c r="C18" s="160"/>
      <c r="D18" s="152"/>
      <c r="E18" s="135"/>
      <c r="F18" s="135"/>
      <c r="G18" s="135"/>
      <c r="H18" s="135"/>
      <c r="I18" s="135"/>
      <c r="J18" s="135"/>
      <c r="K18" s="135"/>
      <c r="L18" s="135"/>
      <c r="M18" s="135"/>
      <c r="N18" s="135"/>
      <c r="O18" s="135"/>
      <c r="P18" s="135"/>
      <c r="Q18" s="135"/>
      <c r="R18" s="135"/>
      <c r="S18" s="135"/>
      <c r="T18" s="135"/>
      <c r="U18" s="135"/>
      <c r="V18" s="135"/>
      <c r="W18" s="135"/>
      <c r="X18" s="138"/>
      <c r="Y18" s="140"/>
      <c r="Z18" s="142"/>
      <c r="AA18" s="144"/>
      <c r="AB18" s="145"/>
    </row>
    <row r="19" spans="1:28" ht="24.75" customHeight="1" thickBot="1">
      <c r="A19" s="150"/>
      <c r="B19" s="7" t="s">
        <v>77</v>
      </c>
      <c r="C19" s="161"/>
      <c r="D19" s="153"/>
      <c r="E19" s="136"/>
      <c r="F19" s="136"/>
      <c r="G19" s="136"/>
      <c r="H19" s="136"/>
      <c r="I19" s="136"/>
      <c r="J19" s="136"/>
      <c r="K19" s="136"/>
      <c r="L19" s="136"/>
      <c r="M19" s="136"/>
      <c r="N19" s="136"/>
      <c r="O19" s="136"/>
      <c r="P19" s="136"/>
      <c r="Q19" s="136"/>
      <c r="R19" s="136"/>
      <c r="S19" s="136"/>
      <c r="T19" s="136"/>
      <c r="U19" s="136"/>
      <c r="V19" s="136"/>
      <c r="W19" s="136"/>
      <c r="X19" s="139"/>
      <c r="Y19" s="140"/>
      <c r="Z19" s="142"/>
      <c r="AA19" s="144"/>
      <c r="AB19" s="145"/>
    </row>
    <row r="20" spans="1:28" ht="24.75" customHeight="1">
      <c r="A20" s="47">
        <v>14</v>
      </c>
      <c r="B20" s="6" t="s">
        <v>96</v>
      </c>
      <c r="C20" s="166" t="s">
        <v>138</v>
      </c>
      <c r="D20" s="151"/>
      <c r="E20" s="134"/>
      <c r="F20" s="134"/>
      <c r="G20" s="134"/>
      <c r="H20" s="134"/>
      <c r="I20" s="134">
        <v>0.6444444444444445</v>
      </c>
      <c r="J20" s="134"/>
      <c r="K20" s="134"/>
      <c r="L20" s="134">
        <v>0.6027777777777777</v>
      </c>
      <c r="M20" s="134">
        <v>0.8069444444444445</v>
      </c>
      <c r="N20" s="134"/>
      <c r="O20" s="134">
        <v>0.5472222222222222</v>
      </c>
      <c r="P20" s="134">
        <v>0.49722222222222223</v>
      </c>
      <c r="Q20" s="134"/>
      <c r="R20" s="134">
        <v>0.14583333333333334</v>
      </c>
      <c r="S20" s="134"/>
      <c r="T20" s="134">
        <v>0.05277777777777778</v>
      </c>
      <c r="U20" s="134">
        <v>0</v>
      </c>
      <c r="V20" s="134">
        <v>0.9465277777777777</v>
      </c>
      <c r="W20" s="134">
        <v>0.7583333333333333</v>
      </c>
      <c r="X20" s="137">
        <v>0.875</v>
      </c>
      <c r="Y20" s="140">
        <v>11</v>
      </c>
      <c r="Z20" s="141">
        <v>0.8532060185185185</v>
      </c>
      <c r="AA20" s="143">
        <v>3</v>
      </c>
      <c r="AB20" s="145">
        <v>6</v>
      </c>
    </row>
    <row r="21" spans="1:28" ht="24.75" customHeight="1">
      <c r="A21" s="48"/>
      <c r="B21" s="7" t="s">
        <v>97</v>
      </c>
      <c r="C21" s="160"/>
      <c r="D21" s="152"/>
      <c r="E21" s="135"/>
      <c r="F21" s="135"/>
      <c r="G21" s="135"/>
      <c r="H21" s="135"/>
      <c r="I21" s="135"/>
      <c r="J21" s="135"/>
      <c r="K21" s="135"/>
      <c r="L21" s="135"/>
      <c r="M21" s="135"/>
      <c r="N21" s="135"/>
      <c r="O21" s="135"/>
      <c r="P21" s="135"/>
      <c r="Q21" s="135"/>
      <c r="R21" s="135"/>
      <c r="S21" s="135"/>
      <c r="T21" s="135"/>
      <c r="U21" s="135"/>
      <c r="V21" s="135"/>
      <c r="W21" s="135"/>
      <c r="X21" s="138"/>
      <c r="Y21" s="140"/>
      <c r="Z21" s="142"/>
      <c r="AA21" s="144"/>
      <c r="AB21" s="145"/>
    </row>
    <row r="22" spans="1:28" ht="24.75" customHeight="1" thickBot="1">
      <c r="A22" s="150"/>
      <c r="B22" s="7" t="s">
        <v>98</v>
      </c>
      <c r="C22" s="161"/>
      <c r="D22" s="153"/>
      <c r="E22" s="136"/>
      <c r="F22" s="136"/>
      <c r="G22" s="136"/>
      <c r="H22" s="136"/>
      <c r="I22" s="136"/>
      <c r="J22" s="136"/>
      <c r="K22" s="136"/>
      <c r="L22" s="136"/>
      <c r="M22" s="136"/>
      <c r="N22" s="136"/>
      <c r="O22" s="136"/>
      <c r="P22" s="136"/>
      <c r="Q22" s="136"/>
      <c r="R22" s="136"/>
      <c r="S22" s="136"/>
      <c r="T22" s="136"/>
      <c r="U22" s="136"/>
      <c r="V22" s="136"/>
      <c r="W22" s="136"/>
      <c r="X22" s="139"/>
      <c r="Y22" s="140"/>
      <c r="Z22" s="142"/>
      <c r="AA22" s="144"/>
      <c r="AB22" s="145"/>
    </row>
    <row r="23" spans="1:28" ht="24.75" customHeight="1">
      <c r="A23" s="47">
        <v>20</v>
      </c>
      <c r="B23" s="6" t="s">
        <v>102</v>
      </c>
      <c r="C23" s="166" t="s">
        <v>138</v>
      </c>
      <c r="D23" s="151"/>
      <c r="E23" s="134"/>
      <c r="F23" s="134"/>
      <c r="G23" s="134"/>
      <c r="H23" s="134"/>
      <c r="I23" s="134"/>
      <c r="J23" s="134"/>
      <c r="K23" s="134"/>
      <c r="L23" s="134">
        <v>0.043750000000000004</v>
      </c>
      <c r="M23" s="134">
        <v>0.6645833333333333</v>
      </c>
      <c r="N23" s="134"/>
      <c r="O23" s="134">
        <v>0.1076388888888889</v>
      </c>
      <c r="P23" s="134">
        <v>0.15972222222222224</v>
      </c>
      <c r="Q23" s="134"/>
      <c r="R23" s="134">
        <v>0.5416666666666666</v>
      </c>
      <c r="S23" s="134"/>
      <c r="T23" s="134">
        <v>0.6041666666666666</v>
      </c>
      <c r="U23" s="134">
        <v>0.875</v>
      </c>
      <c r="V23" s="134">
        <v>0.9527777777777778</v>
      </c>
      <c r="W23" s="134">
        <v>0.8166666666666668</v>
      </c>
      <c r="X23" s="137">
        <v>0.7194444444444444</v>
      </c>
      <c r="Y23" s="140">
        <v>10</v>
      </c>
      <c r="Z23" s="141">
        <v>0.8363425925925926</v>
      </c>
      <c r="AA23" s="143">
        <v>4</v>
      </c>
      <c r="AB23" s="145">
        <v>7</v>
      </c>
    </row>
    <row r="24" spans="1:28" ht="24.75" customHeight="1">
      <c r="A24" s="48"/>
      <c r="B24" s="7" t="s">
        <v>103</v>
      </c>
      <c r="C24" s="160"/>
      <c r="D24" s="152"/>
      <c r="E24" s="135"/>
      <c r="F24" s="135"/>
      <c r="G24" s="135"/>
      <c r="H24" s="135"/>
      <c r="I24" s="135"/>
      <c r="J24" s="135"/>
      <c r="K24" s="135"/>
      <c r="L24" s="135"/>
      <c r="M24" s="135"/>
      <c r="N24" s="135"/>
      <c r="O24" s="135"/>
      <c r="P24" s="135"/>
      <c r="Q24" s="135"/>
      <c r="R24" s="135"/>
      <c r="S24" s="135"/>
      <c r="T24" s="135"/>
      <c r="U24" s="135"/>
      <c r="V24" s="135"/>
      <c r="W24" s="135"/>
      <c r="X24" s="138"/>
      <c r="Y24" s="140"/>
      <c r="Z24" s="142"/>
      <c r="AA24" s="144"/>
      <c r="AB24" s="145"/>
    </row>
    <row r="25" spans="1:28" ht="24.75" customHeight="1" thickBot="1">
      <c r="A25" s="150"/>
      <c r="B25" s="7" t="s">
        <v>104</v>
      </c>
      <c r="C25" s="161"/>
      <c r="D25" s="153"/>
      <c r="E25" s="136"/>
      <c r="F25" s="136"/>
      <c r="G25" s="136"/>
      <c r="H25" s="136"/>
      <c r="I25" s="136"/>
      <c r="J25" s="136"/>
      <c r="K25" s="136"/>
      <c r="L25" s="136"/>
      <c r="M25" s="136"/>
      <c r="N25" s="136"/>
      <c r="O25" s="136"/>
      <c r="P25" s="136"/>
      <c r="Q25" s="136"/>
      <c r="R25" s="136"/>
      <c r="S25" s="136"/>
      <c r="T25" s="136"/>
      <c r="U25" s="136"/>
      <c r="V25" s="136"/>
      <c r="W25" s="136"/>
      <c r="X25" s="139"/>
      <c r="Y25" s="140"/>
      <c r="Z25" s="142"/>
      <c r="AA25" s="144"/>
      <c r="AB25" s="145"/>
    </row>
    <row r="26" spans="1:28" ht="24.75" customHeight="1">
      <c r="A26" s="47">
        <v>1</v>
      </c>
      <c r="B26" s="6" t="s">
        <v>81</v>
      </c>
      <c r="C26" s="166" t="s">
        <v>138</v>
      </c>
      <c r="D26" s="151">
        <v>0.5868055555555556</v>
      </c>
      <c r="E26" s="134"/>
      <c r="F26" s="134"/>
      <c r="G26" s="134">
        <v>0.7430555555555555</v>
      </c>
      <c r="H26" s="134"/>
      <c r="I26" s="134">
        <v>0.8194444444444445</v>
      </c>
      <c r="J26" s="134"/>
      <c r="K26" s="134">
        <v>0.6631944444444444</v>
      </c>
      <c r="L26" s="134">
        <v>0.8770833333333333</v>
      </c>
      <c r="M26" s="134"/>
      <c r="N26" s="134"/>
      <c r="O26" s="134"/>
      <c r="P26" s="134">
        <v>0.2916666666666667</v>
      </c>
      <c r="Q26" s="134"/>
      <c r="R26" s="134">
        <v>0.5104166666666666</v>
      </c>
      <c r="S26" s="134"/>
      <c r="T26" s="134">
        <v>0.19444444444444445</v>
      </c>
      <c r="U26" s="134">
        <v>0.07291666666666667</v>
      </c>
      <c r="V26" s="134"/>
      <c r="W26" s="134">
        <v>0.9756944444444445</v>
      </c>
      <c r="X26" s="137"/>
      <c r="Y26" s="140">
        <v>10</v>
      </c>
      <c r="Z26" s="141">
        <v>0.9667824074074075</v>
      </c>
      <c r="AA26" s="143">
        <v>5</v>
      </c>
      <c r="AB26" s="145">
        <v>8</v>
      </c>
    </row>
    <row r="27" spans="1:28" ht="24.75" customHeight="1">
      <c r="A27" s="48"/>
      <c r="B27" s="7" t="s">
        <v>82</v>
      </c>
      <c r="C27" s="160"/>
      <c r="D27" s="152"/>
      <c r="E27" s="135"/>
      <c r="F27" s="135"/>
      <c r="G27" s="135"/>
      <c r="H27" s="135"/>
      <c r="I27" s="135"/>
      <c r="J27" s="135"/>
      <c r="K27" s="135"/>
      <c r="L27" s="135"/>
      <c r="M27" s="135"/>
      <c r="N27" s="135"/>
      <c r="O27" s="135"/>
      <c r="P27" s="135"/>
      <c r="Q27" s="135"/>
      <c r="R27" s="135"/>
      <c r="S27" s="135"/>
      <c r="T27" s="135"/>
      <c r="U27" s="135"/>
      <c r="V27" s="135"/>
      <c r="W27" s="135"/>
      <c r="X27" s="138"/>
      <c r="Y27" s="140"/>
      <c r="Z27" s="142"/>
      <c r="AA27" s="144"/>
      <c r="AB27" s="145"/>
    </row>
    <row r="28" spans="1:28" ht="24.75" customHeight="1" thickBot="1">
      <c r="A28" s="150"/>
      <c r="B28" s="7" t="s">
        <v>83</v>
      </c>
      <c r="C28" s="161"/>
      <c r="D28" s="153"/>
      <c r="E28" s="136"/>
      <c r="F28" s="136"/>
      <c r="G28" s="136"/>
      <c r="H28" s="136"/>
      <c r="I28" s="136"/>
      <c r="J28" s="136"/>
      <c r="K28" s="136"/>
      <c r="L28" s="136"/>
      <c r="M28" s="136"/>
      <c r="N28" s="136"/>
      <c r="O28" s="136"/>
      <c r="P28" s="136"/>
      <c r="Q28" s="136"/>
      <c r="R28" s="136"/>
      <c r="S28" s="136"/>
      <c r="T28" s="136"/>
      <c r="U28" s="136"/>
      <c r="V28" s="136"/>
      <c r="W28" s="136"/>
      <c r="X28" s="139"/>
      <c r="Y28" s="140"/>
      <c r="Z28" s="142"/>
      <c r="AA28" s="144"/>
      <c r="AB28" s="145"/>
    </row>
    <row r="29" spans="1:28" ht="24.75" customHeight="1">
      <c r="A29" s="47">
        <v>18</v>
      </c>
      <c r="B29" s="6" t="s">
        <v>66</v>
      </c>
      <c r="C29" s="159" t="s">
        <v>137</v>
      </c>
      <c r="D29" s="151">
        <v>0.8979166666666667</v>
      </c>
      <c r="E29" s="134"/>
      <c r="F29" s="134"/>
      <c r="G29" s="134">
        <v>0.7381944444444444</v>
      </c>
      <c r="H29" s="134"/>
      <c r="I29" s="134">
        <v>0.6416666666666667</v>
      </c>
      <c r="J29" s="134"/>
      <c r="K29" s="134">
        <v>0.8090277777777778</v>
      </c>
      <c r="L29" s="134">
        <v>0.5958333333333333</v>
      </c>
      <c r="M29" s="134">
        <v>0.010416666666666666</v>
      </c>
      <c r="N29" s="134"/>
      <c r="O29" s="134">
        <v>0.5479166666666667</v>
      </c>
      <c r="P29" s="134">
        <v>0.48819444444444443</v>
      </c>
      <c r="Q29" s="134"/>
      <c r="R29" s="134"/>
      <c r="S29" s="134"/>
      <c r="T29" s="134"/>
      <c r="U29" s="134"/>
      <c r="V29" s="134"/>
      <c r="W29" s="134"/>
      <c r="X29" s="137">
        <v>0.0798611111111111</v>
      </c>
      <c r="Y29" s="140">
        <v>9</v>
      </c>
      <c r="Z29" s="141">
        <v>0.85</v>
      </c>
      <c r="AA29" s="146">
        <v>3</v>
      </c>
      <c r="AB29" s="145">
        <v>9</v>
      </c>
    </row>
    <row r="30" spans="1:28" ht="24.75" customHeight="1">
      <c r="A30" s="48"/>
      <c r="B30" s="7" t="s">
        <v>67</v>
      </c>
      <c r="C30" s="160"/>
      <c r="D30" s="152"/>
      <c r="E30" s="135"/>
      <c r="F30" s="135"/>
      <c r="G30" s="135"/>
      <c r="H30" s="135"/>
      <c r="I30" s="135"/>
      <c r="J30" s="135"/>
      <c r="K30" s="135"/>
      <c r="L30" s="135"/>
      <c r="M30" s="135"/>
      <c r="N30" s="135"/>
      <c r="O30" s="135"/>
      <c r="P30" s="135"/>
      <c r="Q30" s="135"/>
      <c r="R30" s="135"/>
      <c r="S30" s="135"/>
      <c r="T30" s="135"/>
      <c r="U30" s="135"/>
      <c r="V30" s="135"/>
      <c r="W30" s="135"/>
      <c r="X30" s="138"/>
      <c r="Y30" s="140"/>
      <c r="Z30" s="142"/>
      <c r="AA30" s="144"/>
      <c r="AB30" s="145"/>
    </row>
    <row r="31" spans="1:28" ht="24.75" customHeight="1" thickBot="1">
      <c r="A31" s="150"/>
      <c r="B31" s="7" t="s">
        <v>68</v>
      </c>
      <c r="C31" s="161"/>
      <c r="D31" s="153"/>
      <c r="E31" s="136"/>
      <c r="F31" s="136"/>
      <c r="G31" s="136"/>
      <c r="H31" s="136"/>
      <c r="I31" s="136"/>
      <c r="J31" s="136"/>
      <c r="K31" s="136"/>
      <c r="L31" s="136"/>
      <c r="M31" s="136"/>
      <c r="N31" s="136"/>
      <c r="O31" s="136"/>
      <c r="P31" s="136"/>
      <c r="Q31" s="136"/>
      <c r="R31" s="136"/>
      <c r="S31" s="136"/>
      <c r="T31" s="136"/>
      <c r="U31" s="136"/>
      <c r="V31" s="136"/>
      <c r="W31" s="136"/>
      <c r="X31" s="139"/>
      <c r="Y31" s="140"/>
      <c r="Z31" s="142"/>
      <c r="AA31" s="144"/>
      <c r="AB31" s="145"/>
    </row>
    <row r="32" spans="1:28" ht="24.75" customHeight="1">
      <c r="A32" s="47">
        <v>19</v>
      </c>
      <c r="B32" s="6" t="s">
        <v>69</v>
      </c>
      <c r="C32" s="159" t="s">
        <v>137</v>
      </c>
      <c r="D32" s="151"/>
      <c r="E32" s="134"/>
      <c r="F32" s="134">
        <v>0.7041666666666666</v>
      </c>
      <c r="G32" s="134"/>
      <c r="H32" s="134"/>
      <c r="I32" s="134">
        <v>0.9166666666666666</v>
      </c>
      <c r="J32" s="134">
        <v>0.7465277777777778</v>
      </c>
      <c r="K32" s="134"/>
      <c r="L32" s="134">
        <v>0.9506944444444444</v>
      </c>
      <c r="M32" s="134"/>
      <c r="N32" s="134"/>
      <c r="O32" s="134"/>
      <c r="P32" s="134">
        <v>0.4756944444444444</v>
      </c>
      <c r="Q32" s="134">
        <v>0.5652777777777778</v>
      </c>
      <c r="R32" s="134">
        <v>0.17916666666666667</v>
      </c>
      <c r="S32" s="134">
        <v>0.6597222222222222</v>
      </c>
      <c r="T32" s="134"/>
      <c r="U32" s="134"/>
      <c r="V32" s="134"/>
      <c r="W32" s="134">
        <v>0.052083333333333336</v>
      </c>
      <c r="X32" s="137"/>
      <c r="Y32" s="140">
        <v>9</v>
      </c>
      <c r="Z32" s="141">
        <v>0.9041666666666667</v>
      </c>
      <c r="AA32" s="146">
        <v>4</v>
      </c>
      <c r="AB32" s="145">
        <v>10</v>
      </c>
    </row>
    <row r="33" spans="1:28" ht="24.75" customHeight="1">
      <c r="A33" s="48"/>
      <c r="B33" s="7" t="s">
        <v>70</v>
      </c>
      <c r="C33" s="160"/>
      <c r="D33" s="152"/>
      <c r="E33" s="135"/>
      <c r="F33" s="135"/>
      <c r="G33" s="135"/>
      <c r="H33" s="135"/>
      <c r="I33" s="135"/>
      <c r="J33" s="135"/>
      <c r="K33" s="135"/>
      <c r="L33" s="135"/>
      <c r="M33" s="135"/>
      <c r="N33" s="135"/>
      <c r="O33" s="135"/>
      <c r="P33" s="135"/>
      <c r="Q33" s="135"/>
      <c r="R33" s="135"/>
      <c r="S33" s="135"/>
      <c r="T33" s="135"/>
      <c r="U33" s="135"/>
      <c r="V33" s="135"/>
      <c r="W33" s="135"/>
      <c r="X33" s="138"/>
      <c r="Y33" s="140"/>
      <c r="Z33" s="142"/>
      <c r="AA33" s="144"/>
      <c r="AB33" s="145"/>
    </row>
    <row r="34" spans="1:28" ht="24.75" customHeight="1" thickBot="1">
      <c r="A34" s="150"/>
      <c r="B34" s="7" t="s">
        <v>71</v>
      </c>
      <c r="C34" s="161"/>
      <c r="D34" s="153"/>
      <c r="E34" s="136"/>
      <c r="F34" s="136"/>
      <c r="G34" s="136"/>
      <c r="H34" s="136"/>
      <c r="I34" s="136"/>
      <c r="J34" s="136"/>
      <c r="K34" s="136"/>
      <c r="L34" s="136"/>
      <c r="M34" s="136"/>
      <c r="N34" s="136"/>
      <c r="O34" s="136"/>
      <c r="P34" s="136"/>
      <c r="Q34" s="136"/>
      <c r="R34" s="136"/>
      <c r="S34" s="136"/>
      <c r="T34" s="136"/>
      <c r="U34" s="136"/>
      <c r="V34" s="136"/>
      <c r="W34" s="136"/>
      <c r="X34" s="139"/>
      <c r="Y34" s="140"/>
      <c r="Z34" s="142"/>
      <c r="AA34" s="144"/>
      <c r="AB34" s="145"/>
    </row>
    <row r="35" spans="1:28" ht="24.75" customHeight="1">
      <c r="A35" s="47">
        <v>16</v>
      </c>
      <c r="B35" s="6" t="s">
        <v>63</v>
      </c>
      <c r="C35" s="159" t="s">
        <v>137</v>
      </c>
      <c r="D35" s="151"/>
      <c r="E35" s="134"/>
      <c r="F35" s="134"/>
      <c r="G35" s="134">
        <v>0.7916666666666666</v>
      </c>
      <c r="H35" s="134"/>
      <c r="I35" s="134">
        <v>0.6840277777777778</v>
      </c>
      <c r="J35" s="134"/>
      <c r="K35" s="134">
        <v>0.875</v>
      </c>
      <c r="L35" s="134">
        <v>0.6493055555555556</v>
      </c>
      <c r="M35" s="134">
        <v>0.9479166666666666</v>
      </c>
      <c r="N35" s="134"/>
      <c r="O35" s="134">
        <v>0.5416666666666666</v>
      </c>
      <c r="P35" s="134">
        <v>0.49652777777777773</v>
      </c>
      <c r="Q35" s="134"/>
      <c r="R35" s="134">
        <v>0.19444444444444445</v>
      </c>
      <c r="S35" s="134"/>
      <c r="T35" s="134"/>
      <c r="U35" s="134"/>
      <c r="V35" s="134"/>
      <c r="W35" s="134"/>
      <c r="X35" s="137">
        <v>0.07291666666666667</v>
      </c>
      <c r="Y35" s="140">
        <v>9</v>
      </c>
      <c r="Z35" s="141">
        <v>0.9135763888888889</v>
      </c>
      <c r="AA35" s="146">
        <v>5</v>
      </c>
      <c r="AB35" s="145">
        <v>11</v>
      </c>
    </row>
    <row r="36" spans="1:28" ht="24.75" customHeight="1">
      <c r="A36" s="48"/>
      <c r="B36" s="7" t="s">
        <v>64</v>
      </c>
      <c r="C36" s="160"/>
      <c r="D36" s="152"/>
      <c r="E36" s="135"/>
      <c r="F36" s="135"/>
      <c r="G36" s="135"/>
      <c r="H36" s="135"/>
      <c r="I36" s="135"/>
      <c r="J36" s="135"/>
      <c r="K36" s="135"/>
      <c r="L36" s="135"/>
      <c r="M36" s="135"/>
      <c r="N36" s="135"/>
      <c r="O36" s="135"/>
      <c r="P36" s="135"/>
      <c r="Q36" s="135"/>
      <c r="R36" s="135"/>
      <c r="S36" s="135"/>
      <c r="T36" s="135"/>
      <c r="U36" s="135"/>
      <c r="V36" s="135"/>
      <c r="W36" s="135"/>
      <c r="X36" s="138"/>
      <c r="Y36" s="140"/>
      <c r="Z36" s="142"/>
      <c r="AA36" s="144"/>
      <c r="AB36" s="145"/>
    </row>
    <row r="37" spans="1:28" ht="24.75" customHeight="1" thickBot="1">
      <c r="A37" s="150"/>
      <c r="B37" s="7" t="s">
        <v>65</v>
      </c>
      <c r="C37" s="161"/>
      <c r="D37" s="153"/>
      <c r="E37" s="136"/>
      <c r="F37" s="136"/>
      <c r="G37" s="136"/>
      <c r="H37" s="136"/>
      <c r="I37" s="136"/>
      <c r="J37" s="136"/>
      <c r="K37" s="136"/>
      <c r="L37" s="136"/>
      <c r="M37" s="136"/>
      <c r="N37" s="136"/>
      <c r="O37" s="136"/>
      <c r="P37" s="136"/>
      <c r="Q37" s="136"/>
      <c r="R37" s="136"/>
      <c r="S37" s="136"/>
      <c r="T37" s="136"/>
      <c r="U37" s="136"/>
      <c r="V37" s="136"/>
      <c r="W37" s="136"/>
      <c r="X37" s="139"/>
      <c r="Y37" s="140"/>
      <c r="Z37" s="142"/>
      <c r="AA37" s="144"/>
      <c r="AB37" s="145"/>
    </row>
    <row r="38" spans="1:28" ht="24.75" customHeight="1">
      <c r="A38" s="47">
        <v>4</v>
      </c>
      <c r="B38" s="6" t="s">
        <v>84</v>
      </c>
      <c r="C38" s="166" t="s">
        <v>138</v>
      </c>
      <c r="D38" s="151"/>
      <c r="E38" s="134"/>
      <c r="F38" s="134"/>
      <c r="G38" s="134"/>
      <c r="H38" s="134"/>
      <c r="I38" s="134">
        <v>0.7118055555555555</v>
      </c>
      <c r="J38" s="134"/>
      <c r="K38" s="134"/>
      <c r="L38" s="134">
        <v>0.65625</v>
      </c>
      <c r="M38" s="134">
        <v>0.8194444444444445</v>
      </c>
      <c r="N38" s="134"/>
      <c r="O38" s="134">
        <v>0.576388888888889</v>
      </c>
      <c r="P38" s="134">
        <v>0.513888888888889</v>
      </c>
      <c r="Q38" s="134"/>
      <c r="R38" s="134">
        <v>0.19444444444444445</v>
      </c>
      <c r="S38" s="134"/>
      <c r="T38" s="134">
        <v>0.9583333333333334</v>
      </c>
      <c r="U38" s="134">
        <v>0.06944444444444443</v>
      </c>
      <c r="V38" s="134"/>
      <c r="W38" s="134"/>
      <c r="X38" s="137">
        <v>0.8958333333333334</v>
      </c>
      <c r="Y38" s="140">
        <v>9</v>
      </c>
      <c r="Z38" s="141">
        <v>0.9524421296296296</v>
      </c>
      <c r="AA38" s="143">
        <v>6</v>
      </c>
      <c r="AB38" s="145">
        <v>12</v>
      </c>
    </row>
    <row r="39" spans="1:28" ht="24.75" customHeight="1">
      <c r="A39" s="48"/>
      <c r="B39" s="7" t="s">
        <v>85</v>
      </c>
      <c r="C39" s="160"/>
      <c r="D39" s="152"/>
      <c r="E39" s="135"/>
      <c r="F39" s="135"/>
      <c r="G39" s="135"/>
      <c r="H39" s="135"/>
      <c r="I39" s="135"/>
      <c r="J39" s="135"/>
      <c r="K39" s="135"/>
      <c r="L39" s="135"/>
      <c r="M39" s="135"/>
      <c r="N39" s="135"/>
      <c r="O39" s="135"/>
      <c r="P39" s="135"/>
      <c r="Q39" s="135"/>
      <c r="R39" s="135"/>
      <c r="S39" s="135"/>
      <c r="T39" s="135"/>
      <c r="U39" s="135"/>
      <c r="V39" s="135"/>
      <c r="W39" s="135"/>
      <c r="X39" s="138"/>
      <c r="Y39" s="140"/>
      <c r="Z39" s="142"/>
      <c r="AA39" s="144"/>
      <c r="AB39" s="145"/>
    </row>
    <row r="40" spans="1:28" ht="24.75" customHeight="1" thickBot="1">
      <c r="A40" s="150"/>
      <c r="B40" s="7" t="s">
        <v>86</v>
      </c>
      <c r="C40" s="161"/>
      <c r="D40" s="153"/>
      <c r="E40" s="136"/>
      <c r="F40" s="136"/>
      <c r="G40" s="136"/>
      <c r="H40" s="136"/>
      <c r="I40" s="136"/>
      <c r="J40" s="136"/>
      <c r="K40" s="136"/>
      <c r="L40" s="136"/>
      <c r="M40" s="136"/>
      <c r="N40" s="136"/>
      <c r="O40" s="136"/>
      <c r="P40" s="136"/>
      <c r="Q40" s="136"/>
      <c r="R40" s="136"/>
      <c r="S40" s="136"/>
      <c r="T40" s="136"/>
      <c r="U40" s="136"/>
      <c r="V40" s="136"/>
      <c r="W40" s="136"/>
      <c r="X40" s="139"/>
      <c r="Y40" s="140"/>
      <c r="Z40" s="142"/>
      <c r="AA40" s="144"/>
      <c r="AB40" s="145"/>
    </row>
    <row r="41" spans="1:28" ht="24.75" customHeight="1">
      <c r="A41" s="47">
        <v>27</v>
      </c>
      <c r="B41" s="6" t="s">
        <v>108</v>
      </c>
      <c r="C41" s="166" t="s">
        <v>138</v>
      </c>
      <c r="D41" s="151">
        <v>0.6631944444444444</v>
      </c>
      <c r="E41" s="134"/>
      <c r="F41" s="134"/>
      <c r="G41" s="134"/>
      <c r="H41" s="134"/>
      <c r="I41" s="134"/>
      <c r="J41" s="134"/>
      <c r="K41" s="134">
        <v>0.7430555555555555</v>
      </c>
      <c r="L41" s="134"/>
      <c r="M41" s="134">
        <v>0.8229166666666666</v>
      </c>
      <c r="N41" s="134"/>
      <c r="O41" s="134"/>
      <c r="P41" s="134"/>
      <c r="Q41" s="134"/>
      <c r="R41" s="134">
        <v>0.579861111111111</v>
      </c>
      <c r="S41" s="134"/>
      <c r="T41" s="134">
        <v>0.9861111111111112</v>
      </c>
      <c r="U41" s="134">
        <v>0.05902777777777778</v>
      </c>
      <c r="V41" s="134">
        <v>0.08680555555555557</v>
      </c>
      <c r="W41" s="134">
        <v>0.2604166666666667</v>
      </c>
      <c r="X41" s="137">
        <v>0.9097222222222222</v>
      </c>
      <c r="Y41" s="140">
        <v>9</v>
      </c>
      <c r="Z41" s="141">
        <v>0.9900462962962964</v>
      </c>
      <c r="AA41" s="143">
        <v>7</v>
      </c>
      <c r="AB41" s="145">
        <v>13</v>
      </c>
    </row>
    <row r="42" spans="1:28" ht="24.75" customHeight="1">
      <c r="A42" s="48"/>
      <c r="B42" s="7" t="s">
        <v>109</v>
      </c>
      <c r="C42" s="160"/>
      <c r="D42" s="152"/>
      <c r="E42" s="135"/>
      <c r="F42" s="135"/>
      <c r="G42" s="135"/>
      <c r="H42" s="135"/>
      <c r="I42" s="135"/>
      <c r="J42" s="135"/>
      <c r="K42" s="135"/>
      <c r="L42" s="135"/>
      <c r="M42" s="135"/>
      <c r="N42" s="135"/>
      <c r="O42" s="135"/>
      <c r="P42" s="135"/>
      <c r="Q42" s="135"/>
      <c r="R42" s="135"/>
      <c r="S42" s="135"/>
      <c r="T42" s="135"/>
      <c r="U42" s="135"/>
      <c r="V42" s="135"/>
      <c r="W42" s="135"/>
      <c r="X42" s="138"/>
      <c r="Y42" s="140"/>
      <c r="Z42" s="142"/>
      <c r="AA42" s="144"/>
      <c r="AB42" s="145"/>
    </row>
    <row r="43" spans="1:28" ht="24.75" customHeight="1" thickBot="1">
      <c r="A43" s="150"/>
      <c r="B43" s="7" t="s">
        <v>110</v>
      </c>
      <c r="C43" s="161"/>
      <c r="D43" s="153"/>
      <c r="E43" s="136"/>
      <c r="F43" s="136"/>
      <c r="G43" s="136"/>
      <c r="H43" s="136"/>
      <c r="I43" s="136"/>
      <c r="J43" s="136"/>
      <c r="K43" s="136"/>
      <c r="L43" s="136"/>
      <c r="M43" s="136"/>
      <c r="N43" s="136"/>
      <c r="O43" s="136"/>
      <c r="P43" s="136"/>
      <c r="Q43" s="136"/>
      <c r="R43" s="136"/>
      <c r="S43" s="136"/>
      <c r="T43" s="136"/>
      <c r="U43" s="136"/>
      <c r="V43" s="136"/>
      <c r="W43" s="136"/>
      <c r="X43" s="139"/>
      <c r="Y43" s="140"/>
      <c r="Z43" s="142"/>
      <c r="AA43" s="144"/>
      <c r="AB43" s="145"/>
    </row>
    <row r="44" spans="1:28" ht="24.75" customHeight="1">
      <c r="A44" s="47">
        <v>11</v>
      </c>
      <c r="B44" s="6" t="s">
        <v>60</v>
      </c>
      <c r="C44" s="159" t="s">
        <v>137</v>
      </c>
      <c r="D44" s="151"/>
      <c r="E44" s="134"/>
      <c r="F44" s="134"/>
      <c r="G44" s="134"/>
      <c r="H44" s="134"/>
      <c r="I44" s="134">
        <v>0.8541666666666666</v>
      </c>
      <c r="J44" s="134"/>
      <c r="K44" s="134"/>
      <c r="L44" s="134">
        <v>0.7708333333333334</v>
      </c>
      <c r="M44" s="134">
        <v>0.6979166666666666</v>
      </c>
      <c r="N44" s="134"/>
      <c r="O44" s="134"/>
      <c r="P44" s="134"/>
      <c r="Q44" s="134"/>
      <c r="R44" s="134">
        <v>0.548611111111111</v>
      </c>
      <c r="S44" s="134"/>
      <c r="T44" s="134">
        <v>0.625</v>
      </c>
      <c r="U44" s="134">
        <v>0.10486111111111111</v>
      </c>
      <c r="V44" s="134">
        <v>0.18472222222222223</v>
      </c>
      <c r="W44" s="134">
        <v>0.020833333333333332</v>
      </c>
      <c r="X44" s="137">
        <v>0.27152777777777776</v>
      </c>
      <c r="Y44" s="140">
        <v>9</v>
      </c>
      <c r="Z44" s="141">
        <v>0.9969907407407407</v>
      </c>
      <c r="AA44" s="146">
        <v>6</v>
      </c>
      <c r="AB44" s="145">
        <v>14</v>
      </c>
    </row>
    <row r="45" spans="1:28" ht="24.75" customHeight="1">
      <c r="A45" s="48"/>
      <c r="B45" s="7" t="s">
        <v>61</v>
      </c>
      <c r="C45" s="160"/>
      <c r="D45" s="152"/>
      <c r="E45" s="135"/>
      <c r="F45" s="135"/>
      <c r="G45" s="135"/>
      <c r="H45" s="135"/>
      <c r="I45" s="135"/>
      <c r="J45" s="135"/>
      <c r="K45" s="135"/>
      <c r="L45" s="135"/>
      <c r="M45" s="135"/>
      <c r="N45" s="135"/>
      <c r="O45" s="135"/>
      <c r="P45" s="135"/>
      <c r="Q45" s="135"/>
      <c r="R45" s="135"/>
      <c r="S45" s="135"/>
      <c r="T45" s="135"/>
      <c r="U45" s="135"/>
      <c r="V45" s="135"/>
      <c r="W45" s="135"/>
      <c r="X45" s="138"/>
      <c r="Y45" s="140"/>
      <c r="Z45" s="142"/>
      <c r="AA45" s="144"/>
      <c r="AB45" s="145"/>
    </row>
    <row r="46" spans="1:28" ht="24.75" customHeight="1" thickBot="1">
      <c r="A46" s="150"/>
      <c r="B46" s="7" t="s">
        <v>62</v>
      </c>
      <c r="C46" s="161"/>
      <c r="D46" s="153"/>
      <c r="E46" s="136"/>
      <c r="F46" s="136"/>
      <c r="G46" s="136"/>
      <c r="H46" s="136"/>
      <c r="I46" s="136"/>
      <c r="J46" s="136"/>
      <c r="K46" s="136"/>
      <c r="L46" s="136"/>
      <c r="M46" s="136"/>
      <c r="N46" s="136"/>
      <c r="O46" s="136"/>
      <c r="P46" s="136"/>
      <c r="Q46" s="136"/>
      <c r="R46" s="136"/>
      <c r="S46" s="136"/>
      <c r="T46" s="136"/>
      <c r="U46" s="136"/>
      <c r="V46" s="136"/>
      <c r="W46" s="136"/>
      <c r="X46" s="139"/>
      <c r="Y46" s="140"/>
      <c r="Z46" s="142"/>
      <c r="AA46" s="144"/>
      <c r="AB46" s="145"/>
    </row>
    <row r="47" spans="1:28" ht="24.75" customHeight="1">
      <c r="A47" s="47">
        <v>29</v>
      </c>
      <c r="B47" s="6" t="s">
        <v>111</v>
      </c>
      <c r="C47" s="166" t="s">
        <v>138</v>
      </c>
      <c r="D47" s="151">
        <v>0.6631944444444444</v>
      </c>
      <c r="E47" s="134"/>
      <c r="F47" s="134"/>
      <c r="G47" s="134">
        <v>0.8222222222222223</v>
      </c>
      <c r="H47" s="134"/>
      <c r="I47" s="134">
        <v>0.9534722222222222</v>
      </c>
      <c r="J47" s="134"/>
      <c r="K47" s="134">
        <v>0.7430555555555555</v>
      </c>
      <c r="L47" s="134">
        <v>0.9951388888888889</v>
      </c>
      <c r="M47" s="134"/>
      <c r="N47" s="134"/>
      <c r="O47" s="134">
        <v>0.10208333333333335</v>
      </c>
      <c r="P47" s="134">
        <v>0.19444444444444445</v>
      </c>
      <c r="Q47" s="134"/>
      <c r="R47" s="134">
        <v>0.5506944444444445</v>
      </c>
      <c r="S47" s="134"/>
      <c r="T47" s="134"/>
      <c r="U47" s="134"/>
      <c r="V47" s="134"/>
      <c r="W47" s="134"/>
      <c r="X47" s="137"/>
      <c r="Y47" s="140">
        <v>8</v>
      </c>
      <c r="Z47" s="141">
        <v>0.907638888888889</v>
      </c>
      <c r="AA47" s="143">
        <v>8</v>
      </c>
      <c r="AB47" s="145">
        <v>15</v>
      </c>
    </row>
    <row r="48" spans="1:28" ht="24.75" customHeight="1">
      <c r="A48" s="48"/>
      <c r="B48" s="7" t="s">
        <v>112</v>
      </c>
      <c r="C48" s="160"/>
      <c r="D48" s="152"/>
      <c r="E48" s="135"/>
      <c r="F48" s="135"/>
      <c r="G48" s="135"/>
      <c r="H48" s="135"/>
      <c r="I48" s="135"/>
      <c r="J48" s="135"/>
      <c r="K48" s="135"/>
      <c r="L48" s="135"/>
      <c r="M48" s="135"/>
      <c r="N48" s="135"/>
      <c r="O48" s="135"/>
      <c r="P48" s="135"/>
      <c r="Q48" s="135"/>
      <c r="R48" s="135"/>
      <c r="S48" s="135"/>
      <c r="T48" s="135"/>
      <c r="U48" s="135"/>
      <c r="V48" s="135"/>
      <c r="W48" s="135"/>
      <c r="X48" s="138"/>
      <c r="Y48" s="140"/>
      <c r="Z48" s="142"/>
      <c r="AA48" s="144"/>
      <c r="AB48" s="145"/>
    </row>
    <row r="49" spans="1:28" ht="24.75" customHeight="1" thickBot="1">
      <c r="A49" s="150"/>
      <c r="B49" s="7" t="s">
        <v>113</v>
      </c>
      <c r="C49" s="161"/>
      <c r="D49" s="153"/>
      <c r="E49" s="136"/>
      <c r="F49" s="136"/>
      <c r="G49" s="136"/>
      <c r="H49" s="136"/>
      <c r="I49" s="136"/>
      <c r="J49" s="136"/>
      <c r="K49" s="136"/>
      <c r="L49" s="136"/>
      <c r="M49" s="136"/>
      <c r="N49" s="136"/>
      <c r="O49" s="136"/>
      <c r="P49" s="136"/>
      <c r="Q49" s="136"/>
      <c r="R49" s="136"/>
      <c r="S49" s="136"/>
      <c r="T49" s="136"/>
      <c r="U49" s="136"/>
      <c r="V49" s="136"/>
      <c r="W49" s="136"/>
      <c r="X49" s="139"/>
      <c r="Y49" s="140"/>
      <c r="Z49" s="142"/>
      <c r="AA49" s="144"/>
      <c r="AB49" s="145"/>
    </row>
    <row r="50" spans="1:28" ht="24.75" customHeight="1">
      <c r="A50" s="47">
        <v>26</v>
      </c>
      <c r="B50" s="6" t="s">
        <v>135</v>
      </c>
      <c r="C50" s="169" t="s">
        <v>140</v>
      </c>
      <c r="D50" s="151"/>
      <c r="E50" s="134"/>
      <c r="F50" s="134"/>
      <c r="G50" s="134"/>
      <c r="H50" s="134"/>
      <c r="I50" s="134"/>
      <c r="J50" s="134"/>
      <c r="K50" s="134"/>
      <c r="L50" s="134"/>
      <c r="M50" s="134">
        <v>0.8263888888888888</v>
      </c>
      <c r="N50" s="134"/>
      <c r="O50" s="134"/>
      <c r="P50" s="134">
        <v>0.28194444444444444</v>
      </c>
      <c r="Q50" s="134"/>
      <c r="R50" s="134">
        <v>0.5743055555555555</v>
      </c>
      <c r="S50" s="134"/>
      <c r="T50" s="134">
        <v>0.6583333333333333</v>
      </c>
      <c r="U50" s="134">
        <v>0.7333333333333334</v>
      </c>
      <c r="V50" s="134">
        <v>0.15694444444444444</v>
      </c>
      <c r="W50" s="134">
        <v>0.029861111111111113</v>
      </c>
      <c r="X50" s="137">
        <v>0.9027777777777778</v>
      </c>
      <c r="Y50" s="140">
        <v>8</v>
      </c>
      <c r="Z50" s="141">
        <v>0.9701967592592592</v>
      </c>
      <c r="AA50" s="162">
        <v>1</v>
      </c>
      <c r="AB50" s="145">
        <v>16</v>
      </c>
    </row>
    <row r="51" spans="1:28" ht="24.75" customHeight="1">
      <c r="A51" s="48"/>
      <c r="B51" s="7" t="s">
        <v>133</v>
      </c>
      <c r="C51" s="160"/>
      <c r="D51" s="152"/>
      <c r="E51" s="135"/>
      <c r="F51" s="135"/>
      <c r="G51" s="135"/>
      <c r="H51" s="135"/>
      <c r="I51" s="135"/>
      <c r="J51" s="135"/>
      <c r="K51" s="135"/>
      <c r="L51" s="135"/>
      <c r="M51" s="135"/>
      <c r="N51" s="135"/>
      <c r="O51" s="135"/>
      <c r="P51" s="135"/>
      <c r="Q51" s="135"/>
      <c r="R51" s="135"/>
      <c r="S51" s="135"/>
      <c r="T51" s="135"/>
      <c r="U51" s="135"/>
      <c r="V51" s="135"/>
      <c r="W51" s="135"/>
      <c r="X51" s="138"/>
      <c r="Y51" s="140"/>
      <c r="Z51" s="142"/>
      <c r="AA51" s="144"/>
      <c r="AB51" s="145"/>
    </row>
    <row r="52" spans="1:28" ht="24.75" customHeight="1" thickBot="1">
      <c r="A52" s="150"/>
      <c r="B52" s="7" t="s">
        <v>134</v>
      </c>
      <c r="C52" s="161"/>
      <c r="D52" s="153"/>
      <c r="E52" s="136"/>
      <c r="F52" s="136"/>
      <c r="G52" s="136"/>
      <c r="H52" s="136"/>
      <c r="I52" s="136"/>
      <c r="J52" s="136"/>
      <c r="K52" s="136"/>
      <c r="L52" s="136"/>
      <c r="M52" s="136"/>
      <c r="N52" s="136"/>
      <c r="O52" s="136"/>
      <c r="P52" s="136"/>
      <c r="Q52" s="136"/>
      <c r="R52" s="136"/>
      <c r="S52" s="136"/>
      <c r="T52" s="136"/>
      <c r="U52" s="136"/>
      <c r="V52" s="136"/>
      <c r="W52" s="136"/>
      <c r="X52" s="139"/>
      <c r="Y52" s="140"/>
      <c r="Z52" s="142"/>
      <c r="AA52" s="144"/>
      <c r="AB52" s="145"/>
    </row>
    <row r="53" spans="1:28" ht="24.75" customHeight="1">
      <c r="A53" s="48">
        <v>13</v>
      </c>
      <c r="B53" s="6" t="s">
        <v>114</v>
      </c>
      <c r="C53" s="168" t="s">
        <v>139</v>
      </c>
      <c r="D53" s="152"/>
      <c r="E53" s="135"/>
      <c r="F53" s="135"/>
      <c r="G53" s="135"/>
      <c r="H53" s="135"/>
      <c r="I53" s="135">
        <v>0.7083333333333334</v>
      </c>
      <c r="J53" s="135"/>
      <c r="K53" s="135"/>
      <c r="L53" s="135">
        <v>0.6666666666666666</v>
      </c>
      <c r="M53" s="135">
        <v>0.8333333333333334</v>
      </c>
      <c r="N53" s="135"/>
      <c r="O53" s="135">
        <v>0.579861111111111</v>
      </c>
      <c r="P53" s="135">
        <v>0.513888888888889</v>
      </c>
      <c r="Q53" s="135"/>
      <c r="R53" s="135">
        <v>0.1111111111111111</v>
      </c>
      <c r="S53" s="135"/>
      <c r="T53" s="135"/>
      <c r="U53" s="135"/>
      <c r="V53" s="135"/>
      <c r="W53" s="135"/>
      <c r="X53" s="138">
        <v>0.9861111111111112</v>
      </c>
      <c r="Y53" s="157">
        <v>7</v>
      </c>
      <c r="Z53" s="163">
        <v>0.8073611111111111</v>
      </c>
      <c r="AA53" s="164">
        <v>2</v>
      </c>
      <c r="AB53" s="149">
        <v>17</v>
      </c>
    </row>
    <row r="54" spans="1:28" ht="24.75" customHeight="1">
      <c r="A54" s="48"/>
      <c r="B54" s="7" t="s">
        <v>115</v>
      </c>
      <c r="C54" s="160"/>
      <c r="D54" s="152"/>
      <c r="E54" s="135"/>
      <c r="F54" s="135"/>
      <c r="G54" s="135"/>
      <c r="H54" s="135"/>
      <c r="I54" s="135"/>
      <c r="J54" s="135"/>
      <c r="K54" s="135"/>
      <c r="L54" s="135"/>
      <c r="M54" s="135"/>
      <c r="N54" s="135"/>
      <c r="O54" s="135"/>
      <c r="P54" s="135"/>
      <c r="Q54" s="135"/>
      <c r="R54" s="135"/>
      <c r="S54" s="135"/>
      <c r="T54" s="135"/>
      <c r="U54" s="135"/>
      <c r="V54" s="135"/>
      <c r="W54" s="135"/>
      <c r="X54" s="138"/>
      <c r="Y54" s="140"/>
      <c r="Z54" s="142"/>
      <c r="AA54" s="144"/>
      <c r="AB54" s="145"/>
    </row>
    <row r="55" spans="1:28" ht="24.75" customHeight="1" thickBot="1">
      <c r="A55" s="150"/>
      <c r="B55" s="7" t="s">
        <v>116</v>
      </c>
      <c r="C55" s="161"/>
      <c r="D55" s="153"/>
      <c r="E55" s="136"/>
      <c r="F55" s="136"/>
      <c r="G55" s="136"/>
      <c r="H55" s="136"/>
      <c r="I55" s="136"/>
      <c r="J55" s="136"/>
      <c r="K55" s="136"/>
      <c r="L55" s="136"/>
      <c r="M55" s="136"/>
      <c r="N55" s="136"/>
      <c r="O55" s="136"/>
      <c r="P55" s="136"/>
      <c r="Q55" s="136"/>
      <c r="R55" s="136"/>
      <c r="S55" s="136"/>
      <c r="T55" s="136"/>
      <c r="U55" s="136"/>
      <c r="V55" s="136"/>
      <c r="W55" s="136"/>
      <c r="X55" s="139"/>
      <c r="Y55" s="140"/>
      <c r="Z55" s="142"/>
      <c r="AA55" s="144"/>
      <c r="AB55" s="145"/>
    </row>
    <row r="56" spans="1:28" ht="24.75" customHeight="1">
      <c r="A56" s="47">
        <v>7</v>
      </c>
      <c r="B56" s="6" t="s">
        <v>120</v>
      </c>
      <c r="C56" s="169" t="s">
        <v>140</v>
      </c>
      <c r="D56" s="151"/>
      <c r="E56" s="134"/>
      <c r="F56" s="134"/>
      <c r="G56" s="134"/>
      <c r="H56" s="134"/>
      <c r="I56" s="134">
        <v>0.71875</v>
      </c>
      <c r="J56" s="134"/>
      <c r="K56" s="134"/>
      <c r="L56" s="134">
        <v>0.6493055555555556</v>
      </c>
      <c r="M56" s="134">
        <v>0.8277777777777778</v>
      </c>
      <c r="N56" s="134"/>
      <c r="O56" s="134">
        <v>0.5770833333333333</v>
      </c>
      <c r="P56" s="134">
        <v>0.517361111111111</v>
      </c>
      <c r="Q56" s="134"/>
      <c r="R56" s="134">
        <v>0.11458333333333333</v>
      </c>
      <c r="S56" s="134"/>
      <c r="T56" s="134"/>
      <c r="U56" s="134"/>
      <c r="V56" s="134"/>
      <c r="W56" s="134"/>
      <c r="X56" s="137">
        <v>0.9861111111111112</v>
      </c>
      <c r="Y56" s="140">
        <v>7</v>
      </c>
      <c r="Z56" s="141">
        <v>0.8075231481481482</v>
      </c>
      <c r="AA56" s="162">
        <v>2</v>
      </c>
      <c r="AB56" s="145">
        <v>19</v>
      </c>
    </row>
    <row r="57" spans="1:28" ht="24.75" customHeight="1">
      <c r="A57" s="48"/>
      <c r="B57" s="7" t="s">
        <v>121</v>
      </c>
      <c r="C57" s="160"/>
      <c r="D57" s="152"/>
      <c r="E57" s="135"/>
      <c r="F57" s="135"/>
      <c r="G57" s="135"/>
      <c r="H57" s="135"/>
      <c r="I57" s="135"/>
      <c r="J57" s="135"/>
      <c r="K57" s="135"/>
      <c r="L57" s="135"/>
      <c r="M57" s="135"/>
      <c r="N57" s="135"/>
      <c r="O57" s="135"/>
      <c r="P57" s="135"/>
      <c r="Q57" s="135"/>
      <c r="R57" s="135"/>
      <c r="S57" s="135"/>
      <c r="T57" s="135"/>
      <c r="U57" s="135"/>
      <c r="V57" s="135"/>
      <c r="W57" s="135"/>
      <c r="X57" s="138"/>
      <c r="Y57" s="140"/>
      <c r="Z57" s="142"/>
      <c r="AA57" s="144"/>
      <c r="AB57" s="145"/>
    </row>
    <row r="58" spans="1:28" ht="24.75" customHeight="1" thickBot="1">
      <c r="A58" s="150"/>
      <c r="B58" s="7" t="s">
        <v>122</v>
      </c>
      <c r="C58" s="161"/>
      <c r="D58" s="153"/>
      <c r="E58" s="136"/>
      <c r="F58" s="136"/>
      <c r="G58" s="136"/>
      <c r="H58" s="136"/>
      <c r="I58" s="136"/>
      <c r="J58" s="136"/>
      <c r="K58" s="136"/>
      <c r="L58" s="136"/>
      <c r="M58" s="136"/>
      <c r="N58" s="136"/>
      <c r="O58" s="136"/>
      <c r="P58" s="136"/>
      <c r="Q58" s="136"/>
      <c r="R58" s="136"/>
      <c r="S58" s="136"/>
      <c r="T58" s="136"/>
      <c r="U58" s="136"/>
      <c r="V58" s="136"/>
      <c r="W58" s="136"/>
      <c r="X58" s="139"/>
      <c r="Y58" s="140"/>
      <c r="Z58" s="142"/>
      <c r="AA58" s="144"/>
      <c r="AB58" s="145"/>
    </row>
    <row r="59" spans="1:28" ht="24.75" customHeight="1">
      <c r="A59" s="47">
        <v>15</v>
      </c>
      <c r="B59" s="6" t="s">
        <v>126</v>
      </c>
      <c r="C59" s="169" t="s">
        <v>140</v>
      </c>
      <c r="D59" s="151"/>
      <c r="E59" s="134"/>
      <c r="F59" s="134"/>
      <c r="G59" s="134"/>
      <c r="H59" s="134"/>
      <c r="I59" s="134">
        <v>0.71875</v>
      </c>
      <c r="J59" s="134"/>
      <c r="K59" s="134"/>
      <c r="L59" s="134">
        <v>0.6631944444444444</v>
      </c>
      <c r="M59" s="134">
        <v>0.8194444444444445</v>
      </c>
      <c r="N59" s="134"/>
      <c r="O59" s="134">
        <v>0.5784722222222222</v>
      </c>
      <c r="P59" s="134">
        <v>0.517361111111111</v>
      </c>
      <c r="Q59" s="134"/>
      <c r="R59" s="134">
        <v>0.11458333333333333</v>
      </c>
      <c r="S59" s="134"/>
      <c r="T59" s="134"/>
      <c r="U59" s="134"/>
      <c r="V59" s="134"/>
      <c r="W59" s="134"/>
      <c r="X59" s="137">
        <v>0.9861111111111112</v>
      </c>
      <c r="Y59" s="140">
        <v>7</v>
      </c>
      <c r="Z59" s="141">
        <v>0.8075231481481482</v>
      </c>
      <c r="AA59" s="162">
        <v>2</v>
      </c>
      <c r="AB59" s="145">
        <v>19</v>
      </c>
    </row>
    <row r="60" spans="1:28" ht="24.75" customHeight="1">
      <c r="A60" s="48"/>
      <c r="B60" s="7" t="s">
        <v>127</v>
      </c>
      <c r="C60" s="160"/>
      <c r="D60" s="152"/>
      <c r="E60" s="135"/>
      <c r="F60" s="135"/>
      <c r="G60" s="135"/>
      <c r="H60" s="135"/>
      <c r="I60" s="135"/>
      <c r="J60" s="135"/>
      <c r="K60" s="135"/>
      <c r="L60" s="135"/>
      <c r="M60" s="135"/>
      <c r="N60" s="135"/>
      <c r="O60" s="135"/>
      <c r="P60" s="135"/>
      <c r="Q60" s="135"/>
      <c r="R60" s="135"/>
      <c r="S60" s="135"/>
      <c r="T60" s="135"/>
      <c r="U60" s="135"/>
      <c r="V60" s="135"/>
      <c r="W60" s="135"/>
      <c r="X60" s="138"/>
      <c r="Y60" s="140"/>
      <c r="Z60" s="142"/>
      <c r="AA60" s="144"/>
      <c r="AB60" s="145"/>
    </row>
    <row r="61" spans="1:28" ht="24.75" customHeight="1" thickBot="1">
      <c r="A61" s="150"/>
      <c r="B61" s="7" t="s">
        <v>128</v>
      </c>
      <c r="C61" s="161"/>
      <c r="D61" s="153"/>
      <c r="E61" s="136"/>
      <c r="F61" s="136"/>
      <c r="G61" s="136"/>
      <c r="H61" s="136"/>
      <c r="I61" s="136"/>
      <c r="J61" s="136"/>
      <c r="K61" s="136"/>
      <c r="L61" s="136"/>
      <c r="M61" s="136"/>
      <c r="N61" s="136"/>
      <c r="O61" s="136"/>
      <c r="P61" s="136"/>
      <c r="Q61" s="136"/>
      <c r="R61" s="136"/>
      <c r="S61" s="136"/>
      <c r="T61" s="136"/>
      <c r="U61" s="136"/>
      <c r="V61" s="136"/>
      <c r="W61" s="136"/>
      <c r="X61" s="139"/>
      <c r="Y61" s="140"/>
      <c r="Z61" s="142"/>
      <c r="AA61" s="144"/>
      <c r="AB61" s="145"/>
    </row>
    <row r="62" spans="1:28" ht="24.75" customHeight="1">
      <c r="A62" s="47">
        <v>2</v>
      </c>
      <c r="B62" s="6" t="s">
        <v>51</v>
      </c>
      <c r="C62" s="159" t="s">
        <v>137</v>
      </c>
      <c r="D62" s="152"/>
      <c r="E62" s="135"/>
      <c r="F62" s="135"/>
      <c r="G62" s="135"/>
      <c r="H62" s="135"/>
      <c r="I62" s="135"/>
      <c r="J62" s="135"/>
      <c r="K62" s="135"/>
      <c r="L62" s="135"/>
      <c r="M62" s="135">
        <v>0.7770833333333332</v>
      </c>
      <c r="N62" s="135"/>
      <c r="O62" s="135"/>
      <c r="P62" s="135"/>
      <c r="Q62" s="135"/>
      <c r="R62" s="135">
        <v>0.5694444444444444</v>
      </c>
      <c r="S62" s="135"/>
      <c r="T62" s="135">
        <v>0.6534722222222222</v>
      </c>
      <c r="U62" s="135">
        <v>0.23819444444444446</v>
      </c>
      <c r="V62" s="135">
        <v>0.15277777777777776</v>
      </c>
      <c r="W62" s="135">
        <v>0.015972222222222224</v>
      </c>
      <c r="X62" s="138">
        <v>0.8562500000000001</v>
      </c>
      <c r="Y62" s="157">
        <v>7</v>
      </c>
      <c r="Z62" s="163">
        <v>0.978125</v>
      </c>
      <c r="AA62" s="158">
        <v>7</v>
      </c>
      <c r="AB62" s="149">
        <v>20</v>
      </c>
    </row>
    <row r="63" spans="1:28" ht="24.75" customHeight="1">
      <c r="A63" s="48"/>
      <c r="B63" s="7" t="s">
        <v>52</v>
      </c>
      <c r="C63" s="160"/>
      <c r="D63" s="152"/>
      <c r="E63" s="135"/>
      <c r="F63" s="135"/>
      <c r="G63" s="135"/>
      <c r="H63" s="135"/>
      <c r="I63" s="135"/>
      <c r="J63" s="135"/>
      <c r="K63" s="135"/>
      <c r="L63" s="135"/>
      <c r="M63" s="135"/>
      <c r="N63" s="135"/>
      <c r="O63" s="135"/>
      <c r="P63" s="135"/>
      <c r="Q63" s="135"/>
      <c r="R63" s="135"/>
      <c r="S63" s="135"/>
      <c r="T63" s="135"/>
      <c r="U63" s="135"/>
      <c r="V63" s="135"/>
      <c r="W63" s="135"/>
      <c r="X63" s="138"/>
      <c r="Y63" s="140"/>
      <c r="Z63" s="142"/>
      <c r="AA63" s="144"/>
      <c r="AB63" s="145"/>
    </row>
    <row r="64" spans="1:28" ht="24.75" customHeight="1" thickBot="1">
      <c r="A64" s="150"/>
      <c r="B64" s="7" t="s">
        <v>53</v>
      </c>
      <c r="C64" s="161"/>
      <c r="D64" s="153"/>
      <c r="E64" s="136"/>
      <c r="F64" s="136"/>
      <c r="G64" s="136"/>
      <c r="H64" s="136"/>
      <c r="I64" s="136"/>
      <c r="J64" s="136"/>
      <c r="K64" s="136"/>
      <c r="L64" s="136"/>
      <c r="M64" s="136"/>
      <c r="N64" s="136"/>
      <c r="O64" s="136"/>
      <c r="P64" s="136"/>
      <c r="Q64" s="136"/>
      <c r="R64" s="136"/>
      <c r="S64" s="136"/>
      <c r="T64" s="136"/>
      <c r="U64" s="136"/>
      <c r="V64" s="136"/>
      <c r="W64" s="136"/>
      <c r="X64" s="139"/>
      <c r="Y64" s="140"/>
      <c r="Z64" s="142"/>
      <c r="AA64" s="144"/>
      <c r="AB64" s="145"/>
    </row>
    <row r="65" spans="1:28" ht="24.75" customHeight="1">
      <c r="A65" s="47">
        <v>21</v>
      </c>
      <c r="B65" s="6" t="s">
        <v>129</v>
      </c>
      <c r="C65" s="169" t="s">
        <v>140</v>
      </c>
      <c r="D65" s="151"/>
      <c r="E65" s="134"/>
      <c r="F65" s="134"/>
      <c r="G65" s="134"/>
      <c r="H65" s="134"/>
      <c r="I65" s="134"/>
      <c r="J65" s="134"/>
      <c r="K65" s="134"/>
      <c r="L65" s="134"/>
      <c r="M65" s="134">
        <v>0.7944444444444444</v>
      </c>
      <c r="N65" s="134"/>
      <c r="O65" s="134"/>
      <c r="P65" s="134"/>
      <c r="Q65" s="134"/>
      <c r="R65" s="134">
        <v>0.6041666666666666</v>
      </c>
      <c r="S65" s="134"/>
      <c r="T65" s="134">
        <v>0.6875</v>
      </c>
      <c r="U65" s="134">
        <v>0.25</v>
      </c>
      <c r="V65" s="134">
        <v>0.17500000000000002</v>
      </c>
      <c r="W65" s="134">
        <v>0.057638888888888885</v>
      </c>
      <c r="X65" s="137">
        <v>0.8958333333333334</v>
      </c>
      <c r="Y65" s="140">
        <v>7</v>
      </c>
      <c r="Z65" s="141">
        <v>0.9936921296296296</v>
      </c>
      <c r="AA65" s="162">
        <v>3</v>
      </c>
      <c r="AB65" s="145">
        <v>21</v>
      </c>
    </row>
    <row r="66" spans="1:28" ht="24.75" customHeight="1">
      <c r="A66" s="48"/>
      <c r="B66" s="7" t="s">
        <v>130</v>
      </c>
      <c r="C66" s="160"/>
      <c r="D66" s="152"/>
      <c r="E66" s="135"/>
      <c r="F66" s="135"/>
      <c r="G66" s="135"/>
      <c r="H66" s="135"/>
      <c r="I66" s="135"/>
      <c r="J66" s="135"/>
      <c r="K66" s="135"/>
      <c r="L66" s="135"/>
      <c r="M66" s="135"/>
      <c r="N66" s="135"/>
      <c r="O66" s="135"/>
      <c r="P66" s="135"/>
      <c r="Q66" s="135"/>
      <c r="R66" s="135"/>
      <c r="S66" s="135"/>
      <c r="T66" s="135"/>
      <c r="U66" s="135"/>
      <c r="V66" s="135"/>
      <c r="W66" s="135"/>
      <c r="X66" s="138"/>
      <c r="Y66" s="140"/>
      <c r="Z66" s="142"/>
      <c r="AA66" s="144"/>
      <c r="AB66" s="145"/>
    </row>
    <row r="67" spans="1:28" ht="24.75" customHeight="1" thickBot="1">
      <c r="A67" s="150"/>
      <c r="B67" s="7" t="s">
        <v>131</v>
      </c>
      <c r="C67" s="161"/>
      <c r="D67" s="153"/>
      <c r="E67" s="136"/>
      <c r="F67" s="136"/>
      <c r="G67" s="136"/>
      <c r="H67" s="136"/>
      <c r="I67" s="136"/>
      <c r="J67" s="136"/>
      <c r="K67" s="136"/>
      <c r="L67" s="136"/>
      <c r="M67" s="136"/>
      <c r="N67" s="136"/>
      <c r="O67" s="136"/>
      <c r="P67" s="136"/>
      <c r="Q67" s="136"/>
      <c r="R67" s="136"/>
      <c r="S67" s="136"/>
      <c r="T67" s="136"/>
      <c r="U67" s="136"/>
      <c r="V67" s="136"/>
      <c r="W67" s="136"/>
      <c r="X67" s="139"/>
      <c r="Y67" s="140"/>
      <c r="Z67" s="142"/>
      <c r="AA67" s="144"/>
      <c r="AB67" s="145"/>
    </row>
    <row r="68" spans="1:28" ht="24.75" customHeight="1">
      <c r="A68" s="47">
        <v>3</v>
      </c>
      <c r="B68" s="6" t="s">
        <v>54</v>
      </c>
      <c r="C68" s="159" t="s">
        <v>137</v>
      </c>
      <c r="D68" s="151">
        <v>0.6631944444444444</v>
      </c>
      <c r="E68" s="134"/>
      <c r="F68" s="134"/>
      <c r="G68" s="134">
        <v>0.8472222222222222</v>
      </c>
      <c r="H68" s="134"/>
      <c r="I68" s="134"/>
      <c r="J68" s="134"/>
      <c r="K68" s="134">
        <v>0.7465277777777778</v>
      </c>
      <c r="L68" s="134"/>
      <c r="M68" s="134">
        <v>0.9305555555555555</v>
      </c>
      <c r="N68" s="134"/>
      <c r="O68" s="134"/>
      <c r="P68" s="134">
        <v>0.20833333333333334</v>
      </c>
      <c r="Q68" s="134"/>
      <c r="R68" s="134">
        <v>0.5555555555555556</v>
      </c>
      <c r="S68" s="134"/>
      <c r="T68" s="134"/>
      <c r="U68" s="134"/>
      <c r="V68" s="134"/>
      <c r="W68" s="134"/>
      <c r="X68" s="137">
        <v>0.05555555555555555</v>
      </c>
      <c r="Y68" s="140">
        <v>7</v>
      </c>
      <c r="Z68" s="142" t="s">
        <v>132</v>
      </c>
      <c r="AA68" s="146"/>
      <c r="AB68" s="147"/>
    </row>
    <row r="69" spans="1:28" ht="24.75" customHeight="1">
      <c r="A69" s="48"/>
      <c r="B69" s="7" t="s">
        <v>55</v>
      </c>
      <c r="C69" s="160"/>
      <c r="D69" s="152"/>
      <c r="E69" s="135"/>
      <c r="F69" s="135"/>
      <c r="G69" s="135"/>
      <c r="H69" s="135"/>
      <c r="I69" s="135"/>
      <c r="J69" s="135"/>
      <c r="K69" s="135"/>
      <c r="L69" s="135"/>
      <c r="M69" s="135"/>
      <c r="N69" s="135"/>
      <c r="O69" s="135"/>
      <c r="P69" s="135"/>
      <c r="Q69" s="135"/>
      <c r="R69" s="135"/>
      <c r="S69" s="135"/>
      <c r="T69" s="135"/>
      <c r="U69" s="135"/>
      <c r="V69" s="135"/>
      <c r="W69" s="135"/>
      <c r="X69" s="138"/>
      <c r="Y69" s="140"/>
      <c r="Z69" s="142"/>
      <c r="AA69" s="144"/>
      <c r="AB69" s="148"/>
    </row>
    <row r="70" spans="1:28" ht="24.75" customHeight="1" thickBot="1">
      <c r="A70" s="150"/>
      <c r="B70" s="7" t="s">
        <v>56</v>
      </c>
      <c r="C70" s="161"/>
      <c r="D70" s="153"/>
      <c r="E70" s="136"/>
      <c r="F70" s="136"/>
      <c r="G70" s="136"/>
      <c r="H70" s="136"/>
      <c r="I70" s="136"/>
      <c r="J70" s="136"/>
      <c r="K70" s="136"/>
      <c r="L70" s="136"/>
      <c r="M70" s="136"/>
      <c r="N70" s="136"/>
      <c r="O70" s="136"/>
      <c r="P70" s="136"/>
      <c r="Q70" s="136"/>
      <c r="R70" s="136"/>
      <c r="S70" s="136"/>
      <c r="T70" s="136"/>
      <c r="U70" s="136"/>
      <c r="V70" s="136"/>
      <c r="W70" s="136"/>
      <c r="X70" s="139"/>
      <c r="Y70" s="140"/>
      <c r="Z70" s="142"/>
      <c r="AA70" s="144"/>
      <c r="AB70" s="149"/>
    </row>
    <row r="71" spans="1:28" ht="24.75" customHeight="1">
      <c r="A71" s="47">
        <v>8</v>
      </c>
      <c r="B71" s="6" t="s">
        <v>57</v>
      </c>
      <c r="C71" s="159" t="s">
        <v>137</v>
      </c>
      <c r="D71" s="151">
        <v>0.034027777777777775</v>
      </c>
      <c r="E71" s="134"/>
      <c r="F71" s="134"/>
      <c r="G71" s="134"/>
      <c r="H71" s="134"/>
      <c r="I71" s="134">
        <v>0.7763888888888889</v>
      </c>
      <c r="J71" s="134"/>
      <c r="K71" s="134"/>
      <c r="L71" s="134">
        <v>0.7347222222222222</v>
      </c>
      <c r="M71" s="134"/>
      <c r="N71" s="134"/>
      <c r="O71" s="134">
        <v>0.6631944444444444</v>
      </c>
      <c r="P71" s="134">
        <v>0.48125</v>
      </c>
      <c r="Q71" s="134">
        <v>0.5472222222222222</v>
      </c>
      <c r="R71" s="134"/>
      <c r="S71" s="134"/>
      <c r="T71" s="134"/>
      <c r="U71" s="134"/>
      <c r="V71" s="134"/>
      <c r="W71" s="134">
        <v>0.8930555555555556</v>
      </c>
      <c r="X71" s="137"/>
      <c r="Y71" s="140">
        <v>7</v>
      </c>
      <c r="Z71" s="142" t="s">
        <v>132</v>
      </c>
      <c r="AA71" s="146"/>
      <c r="AB71" s="147"/>
    </row>
    <row r="72" spans="1:28" ht="24.75" customHeight="1">
      <c r="A72" s="48"/>
      <c r="B72" s="7" t="s">
        <v>58</v>
      </c>
      <c r="C72" s="160"/>
      <c r="D72" s="152"/>
      <c r="E72" s="135"/>
      <c r="F72" s="135"/>
      <c r="G72" s="135"/>
      <c r="H72" s="135"/>
      <c r="I72" s="135"/>
      <c r="J72" s="135"/>
      <c r="K72" s="135"/>
      <c r="L72" s="135"/>
      <c r="M72" s="135"/>
      <c r="N72" s="135"/>
      <c r="O72" s="135"/>
      <c r="P72" s="135"/>
      <c r="Q72" s="135"/>
      <c r="R72" s="135"/>
      <c r="S72" s="135"/>
      <c r="T72" s="135"/>
      <c r="U72" s="135"/>
      <c r="V72" s="135"/>
      <c r="W72" s="135"/>
      <c r="X72" s="138"/>
      <c r="Y72" s="140"/>
      <c r="Z72" s="142"/>
      <c r="AA72" s="144"/>
      <c r="AB72" s="148"/>
    </row>
    <row r="73" spans="1:28" ht="16.5" customHeight="1" thickBot="1">
      <c r="A73" s="150"/>
      <c r="B73" s="7" t="s">
        <v>59</v>
      </c>
      <c r="C73" s="161"/>
      <c r="D73" s="153"/>
      <c r="E73" s="136"/>
      <c r="F73" s="136"/>
      <c r="G73" s="136"/>
      <c r="H73" s="136"/>
      <c r="I73" s="136"/>
      <c r="J73" s="136"/>
      <c r="K73" s="136"/>
      <c r="L73" s="136"/>
      <c r="M73" s="136"/>
      <c r="N73" s="136"/>
      <c r="O73" s="136"/>
      <c r="P73" s="136"/>
      <c r="Q73" s="136"/>
      <c r="R73" s="136"/>
      <c r="S73" s="136"/>
      <c r="T73" s="136"/>
      <c r="U73" s="136"/>
      <c r="V73" s="136"/>
      <c r="W73" s="136"/>
      <c r="X73" s="139"/>
      <c r="Y73" s="140"/>
      <c r="Z73" s="142"/>
      <c r="AA73" s="144"/>
      <c r="AB73" s="149"/>
    </row>
    <row r="74" spans="1:28" ht="24.75" customHeight="1">
      <c r="A74" s="47">
        <v>30</v>
      </c>
      <c r="B74" s="6" t="s">
        <v>78</v>
      </c>
      <c r="C74" s="159" t="s">
        <v>137</v>
      </c>
      <c r="D74" s="151"/>
      <c r="E74" s="134"/>
      <c r="F74" s="134"/>
      <c r="G74" s="134"/>
      <c r="H74" s="134"/>
      <c r="I74" s="134"/>
      <c r="J74" s="134"/>
      <c r="K74" s="134"/>
      <c r="L74" s="134"/>
      <c r="M74" s="134"/>
      <c r="N74" s="134"/>
      <c r="O74" s="134"/>
      <c r="P74" s="134"/>
      <c r="Q74" s="134"/>
      <c r="R74" s="134">
        <v>0.576388888888889</v>
      </c>
      <c r="S74" s="134"/>
      <c r="T74" s="134"/>
      <c r="U74" s="134"/>
      <c r="V74" s="134"/>
      <c r="W74" s="134"/>
      <c r="X74" s="137"/>
      <c r="Y74" s="140">
        <v>6</v>
      </c>
      <c r="Z74" s="142" t="s">
        <v>132</v>
      </c>
      <c r="AA74" s="146"/>
      <c r="AB74" s="147"/>
    </row>
    <row r="75" spans="1:28" ht="24.75" customHeight="1">
      <c r="A75" s="48"/>
      <c r="B75" s="7" t="s">
        <v>79</v>
      </c>
      <c r="C75" s="160"/>
      <c r="D75" s="152"/>
      <c r="E75" s="135"/>
      <c r="F75" s="135"/>
      <c r="G75" s="135"/>
      <c r="H75" s="135"/>
      <c r="I75" s="135"/>
      <c r="J75" s="135"/>
      <c r="K75" s="135"/>
      <c r="L75" s="135"/>
      <c r="M75" s="135"/>
      <c r="N75" s="135"/>
      <c r="O75" s="135"/>
      <c r="P75" s="135"/>
      <c r="Q75" s="135"/>
      <c r="R75" s="135"/>
      <c r="S75" s="135"/>
      <c r="T75" s="135"/>
      <c r="U75" s="135"/>
      <c r="V75" s="135"/>
      <c r="W75" s="135"/>
      <c r="X75" s="138"/>
      <c r="Y75" s="140"/>
      <c r="Z75" s="142"/>
      <c r="AA75" s="144"/>
      <c r="AB75" s="148"/>
    </row>
    <row r="76" spans="1:28" ht="24.75" customHeight="1" thickBot="1">
      <c r="A76" s="150"/>
      <c r="B76" s="7" t="s">
        <v>80</v>
      </c>
      <c r="C76" s="161"/>
      <c r="D76" s="153"/>
      <c r="E76" s="136"/>
      <c r="F76" s="136"/>
      <c r="G76" s="136"/>
      <c r="H76" s="136"/>
      <c r="I76" s="136"/>
      <c r="J76" s="136"/>
      <c r="K76" s="136"/>
      <c r="L76" s="136"/>
      <c r="M76" s="136"/>
      <c r="N76" s="136"/>
      <c r="O76" s="136"/>
      <c r="P76" s="136"/>
      <c r="Q76" s="136"/>
      <c r="R76" s="136"/>
      <c r="S76" s="136"/>
      <c r="T76" s="136"/>
      <c r="U76" s="136"/>
      <c r="V76" s="136"/>
      <c r="W76" s="136"/>
      <c r="X76" s="139"/>
      <c r="Y76" s="140"/>
      <c r="Z76" s="142"/>
      <c r="AA76" s="144"/>
      <c r="AB76" s="149"/>
    </row>
    <row r="77" spans="1:28" ht="24.75" customHeight="1">
      <c r="A77" s="47">
        <v>6</v>
      </c>
      <c r="B77" s="6" t="s">
        <v>90</v>
      </c>
      <c r="C77" s="166" t="s">
        <v>138</v>
      </c>
      <c r="D77" s="151"/>
      <c r="E77" s="134"/>
      <c r="F77" s="134"/>
      <c r="G77" s="134"/>
      <c r="H77" s="134"/>
      <c r="I77" s="134"/>
      <c r="J77" s="134"/>
      <c r="K77" s="134"/>
      <c r="L77" s="134"/>
      <c r="M77" s="134"/>
      <c r="N77" s="134"/>
      <c r="O77" s="134"/>
      <c r="P77" s="134"/>
      <c r="Q77" s="134"/>
      <c r="R77" s="134"/>
      <c r="S77" s="134"/>
      <c r="T77" s="134"/>
      <c r="U77" s="134"/>
      <c r="V77" s="134"/>
      <c r="W77" s="134"/>
      <c r="X77" s="137"/>
      <c r="Y77" s="140"/>
      <c r="Z77" s="142" t="s">
        <v>132</v>
      </c>
      <c r="AA77" s="143"/>
      <c r="AB77" s="147"/>
    </row>
    <row r="78" spans="1:28" ht="24.75" customHeight="1">
      <c r="A78" s="48"/>
      <c r="B78" s="7" t="s">
        <v>91</v>
      </c>
      <c r="C78" s="160"/>
      <c r="D78" s="152"/>
      <c r="E78" s="135"/>
      <c r="F78" s="135"/>
      <c r="G78" s="135"/>
      <c r="H78" s="135"/>
      <c r="I78" s="135"/>
      <c r="J78" s="135"/>
      <c r="K78" s="135"/>
      <c r="L78" s="135"/>
      <c r="M78" s="135"/>
      <c r="N78" s="135"/>
      <c r="O78" s="135"/>
      <c r="P78" s="135"/>
      <c r="Q78" s="135"/>
      <c r="R78" s="135"/>
      <c r="S78" s="135"/>
      <c r="T78" s="135"/>
      <c r="U78" s="135"/>
      <c r="V78" s="135"/>
      <c r="W78" s="135"/>
      <c r="X78" s="138"/>
      <c r="Y78" s="140"/>
      <c r="Z78" s="142"/>
      <c r="AA78" s="144"/>
      <c r="AB78" s="148"/>
    </row>
    <row r="79" spans="1:28" ht="24.75" customHeight="1" thickBot="1">
      <c r="A79" s="150"/>
      <c r="B79" s="7" t="s">
        <v>92</v>
      </c>
      <c r="C79" s="161"/>
      <c r="D79" s="153"/>
      <c r="E79" s="136"/>
      <c r="F79" s="136"/>
      <c r="G79" s="136"/>
      <c r="H79" s="136"/>
      <c r="I79" s="136"/>
      <c r="J79" s="136"/>
      <c r="K79" s="136"/>
      <c r="L79" s="136"/>
      <c r="M79" s="136"/>
      <c r="N79" s="136"/>
      <c r="O79" s="136"/>
      <c r="P79" s="136"/>
      <c r="Q79" s="136"/>
      <c r="R79" s="136"/>
      <c r="S79" s="136"/>
      <c r="T79" s="136"/>
      <c r="U79" s="136"/>
      <c r="V79" s="136"/>
      <c r="W79" s="136"/>
      <c r="X79" s="139"/>
      <c r="Y79" s="140"/>
      <c r="Z79" s="142"/>
      <c r="AA79" s="144"/>
      <c r="AB79" s="149"/>
    </row>
    <row r="80" spans="1:28" ht="24.75" customHeight="1">
      <c r="A80" s="47">
        <v>10</v>
      </c>
      <c r="B80" s="6" t="s">
        <v>93</v>
      </c>
      <c r="C80" s="166" t="s">
        <v>138</v>
      </c>
      <c r="D80" s="151"/>
      <c r="E80" s="134"/>
      <c r="F80" s="134"/>
      <c r="G80" s="134"/>
      <c r="H80" s="134"/>
      <c r="I80" s="134"/>
      <c r="J80" s="134"/>
      <c r="K80" s="134"/>
      <c r="L80" s="134">
        <v>0.7118055555555555</v>
      </c>
      <c r="M80" s="134"/>
      <c r="N80" s="134"/>
      <c r="O80" s="134">
        <v>0.6145833333333334</v>
      </c>
      <c r="P80" s="134">
        <v>0.5208333333333334</v>
      </c>
      <c r="Q80" s="134"/>
      <c r="R80" s="134"/>
      <c r="S80" s="134"/>
      <c r="T80" s="134"/>
      <c r="U80" s="134"/>
      <c r="V80" s="134"/>
      <c r="W80" s="134">
        <v>0.8715277777777778</v>
      </c>
      <c r="X80" s="137"/>
      <c r="Y80" s="140"/>
      <c r="Z80" s="142" t="s">
        <v>132</v>
      </c>
      <c r="AA80" s="143"/>
      <c r="AB80" s="147"/>
    </row>
    <row r="81" spans="1:28" ht="24.75" customHeight="1">
      <c r="A81" s="48"/>
      <c r="B81" s="7" t="s">
        <v>94</v>
      </c>
      <c r="C81" s="160"/>
      <c r="D81" s="152"/>
      <c r="E81" s="135"/>
      <c r="F81" s="135"/>
      <c r="G81" s="135"/>
      <c r="H81" s="135"/>
      <c r="I81" s="135"/>
      <c r="J81" s="135"/>
      <c r="K81" s="135"/>
      <c r="L81" s="135"/>
      <c r="M81" s="135"/>
      <c r="N81" s="135"/>
      <c r="O81" s="135"/>
      <c r="P81" s="135"/>
      <c r="Q81" s="135"/>
      <c r="R81" s="135"/>
      <c r="S81" s="135"/>
      <c r="T81" s="135"/>
      <c r="U81" s="135"/>
      <c r="V81" s="135"/>
      <c r="W81" s="135"/>
      <c r="X81" s="138"/>
      <c r="Y81" s="140"/>
      <c r="Z81" s="142"/>
      <c r="AA81" s="144"/>
      <c r="AB81" s="148"/>
    </row>
    <row r="82" spans="1:28" ht="24.75" customHeight="1" thickBot="1">
      <c r="A82" s="150"/>
      <c r="B82" s="7" t="s">
        <v>95</v>
      </c>
      <c r="C82" s="161"/>
      <c r="D82" s="153"/>
      <c r="E82" s="136"/>
      <c r="F82" s="136"/>
      <c r="G82" s="136"/>
      <c r="H82" s="136"/>
      <c r="I82" s="136"/>
      <c r="J82" s="136"/>
      <c r="K82" s="136"/>
      <c r="L82" s="136"/>
      <c r="M82" s="136"/>
      <c r="N82" s="136"/>
      <c r="O82" s="136"/>
      <c r="P82" s="136"/>
      <c r="Q82" s="136"/>
      <c r="R82" s="136"/>
      <c r="S82" s="136"/>
      <c r="T82" s="136"/>
      <c r="U82" s="136"/>
      <c r="V82" s="136"/>
      <c r="W82" s="136"/>
      <c r="X82" s="139"/>
      <c r="Y82" s="140"/>
      <c r="Z82" s="142"/>
      <c r="AA82" s="144"/>
      <c r="AB82" s="149"/>
    </row>
    <row r="83" spans="1:28" ht="24.75" customHeight="1">
      <c r="A83" s="47">
        <v>17</v>
      </c>
      <c r="B83" s="6" t="s">
        <v>99</v>
      </c>
      <c r="C83" s="166" t="s">
        <v>138</v>
      </c>
      <c r="D83" s="151"/>
      <c r="E83" s="134"/>
      <c r="F83" s="134"/>
      <c r="G83" s="134"/>
      <c r="H83" s="134"/>
      <c r="I83" s="134"/>
      <c r="J83" s="134"/>
      <c r="K83" s="134"/>
      <c r="L83" s="134"/>
      <c r="M83" s="134">
        <v>0.725</v>
      </c>
      <c r="N83" s="134"/>
      <c r="O83" s="134">
        <v>0.6458333333333334</v>
      </c>
      <c r="P83" s="134">
        <v>0.5916666666666667</v>
      </c>
      <c r="Q83" s="134"/>
      <c r="R83" s="134"/>
      <c r="S83" s="134"/>
      <c r="T83" s="134"/>
      <c r="U83" s="134"/>
      <c r="V83" s="134"/>
      <c r="W83" s="134"/>
      <c r="X83" s="137"/>
      <c r="Y83" s="140">
        <v>3</v>
      </c>
      <c r="Z83" s="142" t="s">
        <v>132</v>
      </c>
      <c r="AA83" s="143"/>
      <c r="AB83" s="147"/>
    </row>
    <row r="84" spans="1:28" ht="24.75" customHeight="1">
      <c r="A84" s="48"/>
      <c r="B84" s="7" t="s">
        <v>100</v>
      </c>
      <c r="C84" s="160"/>
      <c r="D84" s="152"/>
      <c r="E84" s="135"/>
      <c r="F84" s="135"/>
      <c r="G84" s="135"/>
      <c r="H84" s="135"/>
      <c r="I84" s="135"/>
      <c r="J84" s="135"/>
      <c r="K84" s="135"/>
      <c r="L84" s="135"/>
      <c r="M84" s="135"/>
      <c r="N84" s="135"/>
      <c r="O84" s="135"/>
      <c r="P84" s="135"/>
      <c r="Q84" s="135"/>
      <c r="R84" s="135"/>
      <c r="S84" s="135"/>
      <c r="T84" s="135"/>
      <c r="U84" s="135"/>
      <c r="V84" s="135"/>
      <c r="W84" s="135"/>
      <c r="X84" s="138"/>
      <c r="Y84" s="140"/>
      <c r="Z84" s="142"/>
      <c r="AA84" s="144"/>
      <c r="AB84" s="148"/>
    </row>
    <row r="85" spans="1:28" ht="24.75" customHeight="1" thickBot="1">
      <c r="A85" s="150"/>
      <c r="B85" s="7" t="s">
        <v>101</v>
      </c>
      <c r="C85" s="161"/>
      <c r="D85" s="153"/>
      <c r="E85" s="136"/>
      <c r="F85" s="136"/>
      <c r="G85" s="136"/>
      <c r="H85" s="136"/>
      <c r="I85" s="136"/>
      <c r="J85" s="136"/>
      <c r="K85" s="136"/>
      <c r="L85" s="136"/>
      <c r="M85" s="136"/>
      <c r="N85" s="136"/>
      <c r="O85" s="136"/>
      <c r="P85" s="136"/>
      <c r="Q85" s="136"/>
      <c r="R85" s="136"/>
      <c r="S85" s="136"/>
      <c r="T85" s="136"/>
      <c r="U85" s="136"/>
      <c r="V85" s="136"/>
      <c r="W85" s="136"/>
      <c r="X85" s="139"/>
      <c r="Y85" s="140"/>
      <c r="Z85" s="142"/>
      <c r="AA85" s="144"/>
      <c r="AB85" s="149"/>
    </row>
    <row r="86" spans="1:28" ht="24.75" customHeight="1">
      <c r="A86" s="47">
        <v>12</v>
      </c>
      <c r="B86" s="6" t="s">
        <v>123</v>
      </c>
      <c r="C86" s="169" t="s">
        <v>140</v>
      </c>
      <c r="D86" s="151"/>
      <c r="E86" s="134"/>
      <c r="F86" s="134"/>
      <c r="G86" s="134"/>
      <c r="H86" s="134"/>
      <c r="I86" s="134"/>
      <c r="J86" s="134"/>
      <c r="K86" s="134"/>
      <c r="L86" s="134"/>
      <c r="M86" s="134"/>
      <c r="N86" s="134"/>
      <c r="O86" s="134">
        <v>0.5555555555555556</v>
      </c>
      <c r="P86" s="134">
        <v>0.5</v>
      </c>
      <c r="Q86" s="134"/>
      <c r="R86" s="134"/>
      <c r="S86" s="134"/>
      <c r="T86" s="134"/>
      <c r="U86" s="134"/>
      <c r="V86" s="134"/>
      <c r="W86" s="134"/>
      <c r="X86" s="137"/>
      <c r="Y86" s="140">
        <v>2</v>
      </c>
      <c r="Z86" s="142" t="s">
        <v>132</v>
      </c>
      <c r="AA86" s="162"/>
      <c r="AB86" s="147"/>
    </row>
    <row r="87" spans="1:28" ht="24.75" customHeight="1">
      <c r="A87" s="48"/>
      <c r="B87" s="7" t="s">
        <v>124</v>
      </c>
      <c r="C87" s="160"/>
      <c r="D87" s="152"/>
      <c r="E87" s="135"/>
      <c r="F87" s="135"/>
      <c r="G87" s="135"/>
      <c r="H87" s="135"/>
      <c r="I87" s="135"/>
      <c r="J87" s="135"/>
      <c r="K87" s="135"/>
      <c r="L87" s="135"/>
      <c r="M87" s="135"/>
      <c r="N87" s="135"/>
      <c r="O87" s="135"/>
      <c r="P87" s="135"/>
      <c r="Q87" s="135"/>
      <c r="R87" s="135"/>
      <c r="S87" s="135"/>
      <c r="T87" s="135"/>
      <c r="U87" s="135"/>
      <c r="V87" s="135"/>
      <c r="W87" s="135"/>
      <c r="X87" s="138"/>
      <c r="Y87" s="140"/>
      <c r="Z87" s="142"/>
      <c r="AA87" s="144"/>
      <c r="AB87" s="148"/>
    </row>
    <row r="88" spans="1:28" ht="24.75" customHeight="1">
      <c r="A88" s="150"/>
      <c r="B88" s="7" t="s">
        <v>125</v>
      </c>
      <c r="C88" s="161"/>
      <c r="D88" s="153"/>
      <c r="E88" s="136"/>
      <c r="F88" s="136"/>
      <c r="G88" s="136"/>
      <c r="H88" s="136"/>
      <c r="I88" s="136"/>
      <c r="J88" s="136"/>
      <c r="K88" s="136"/>
      <c r="L88" s="136"/>
      <c r="M88" s="136"/>
      <c r="N88" s="136"/>
      <c r="O88" s="136"/>
      <c r="P88" s="136"/>
      <c r="Q88" s="136"/>
      <c r="R88" s="136"/>
      <c r="S88" s="136"/>
      <c r="T88" s="136"/>
      <c r="U88" s="136"/>
      <c r="V88" s="136"/>
      <c r="W88" s="136"/>
      <c r="X88" s="139"/>
      <c r="Y88" s="140"/>
      <c r="Z88" s="142"/>
      <c r="AA88" s="144"/>
      <c r="AB88" s="149"/>
    </row>
    <row r="89" ht="24.75" customHeight="1"/>
    <row r="90" ht="24.75" customHeight="1"/>
    <row r="91" ht="24.75" customHeight="1"/>
    <row r="92" ht="24.75" customHeight="1"/>
    <row r="93" ht="24.75" customHeight="1"/>
    <row r="94" ht="24.75" customHeight="1"/>
    <row r="95" ht="24.75" customHeight="1"/>
    <row r="96" ht="24.75" customHeight="1"/>
    <row r="97" ht="24.75" customHeight="1"/>
  </sheetData>
  <sheetProtection/>
  <mergeCells count="781">
    <mergeCell ref="C83:C85"/>
    <mergeCell ref="C86:C88"/>
    <mergeCell ref="C62:C64"/>
    <mergeCell ref="C65:C67"/>
    <mergeCell ref="C68:C70"/>
    <mergeCell ref="C71:C73"/>
    <mergeCell ref="C74:C76"/>
    <mergeCell ref="C77:C79"/>
    <mergeCell ref="C47:C49"/>
    <mergeCell ref="C50:C52"/>
    <mergeCell ref="C53:C55"/>
    <mergeCell ref="C56:C58"/>
    <mergeCell ref="C59:C61"/>
    <mergeCell ref="C80:C82"/>
    <mergeCell ref="C26:C28"/>
    <mergeCell ref="C29:C31"/>
    <mergeCell ref="C32:C34"/>
    <mergeCell ref="C35:C37"/>
    <mergeCell ref="C38:C40"/>
    <mergeCell ref="C41:C43"/>
    <mergeCell ref="C2:C4"/>
    <mergeCell ref="C5:C7"/>
    <mergeCell ref="C8:C10"/>
    <mergeCell ref="C11:C13"/>
    <mergeCell ref="C14:C16"/>
    <mergeCell ref="C17:C19"/>
    <mergeCell ref="W86:W88"/>
    <mergeCell ref="X86:X88"/>
    <mergeCell ref="Y86:Y88"/>
    <mergeCell ref="Z86:Z88"/>
    <mergeCell ref="AA86:AA88"/>
    <mergeCell ref="AB86:AB88"/>
    <mergeCell ref="Q86:Q88"/>
    <mergeCell ref="R86:R88"/>
    <mergeCell ref="S86:S88"/>
    <mergeCell ref="T86:T88"/>
    <mergeCell ref="U86:U88"/>
    <mergeCell ref="V86:V88"/>
    <mergeCell ref="K86:K88"/>
    <mergeCell ref="L86:L88"/>
    <mergeCell ref="M86:M88"/>
    <mergeCell ref="N86:N88"/>
    <mergeCell ref="O86:O88"/>
    <mergeCell ref="P86:P88"/>
    <mergeCell ref="AA11:AA13"/>
    <mergeCell ref="AB11:AB13"/>
    <mergeCell ref="A86:A88"/>
    <mergeCell ref="D86:D88"/>
    <mergeCell ref="E86:E88"/>
    <mergeCell ref="F86:F88"/>
    <mergeCell ref="G86:G88"/>
    <mergeCell ref="H86:H88"/>
    <mergeCell ref="I86:I88"/>
    <mergeCell ref="J86:J88"/>
    <mergeCell ref="U11:U13"/>
    <mergeCell ref="V11:V13"/>
    <mergeCell ref="W11:W13"/>
    <mergeCell ref="X11:X13"/>
    <mergeCell ref="Y11:Y13"/>
    <mergeCell ref="Z11:Z13"/>
    <mergeCell ref="O11:O13"/>
    <mergeCell ref="P11:P13"/>
    <mergeCell ref="Q11:Q13"/>
    <mergeCell ref="R11:R13"/>
    <mergeCell ref="S11:S13"/>
    <mergeCell ref="T11:T13"/>
    <mergeCell ref="I11:I13"/>
    <mergeCell ref="J11:J13"/>
    <mergeCell ref="K11:K13"/>
    <mergeCell ref="L11:L13"/>
    <mergeCell ref="M11:M13"/>
    <mergeCell ref="N11:N13"/>
    <mergeCell ref="A11:A13"/>
    <mergeCell ref="D11:D13"/>
    <mergeCell ref="E11:E13"/>
    <mergeCell ref="F11:F13"/>
    <mergeCell ref="G11:G13"/>
    <mergeCell ref="H11:H13"/>
    <mergeCell ref="U53:U55"/>
    <mergeCell ref="V53:V55"/>
    <mergeCell ref="W53:W55"/>
    <mergeCell ref="X53:X55"/>
    <mergeCell ref="Y53:Y55"/>
    <mergeCell ref="Z53:Z55"/>
    <mergeCell ref="O53:O55"/>
    <mergeCell ref="P53:P55"/>
    <mergeCell ref="Q53:Q55"/>
    <mergeCell ref="R53:R55"/>
    <mergeCell ref="S53:S55"/>
    <mergeCell ref="T53:T55"/>
    <mergeCell ref="I53:I55"/>
    <mergeCell ref="J53:J55"/>
    <mergeCell ref="K53:K55"/>
    <mergeCell ref="L53:L55"/>
    <mergeCell ref="M53:M55"/>
    <mergeCell ref="N53:N55"/>
    <mergeCell ref="A53:A55"/>
    <mergeCell ref="D53:D55"/>
    <mergeCell ref="E53:E55"/>
    <mergeCell ref="F53:F55"/>
    <mergeCell ref="G53:G55"/>
    <mergeCell ref="H53:H55"/>
    <mergeCell ref="W47:W49"/>
    <mergeCell ref="X47:X49"/>
    <mergeCell ref="Y47:Y49"/>
    <mergeCell ref="Z47:Z49"/>
    <mergeCell ref="AA47:AA49"/>
    <mergeCell ref="AB47:AB49"/>
    <mergeCell ref="Q47:Q49"/>
    <mergeCell ref="R47:R49"/>
    <mergeCell ref="S47:S49"/>
    <mergeCell ref="T47:T49"/>
    <mergeCell ref="U47:U49"/>
    <mergeCell ref="V47:V49"/>
    <mergeCell ref="K47:K49"/>
    <mergeCell ref="L47:L49"/>
    <mergeCell ref="M47:M49"/>
    <mergeCell ref="N47:N49"/>
    <mergeCell ref="O47:O49"/>
    <mergeCell ref="P47:P49"/>
    <mergeCell ref="AA41:AA43"/>
    <mergeCell ref="AB41:AB43"/>
    <mergeCell ref="A47:A49"/>
    <mergeCell ref="D47:D49"/>
    <mergeCell ref="E47:E49"/>
    <mergeCell ref="F47:F49"/>
    <mergeCell ref="G47:G49"/>
    <mergeCell ref="H47:H49"/>
    <mergeCell ref="I47:I49"/>
    <mergeCell ref="J47:J49"/>
    <mergeCell ref="U41:U43"/>
    <mergeCell ref="V41:V43"/>
    <mergeCell ref="W41:W43"/>
    <mergeCell ref="X41:X43"/>
    <mergeCell ref="Y41:Y43"/>
    <mergeCell ref="Z41:Z43"/>
    <mergeCell ref="O41:O43"/>
    <mergeCell ref="P41:P43"/>
    <mergeCell ref="Q41:Q43"/>
    <mergeCell ref="R41:R43"/>
    <mergeCell ref="S41:S43"/>
    <mergeCell ref="T41:T43"/>
    <mergeCell ref="I41:I43"/>
    <mergeCell ref="J41:J43"/>
    <mergeCell ref="K41:K43"/>
    <mergeCell ref="L41:L43"/>
    <mergeCell ref="M41:M43"/>
    <mergeCell ref="N41:N43"/>
    <mergeCell ref="A41:A43"/>
    <mergeCell ref="D41:D43"/>
    <mergeCell ref="E41:E43"/>
    <mergeCell ref="F41:F43"/>
    <mergeCell ref="G41:G43"/>
    <mergeCell ref="H41:H43"/>
    <mergeCell ref="W14:W16"/>
    <mergeCell ref="X14:X16"/>
    <mergeCell ref="Y14:Y16"/>
    <mergeCell ref="Z14:Z16"/>
    <mergeCell ref="AA14:AA16"/>
    <mergeCell ref="AB14:AB16"/>
    <mergeCell ref="Q14:Q16"/>
    <mergeCell ref="R14:R16"/>
    <mergeCell ref="S14:S16"/>
    <mergeCell ref="T14:T16"/>
    <mergeCell ref="U14:U16"/>
    <mergeCell ref="V14:V16"/>
    <mergeCell ref="K14:K16"/>
    <mergeCell ref="L14:L16"/>
    <mergeCell ref="M14:M16"/>
    <mergeCell ref="N14:N16"/>
    <mergeCell ref="O14:O16"/>
    <mergeCell ref="P14:P16"/>
    <mergeCell ref="AA23:AA25"/>
    <mergeCell ref="AB23:AB25"/>
    <mergeCell ref="A14:A16"/>
    <mergeCell ref="D14:D16"/>
    <mergeCell ref="E14:E16"/>
    <mergeCell ref="F14:F16"/>
    <mergeCell ref="G14:G16"/>
    <mergeCell ref="H14:H16"/>
    <mergeCell ref="I14:I16"/>
    <mergeCell ref="J14:J16"/>
    <mergeCell ref="U23:U25"/>
    <mergeCell ref="V23:V25"/>
    <mergeCell ref="W23:W25"/>
    <mergeCell ref="X23:X25"/>
    <mergeCell ref="Y23:Y25"/>
    <mergeCell ref="Z23:Z25"/>
    <mergeCell ref="O23:O25"/>
    <mergeCell ref="P23:P25"/>
    <mergeCell ref="Q23:Q25"/>
    <mergeCell ref="R23:R25"/>
    <mergeCell ref="S23:S25"/>
    <mergeCell ref="T23:T25"/>
    <mergeCell ref="I23:I25"/>
    <mergeCell ref="J23:J25"/>
    <mergeCell ref="K23:K25"/>
    <mergeCell ref="L23:L25"/>
    <mergeCell ref="M23:M25"/>
    <mergeCell ref="N23:N25"/>
    <mergeCell ref="A23:A25"/>
    <mergeCell ref="D23:D25"/>
    <mergeCell ref="E23:E25"/>
    <mergeCell ref="F23:F25"/>
    <mergeCell ref="G23:G25"/>
    <mergeCell ref="H23:H25"/>
    <mergeCell ref="C23:C25"/>
    <mergeCell ref="W83:W85"/>
    <mergeCell ref="X83:X85"/>
    <mergeCell ref="Y83:Y85"/>
    <mergeCell ref="Z83:Z85"/>
    <mergeCell ref="AA83:AA85"/>
    <mergeCell ref="AB83:AB85"/>
    <mergeCell ref="Q83:Q85"/>
    <mergeCell ref="R83:R85"/>
    <mergeCell ref="S83:S85"/>
    <mergeCell ref="T83:T85"/>
    <mergeCell ref="U83:U85"/>
    <mergeCell ref="V83:V85"/>
    <mergeCell ref="K83:K85"/>
    <mergeCell ref="L83:L85"/>
    <mergeCell ref="M83:M85"/>
    <mergeCell ref="N83:N85"/>
    <mergeCell ref="O83:O85"/>
    <mergeCell ref="P83:P85"/>
    <mergeCell ref="AA20:AA22"/>
    <mergeCell ref="AB20:AB22"/>
    <mergeCell ref="A83:A85"/>
    <mergeCell ref="D83:D85"/>
    <mergeCell ref="E83:E85"/>
    <mergeCell ref="F83:F85"/>
    <mergeCell ref="G83:G85"/>
    <mergeCell ref="H83:H85"/>
    <mergeCell ref="I83:I85"/>
    <mergeCell ref="J83:J85"/>
    <mergeCell ref="U20:U22"/>
    <mergeCell ref="V20:V22"/>
    <mergeCell ref="W20:W22"/>
    <mergeCell ref="X20:X22"/>
    <mergeCell ref="Y20:Y22"/>
    <mergeCell ref="Z20:Z22"/>
    <mergeCell ref="O20:O22"/>
    <mergeCell ref="P20:P22"/>
    <mergeCell ref="Q20:Q22"/>
    <mergeCell ref="R20:R22"/>
    <mergeCell ref="S20:S22"/>
    <mergeCell ref="T20:T22"/>
    <mergeCell ref="I20:I22"/>
    <mergeCell ref="J20:J22"/>
    <mergeCell ref="K20:K22"/>
    <mergeCell ref="L20:L22"/>
    <mergeCell ref="M20:M22"/>
    <mergeCell ref="N20:N22"/>
    <mergeCell ref="A20:A22"/>
    <mergeCell ref="D20:D22"/>
    <mergeCell ref="E20:E22"/>
    <mergeCell ref="F20:F22"/>
    <mergeCell ref="G20:G22"/>
    <mergeCell ref="H20:H22"/>
    <mergeCell ref="C20:C22"/>
    <mergeCell ref="W80:W82"/>
    <mergeCell ref="X80:X82"/>
    <mergeCell ref="Y80:Y82"/>
    <mergeCell ref="Z80:Z82"/>
    <mergeCell ref="AA80:AA82"/>
    <mergeCell ref="AB80:AB82"/>
    <mergeCell ref="Q80:Q82"/>
    <mergeCell ref="R80:R82"/>
    <mergeCell ref="S80:S82"/>
    <mergeCell ref="T80:T82"/>
    <mergeCell ref="U80:U82"/>
    <mergeCell ref="V80:V82"/>
    <mergeCell ref="K80:K82"/>
    <mergeCell ref="L80:L82"/>
    <mergeCell ref="M80:M82"/>
    <mergeCell ref="N80:N82"/>
    <mergeCell ref="O80:O82"/>
    <mergeCell ref="P80:P82"/>
    <mergeCell ref="AA77:AA79"/>
    <mergeCell ref="AB77:AB79"/>
    <mergeCell ref="A80:A82"/>
    <mergeCell ref="D80:D82"/>
    <mergeCell ref="E80:E82"/>
    <mergeCell ref="F80:F82"/>
    <mergeCell ref="G80:G82"/>
    <mergeCell ref="H80:H82"/>
    <mergeCell ref="I80:I82"/>
    <mergeCell ref="J80:J82"/>
    <mergeCell ref="U77:U79"/>
    <mergeCell ref="V77:V79"/>
    <mergeCell ref="W77:W79"/>
    <mergeCell ref="X77:X79"/>
    <mergeCell ref="Y77:Y79"/>
    <mergeCell ref="Z77:Z79"/>
    <mergeCell ref="O77:O79"/>
    <mergeCell ref="P77:P79"/>
    <mergeCell ref="Q77:Q79"/>
    <mergeCell ref="R77:R79"/>
    <mergeCell ref="S77:S79"/>
    <mergeCell ref="T77:T79"/>
    <mergeCell ref="I77:I79"/>
    <mergeCell ref="J77:J79"/>
    <mergeCell ref="K77:K79"/>
    <mergeCell ref="L77:L79"/>
    <mergeCell ref="M77:M79"/>
    <mergeCell ref="N77:N79"/>
    <mergeCell ref="A77:A79"/>
    <mergeCell ref="D77:D79"/>
    <mergeCell ref="E77:E79"/>
    <mergeCell ref="F77:F79"/>
    <mergeCell ref="G77:G79"/>
    <mergeCell ref="H77:H79"/>
    <mergeCell ref="W5:W7"/>
    <mergeCell ref="X5:X7"/>
    <mergeCell ref="Y5:Y7"/>
    <mergeCell ref="Z5:Z7"/>
    <mergeCell ref="AA5:AA7"/>
    <mergeCell ref="AB5:AB7"/>
    <mergeCell ref="Q5:Q7"/>
    <mergeCell ref="R5:R7"/>
    <mergeCell ref="S5:S7"/>
    <mergeCell ref="T5:T7"/>
    <mergeCell ref="U5:U7"/>
    <mergeCell ref="V5:V7"/>
    <mergeCell ref="K5:K7"/>
    <mergeCell ref="L5:L7"/>
    <mergeCell ref="M5:M7"/>
    <mergeCell ref="N5:N7"/>
    <mergeCell ref="O5:O7"/>
    <mergeCell ref="P5:P7"/>
    <mergeCell ref="AA38:AA40"/>
    <mergeCell ref="AB38:AB40"/>
    <mergeCell ref="A5:A7"/>
    <mergeCell ref="D5:D7"/>
    <mergeCell ref="E5:E7"/>
    <mergeCell ref="F5:F7"/>
    <mergeCell ref="G5:G7"/>
    <mergeCell ref="H5:H7"/>
    <mergeCell ref="I5:I7"/>
    <mergeCell ref="J5:J7"/>
    <mergeCell ref="U38:U40"/>
    <mergeCell ref="V38:V40"/>
    <mergeCell ref="W38:W40"/>
    <mergeCell ref="X38:X40"/>
    <mergeCell ref="Y38:Y40"/>
    <mergeCell ref="Z38:Z40"/>
    <mergeCell ref="O38:O40"/>
    <mergeCell ref="P38:P40"/>
    <mergeCell ref="Q38:Q40"/>
    <mergeCell ref="R38:R40"/>
    <mergeCell ref="S38:S40"/>
    <mergeCell ref="T38:T40"/>
    <mergeCell ref="I38:I40"/>
    <mergeCell ref="J38:J40"/>
    <mergeCell ref="K38:K40"/>
    <mergeCell ref="L38:L40"/>
    <mergeCell ref="M38:M40"/>
    <mergeCell ref="N38:N40"/>
    <mergeCell ref="A38:A40"/>
    <mergeCell ref="D38:D40"/>
    <mergeCell ref="E38:E40"/>
    <mergeCell ref="F38:F40"/>
    <mergeCell ref="G38:G40"/>
    <mergeCell ref="H38:H40"/>
    <mergeCell ref="Z8:Z10"/>
    <mergeCell ref="Z17:Z19"/>
    <mergeCell ref="Z59:Z61"/>
    <mergeCell ref="Z65:Z67"/>
    <mergeCell ref="Z50:Z52"/>
    <mergeCell ref="X50:X52"/>
    <mergeCell ref="Y50:Y52"/>
    <mergeCell ref="X65:X67"/>
    <mergeCell ref="Y65:Y67"/>
    <mergeCell ref="X59:X61"/>
    <mergeCell ref="AB50:AB52"/>
    <mergeCell ref="Z62:Z64"/>
    <mergeCell ref="Z68:Z70"/>
    <mergeCell ref="Z71:Z73"/>
    <mergeCell ref="Z44:Z46"/>
    <mergeCell ref="AB71:AB73"/>
    <mergeCell ref="AA56:AA58"/>
    <mergeCell ref="AB56:AB58"/>
    <mergeCell ref="AA53:AA55"/>
    <mergeCell ref="AB53:AB55"/>
    <mergeCell ref="Z29:Z31"/>
    <mergeCell ref="AB65:AB67"/>
    <mergeCell ref="AA65:AA67"/>
    <mergeCell ref="R50:R52"/>
    <mergeCell ref="S50:S52"/>
    <mergeCell ref="T50:T52"/>
    <mergeCell ref="U50:U52"/>
    <mergeCell ref="V50:V52"/>
    <mergeCell ref="W50:W52"/>
    <mergeCell ref="AA50:AA52"/>
    <mergeCell ref="L50:L52"/>
    <mergeCell ref="M50:M52"/>
    <mergeCell ref="N50:N52"/>
    <mergeCell ref="O50:O52"/>
    <mergeCell ref="P50:P52"/>
    <mergeCell ref="Q50:Q52"/>
    <mergeCell ref="A50:A52"/>
    <mergeCell ref="D50:D52"/>
    <mergeCell ref="E50:E52"/>
    <mergeCell ref="F50:F52"/>
    <mergeCell ref="G50:G52"/>
    <mergeCell ref="H50:H52"/>
    <mergeCell ref="I50:I52"/>
    <mergeCell ref="J50:J52"/>
    <mergeCell ref="K50:K52"/>
    <mergeCell ref="U65:U67"/>
    <mergeCell ref="V65:V67"/>
    <mergeCell ref="W65:W67"/>
    <mergeCell ref="O65:O67"/>
    <mergeCell ref="P65:P67"/>
    <mergeCell ref="Q65:Q67"/>
    <mergeCell ref="R65:R67"/>
    <mergeCell ref="S65:S67"/>
    <mergeCell ref="T65:T67"/>
    <mergeCell ref="I65:I67"/>
    <mergeCell ref="J65:J67"/>
    <mergeCell ref="K65:K67"/>
    <mergeCell ref="L65:L67"/>
    <mergeCell ref="M65:M67"/>
    <mergeCell ref="N65:N67"/>
    <mergeCell ref="Y59:Y61"/>
    <mergeCell ref="AA59:AA61"/>
    <mergeCell ref="AB59:AB61"/>
    <mergeCell ref="A65:A67"/>
    <mergeCell ref="D65:D67"/>
    <mergeCell ref="E65:E67"/>
    <mergeCell ref="F65:F67"/>
    <mergeCell ref="G65:G67"/>
    <mergeCell ref="H65:H67"/>
    <mergeCell ref="R59:R61"/>
    <mergeCell ref="S59:S61"/>
    <mergeCell ref="T59:T61"/>
    <mergeCell ref="U59:U61"/>
    <mergeCell ref="V59:V61"/>
    <mergeCell ref="W59:W61"/>
    <mergeCell ref="L59:L61"/>
    <mergeCell ref="M59:M61"/>
    <mergeCell ref="N59:N61"/>
    <mergeCell ref="O59:O61"/>
    <mergeCell ref="P59:P61"/>
    <mergeCell ref="Q59:Q61"/>
    <mergeCell ref="AB17:AB19"/>
    <mergeCell ref="A59:A61"/>
    <mergeCell ref="D59:D61"/>
    <mergeCell ref="E59:E61"/>
    <mergeCell ref="F59:F61"/>
    <mergeCell ref="G59:G61"/>
    <mergeCell ref="H59:H61"/>
    <mergeCell ref="I59:I61"/>
    <mergeCell ref="J59:J61"/>
    <mergeCell ref="K59:K61"/>
    <mergeCell ref="U17:U19"/>
    <mergeCell ref="V17:V19"/>
    <mergeCell ref="W17:W19"/>
    <mergeCell ref="X17:X19"/>
    <mergeCell ref="Y17:Y19"/>
    <mergeCell ref="O56:O58"/>
    <mergeCell ref="P56:P58"/>
    <mergeCell ref="Q56:Q58"/>
    <mergeCell ref="R56:R58"/>
    <mergeCell ref="AA17:AA19"/>
    <mergeCell ref="O17:O19"/>
    <mergeCell ref="P17:P19"/>
    <mergeCell ref="Q17:Q19"/>
    <mergeCell ref="R17:R19"/>
    <mergeCell ref="S17:S19"/>
    <mergeCell ref="T17:T19"/>
    <mergeCell ref="I17:I19"/>
    <mergeCell ref="J17:J19"/>
    <mergeCell ref="K17:K19"/>
    <mergeCell ref="L17:L19"/>
    <mergeCell ref="M17:M19"/>
    <mergeCell ref="N17:N19"/>
    <mergeCell ref="X8:X10"/>
    <mergeCell ref="Y8:Y10"/>
    <mergeCell ref="AA8:AA10"/>
    <mergeCell ref="AB8:AB10"/>
    <mergeCell ref="A17:A19"/>
    <mergeCell ref="D17:D19"/>
    <mergeCell ref="E17:E19"/>
    <mergeCell ref="F17:F19"/>
    <mergeCell ref="G17:G19"/>
    <mergeCell ref="H17:H19"/>
    <mergeCell ref="R8:R10"/>
    <mergeCell ref="S8:S10"/>
    <mergeCell ref="T8:T10"/>
    <mergeCell ref="U8:U10"/>
    <mergeCell ref="V8:V10"/>
    <mergeCell ref="W8:W10"/>
    <mergeCell ref="L8:L10"/>
    <mergeCell ref="M8:M10"/>
    <mergeCell ref="N8:N10"/>
    <mergeCell ref="O8:O10"/>
    <mergeCell ref="P8:P10"/>
    <mergeCell ref="Q8:Q10"/>
    <mergeCell ref="AB32:AB34"/>
    <mergeCell ref="A8:A10"/>
    <mergeCell ref="D8:D10"/>
    <mergeCell ref="E8:E10"/>
    <mergeCell ref="F8:F10"/>
    <mergeCell ref="G8:G10"/>
    <mergeCell ref="H8:H10"/>
    <mergeCell ref="I8:I10"/>
    <mergeCell ref="J8:J10"/>
    <mergeCell ref="K8:K10"/>
    <mergeCell ref="U32:U34"/>
    <mergeCell ref="V32:V34"/>
    <mergeCell ref="W32:W34"/>
    <mergeCell ref="X32:X34"/>
    <mergeCell ref="Y32:Y34"/>
    <mergeCell ref="AA32:AA34"/>
    <mergeCell ref="Z32:Z34"/>
    <mergeCell ref="O32:O34"/>
    <mergeCell ref="P32:P34"/>
    <mergeCell ref="Q32:Q34"/>
    <mergeCell ref="R32:R34"/>
    <mergeCell ref="S32:S34"/>
    <mergeCell ref="T32:T34"/>
    <mergeCell ref="I32:I34"/>
    <mergeCell ref="J32:J34"/>
    <mergeCell ref="K32:K34"/>
    <mergeCell ref="L32:L34"/>
    <mergeCell ref="M32:M34"/>
    <mergeCell ref="N32:N34"/>
    <mergeCell ref="X29:X31"/>
    <mergeCell ref="Y29:Y31"/>
    <mergeCell ref="AA29:AA31"/>
    <mergeCell ref="AB29:AB31"/>
    <mergeCell ref="A32:A34"/>
    <mergeCell ref="D32:D34"/>
    <mergeCell ref="E32:E34"/>
    <mergeCell ref="F32:F34"/>
    <mergeCell ref="G32:G34"/>
    <mergeCell ref="H32:H34"/>
    <mergeCell ref="R29:R31"/>
    <mergeCell ref="S29:S31"/>
    <mergeCell ref="T29:T31"/>
    <mergeCell ref="U29:U31"/>
    <mergeCell ref="V29:V31"/>
    <mergeCell ref="W29:W31"/>
    <mergeCell ref="L29:L31"/>
    <mergeCell ref="M29:M31"/>
    <mergeCell ref="N29:N31"/>
    <mergeCell ref="O29:O31"/>
    <mergeCell ref="P29:P31"/>
    <mergeCell ref="Q29:Q31"/>
    <mergeCell ref="AB35:AB37"/>
    <mergeCell ref="A29:A31"/>
    <mergeCell ref="D29:D31"/>
    <mergeCell ref="E29:E31"/>
    <mergeCell ref="F29:F31"/>
    <mergeCell ref="G29:G31"/>
    <mergeCell ref="H29:H31"/>
    <mergeCell ref="I29:I31"/>
    <mergeCell ref="J29:J31"/>
    <mergeCell ref="K29:K31"/>
    <mergeCell ref="U35:U37"/>
    <mergeCell ref="V35:V37"/>
    <mergeCell ref="W35:W37"/>
    <mergeCell ref="X35:X37"/>
    <mergeCell ref="Y35:Y37"/>
    <mergeCell ref="AA35:AA37"/>
    <mergeCell ref="Z35:Z37"/>
    <mergeCell ref="O35:O37"/>
    <mergeCell ref="P35:P37"/>
    <mergeCell ref="Q35:Q37"/>
    <mergeCell ref="R35:R37"/>
    <mergeCell ref="S35:S37"/>
    <mergeCell ref="T35:T37"/>
    <mergeCell ref="I35:I37"/>
    <mergeCell ref="J35:J37"/>
    <mergeCell ref="K35:K37"/>
    <mergeCell ref="L35:L37"/>
    <mergeCell ref="M35:M37"/>
    <mergeCell ref="N35:N37"/>
    <mergeCell ref="X44:X46"/>
    <mergeCell ref="Y44:Y46"/>
    <mergeCell ref="AA44:AA46"/>
    <mergeCell ref="AB44:AB46"/>
    <mergeCell ref="A35:A37"/>
    <mergeCell ref="D35:D37"/>
    <mergeCell ref="E35:E37"/>
    <mergeCell ref="F35:F37"/>
    <mergeCell ref="G35:G37"/>
    <mergeCell ref="H35:H37"/>
    <mergeCell ref="R44:R46"/>
    <mergeCell ref="S44:S46"/>
    <mergeCell ref="T44:T46"/>
    <mergeCell ref="U44:U46"/>
    <mergeCell ref="V44:V46"/>
    <mergeCell ref="W44:W46"/>
    <mergeCell ref="L44:L46"/>
    <mergeCell ref="M44:M46"/>
    <mergeCell ref="N44:N46"/>
    <mergeCell ref="O44:O46"/>
    <mergeCell ref="P44:P46"/>
    <mergeCell ref="Q44:Q46"/>
    <mergeCell ref="A44:A46"/>
    <mergeCell ref="D44:D46"/>
    <mergeCell ref="E44:E46"/>
    <mergeCell ref="F44:F46"/>
    <mergeCell ref="G44:G46"/>
    <mergeCell ref="H44:H46"/>
    <mergeCell ref="C44:C46"/>
    <mergeCell ref="I44:I46"/>
    <mergeCell ref="J44:J46"/>
    <mergeCell ref="K44:K46"/>
    <mergeCell ref="U71:U73"/>
    <mergeCell ref="V71:V73"/>
    <mergeCell ref="W71:W73"/>
    <mergeCell ref="I71:I73"/>
    <mergeCell ref="J71:J73"/>
    <mergeCell ref="K71:K73"/>
    <mergeCell ref="L71:L73"/>
    <mergeCell ref="X71:X73"/>
    <mergeCell ref="Y71:Y73"/>
    <mergeCell ref="AA71:AA73"/>
    <mergeCell ref="O71:O73"/>
    <mergeCell ref="P71:P73"/>
    <mergeCell ref="Q71:Q73"/>
    <mergeCell ref="R71:R73"/>
    <mergeCell ref="S71:S73"/>
    <mergeCell ref="T71:T73"/>
    <mergeCell ref="M71:M73"/>
    <mergeCell ref="N71:N73"/>
    <mergeCell ref="X68:X70"/>
    <mergeCell ref="Y68:Y70"/>
    <mergeCell ref="AA68:AA70"/>
    <mergeCell ref="AB68:AB70"/>
    <mergeCell ref="R68:R70"/>
    <mergeCell ref="S68:S70"/>
    <mergeCell ref="T68:T70"/>
    <mergeCell ref="U68:U70"/>
    <mergeCell ref="A71:A73"/>
    <mergeCell ref="D71:D73"/>
    <mergeCell ref="E71:E73"/>
    <mergeCell ref="F71:F73"/>
    <mergeCell ref="G71:G73"/>
    <mergeCell ref="H71:H73"/>
    <mergeCell ref="T3:X3"/>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A1:AB1"/>
    <mergeCell ref="S3:S4"/>
    <mergeCell ref="A62:A64"/>
    <mergeCell ref="A2:A4"/>
    <mergeCell ref="B2:B4"/>
    <mergeCell ref="Y62:Y64"/>
    <mergeCell ref="AA62:AA64"/>
    <mergeCell ref="AB62:AB64"/>
    <mergeCell ref="D62:D64"/>
    <mergeCell ref="E62:E64"/>
    <mergeCell ref="F62:F64"/>
    <mergeCell ref="G62:G64"/>
    <mergeCell ref="H62:H64"/>
    <mergeCell ref="I62:I64"/>
    <mergeCell ref="J62:J64"/>
    <mergeCell ref="K62:K64"/>
    <mergeCell ref="L62:L64"/>
    <mergeCell ref="M62:M64"/>
    <mergeCell ref="N62:N64"/>
    <mergeCell ref="O62:O64"/>
    <mergeCell ref="P62:P64"/>
    <mergeCell ref="Q62:Q64"/>
    <mergeCell ref="R62:R64"/>
    <mergeCell ref="S62:S64"/>
    <mergeCell ref="T62:T64"/>
    <mergeCell ref="U62:U64"/>
    <mergeCell ref="V62:V64"/>
    <mergeCell ref="W62:W64"/>
    <mergeCell ref="X62:X64"/>
    <mergeCell ref="A68:A70"/>
    <mergeCell ref="D68:D70"/>
    <mergeCell ref="E68:E70"/>
    <mergeCell ref="F68:F70"/>
    <mergeCell ref="G68:G70"/>
    <mergeCell ref="H68:H70"/>
    <mergeCell ref="I68:I70"/>
    <mergeCell ref="J68:J70"/>
    <mergeCell ref="K68:K70"/>
    <mergeCell ref="L68:L70"/>
    <mergeCell ref="M68:M70"/>
    <mergeCell ref="N68:N70"/>
    <mergeCell ref="O68:O70"/>
    <mergeCell ref="P68:P70"/>
    <mergeCell ref="Q68:Q70"/>
    <mergeCell ref="V68:V70"/>
    <mergeCell ref="W68:W70"/>
    <mergeCell ref="A56:A58"/>
    <mergeCell ref="D56:D58"/>
    <mergeCell ref="E56:E58"/>
    <mergeCell ref="F56:F58"/>
    <mergeCell ref="G56:G58"/>
    <mergeCell ref="H56:H58"/>
    <mergeCell ref="I56:I58"/>
    <mergeCell ref="J56:J58"/>
    <mergeCell ref="K56:K58"/>
    <mergeCell ref="L56:L58"/>
    <mergeCell ref="M56:M58"/>
    <mergeCell ref="N56:N58"/>
    <mergeCell ref="S56:S58"/>
    <mergeCell ref="T56:T58"/>
    <mergeCell ref="U56:U58"/>
    <mergeCell ref="V56:V58"/>
    <mergeCell ref="W56:W58"/>
    <mergeCell ref="X56:X58"/>
    <mergeCell ref="Y56:Y58"/>
    <mergeCell ref="Z56:Z58"/>
    <mergeCell ref="A74:A76"/>
    <mergeCell ref="D74:D76"/>
    <mergeCell ref="E74:E76"/>
    <mergeCell ref="F74:F76"/>
    <mergeCell ref="G74:G76"/>
    <mergeCell ref="H74:H76"/>
    <mergeCell ref="I74:I76"/>
    <mergeCell ref="J74:J76"/>
    <mergeCell ref="K74:K76"/>
    <mergeCell ref="L74:L76"/>
    <mergeCell ref="M74:M76"/>
    <mergeCell ref="N74:N76"/>
    <mergeCell ref="O74:O76"/>
    <mergeCell ref="P74:P76"/>
    <mergeCell ref="Q74:Q76"/>
    <mergeCell ref="R74:R76"/>
    <mergeCell ref="S74:S76"/>
    <mergeCell ref="T74:T76"/>
    <mergeCell ref="U74:U76"/>
    <mergeCell ref="V74:V76"/>
    <mergeCell ref="W74:W76"/>
    <mergeCell ref="X74:X76"/>
    <mergeCell ref="Y74:Y76"/>
    <mergeCell ref="Z74:Z76"/>
    <mergeCell ref="AA74:AA76"/>
    <mergeCell ref="AB74:AB76"/>
    <mergeCell ref="A26:A28"/>
    <mergeCell ref="D26:D28"/>
    <mergeCell ref="E26:E28"/>
    <mergeCell ref="F26:F28"/>
    <mergeCell ref="G26:G28"/>
    <mergeCell ref="H26:H28"/>
    <mergeCell ref="I26:I28"/>
    <mergeCell ref="J26:J28"/>
    <mergeCell ref="K26:K28"/>
    <mergeCell ref="L26:L28"/>
    <mergeCell ref="M26:M28"/>
    <mergeCell ref="N26:N28"/>
    <mergeCell ref="O26:O28"/>
    <mergeCell ref="P26:P28"/>
    <mergeCell ref="Q26:Q28"/>
    <mergeCell ref="R26:R28"/>
    <mergeCell ref="S26:S28"/>
    <mergeCell ref="T26:T28"/>
    <mergeCell ref="U26:U28"/>
    <mergeCell ref="V26:V28"/>
    <mergeCell ref="Y2:Y4"/>
    <mergeCell ref="Z2:Z4"/>
    <mergeCell ref="AA2:AA4"/>
    <mergeCell ref="AB2:AB4"/>
    <mergeCell ref="W26:W28"/>
    <mergeCell ref="X26:X28"/>
    <mergeCell ref="Y26:Y28"/>
    <mergeCell ref="Z26:Z28"/>
    <mergeCell ref="AA26:AA28"/>
    <mergeCell ref="AB26:AB28"/>
  </mergeCell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8"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Richter Martin</cp:lastModifiedBy>
  <cp:lastPrinted>2016-02-12T12:01:47Z</cp:lastPrinted>
  <dcterms:created xsi:type="dcterms:W3CDTF">1996-10-14T23:33:28Z</dcterms:created>
  <dcterms:modified xsi:type="dcterms:W3CDTF">2017-01-29T14:43:10Z</dcterms:modified>
  <cp:category/>
  <cp:version/>
  <cp:contentType/>
  <cp:contentStatus/>
</cp:coreProperties>
</file>