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ktovka\WEB LOKO\"/>
    </mc:Choice>
  </mc:AlternateContent>
  <bookViews>
    <workbookView xWindow="0" yWindow="0" windowWidth="23040" windowHeight="8952" activeTab="6"/>
  </bookViews>
  <sheets>
    <sheet name="bodový stav" sheetId="15" r:id="rId1"/>
    <sheet name="1. kolo" sheetId="1" r:id="rId2"/>
    <sheet name="2. kolo" sheetId="2" r:id="rId3"/>
    <sheet name="3. kolo" sheetId="7" r:id="rId4"/>
    <sheet name="4. kolo" sheetId="10" r:id="rId5"/>
    <sheet name="5. kolo" sheetId="13" r:id="rId6"/>
    <sheet name="6. kolo" sheetId="14" r:id="rId7"/>
    <sheet name="TOP historie" sheetId="3" r:id="rId8"/>
    <sheet name="Vítěz" sheetId="5" r:id="rId9"/>
    <sheet name="běžci pod 17 min" sheetId="6" r:id="rId10"/>
  </sheets>
  <definedNames>
    <definedName name="_xlnm._FilterDatabase" localSheetId="2" hidden="1">'2. kolo'!$A$2:$K$46</definedName>
    <definedName name="_xlnm._FilterDatabase" localSheetId="9" hidden="1">'běžci pod 17 min'!$A$1:$N$56</definedName>
    <definedName name="_xlnm._FilterDatabase" localSheetId="8" hidden="1">Vítěz!$A$1:$BM$59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26" i="15" l="1"/>
  <c r="AL126" i="15"/>
  <c r="AK126" i="15"/>
  <c r="AO126" i="15" s="1"/>
  <c r="AJ126" i="15"/>
  <c r="AI126" i="15"/>
  <c r="AH126" i="15"/>
  <c r="AG126" i="15"/>
  <c r="AF126" i="15"/>
  <c r="AN126" i="15" s="1"/>
  <c r="AP126" i="15" s="1"/>
  <c r="AA123" i="15"/>
  <c r="Z123" i="15"/>
  <c r="Y123" i="15"/>
  <c r="X123" i="15"/>
  <c r="W123" i="15"/>
  <c r="V123" i="15"/>
  <c r="U123" i="15"/>
  <c r="T123" i="15"/>
  <c r="S123" i="15"/>
  <c r="R123" i="15"/>
  <c r="Q123" i="15"/>
  <c r="P123" i="15"/>
  <c r="O123" i="15"/>
  <c r="N123" i="15"/>
  <c r="M123" i="15"/>
  <c r="L123" i="15" s="1"/>
  <c r="L122" i="15"/>
  <c r="K122" i="15"/>
  <c r="J122" i="15"/>
  <c r="E122" i="15"/>
  <c r="L121" i="15"/>
  <c r="K121" i="15"/>
  <c r="J121" i="15"/>
  <c r="E121" i="15"/>
  <c r="AA119" i="15"/>
  <c r="Z119" i="15"/>
  <c r="Y119" i="15"/>
  <c r="X119" i="15"/>
  <c r="W119" i="15"/>
  <c r="V119" i="15"/>
  <c r="U119" i="15"/>
  <c r="T119" i="15"/>
  <c r="S119" i="15"/>
  <c r="R119" i="15"/>
  <c r="Q119" i="15"/>
  <c r="P119" i="15"/>
  <c r="O119" i="15"/>
  <c r="N119" i="15"/>
  <c r="M119" i="15"/>
  <c r="L119" i="15" s="1"/>
  <c r="L118" i="15"/>
  <c r="K118" i="15"/>
  <c r="J118" i="15"/>
  <c r="E118" i="15"/>
  <c r="L117" i="15"/>
  <c r="K117" i="15"/>
  <c r="J117" i="15"/>
  <c r="E117" i="15"/>
  <c r="L116" i="15"/>
  <c r="K116" i="15"/>
  <c r="J116" i="15"/>
  <c r="E116" i="15"/>
  <c r="L115" i="15"/>
  <c r="K115" i="15"/>
  <c r="J115" i="15"/>
  <c r="E115" i="15"/>
  <c r="L114" i="15"/>
  <c r="K114" i="15"/>
  <c r="J114" i="15"/>
  <c r="E114" i="15"/>
  <c r="L113" i="15"/>
  <c r="K113" i="15"/>
  <c r="J113" i="15"/>
  <c r="E113" i="15"/>
  <c r="L112" i="15"/>
  <c r="K112" i="15"/>
  <c r="J112" i="15"/>
  <c r="E112" i="15"/>
  <c r="L111" i="15"/>
  <c r="K111" i="15"/>
  <c r="J111" i="15"/>
  <c r="E111" i="15"/>
  <c r="L110" i="15"/>
  <c r="K110" i="15"/>
  <c r="J110" i="15"/>
  <c r="I110" i="15"/>
  <c r="E110" i="15"/>
  <c r="L109" i="15"/>
  <c r="K109" i="15"/>
  <c r="J109" i="15"/>
  <c r="I109" i="15"/>
  <c r="E109" i="15"/>
  <c r="L108" i="15"/>
  <c r="K108" i="15"/>
  <c r="J108" i="15"/>
  <c r="I108" i="15"/>
  <c r="E108" i="15"/>
  <c r="L107" i="15"/>
  <c r="K107" i="15"/>
  <c r="J107" i="15"/>
  <c r="I107" i="15"/>
  <c r="E107" i="15"/>
  <c r="L106" i="15"/>
  <c r="K106" i="15"/>
  <c r="J106" i="15"/>
  <c r="E106" i="15"/>
  <c r="L105" i="15"/>
  <c r="K105" i="15"/>
  <c r="J105" i="15"/>
  <c r="E105" i="15"/>
  <c r="L104" i="15"/>
  <c r="K104" i="15"/>
  <c r="J104" i="15"/>
  <c r="I104" i="15"/>
  <c r="E104" i="15"/>
  <c r="L103" i="15"/>
  <c r="K103" i="15"/>
  <c r="J103" i="15"/>
  <c r="I103" i="15"/>
  <c r="E103" i="15"/>
  <c r="L102" i="15"/>
  <c r="K102" i="15"/>
  <c r="J102" i="15"/>
  <c r="I102" i="15"/>
  <c r="E102" i="15"/>
  <c r="L101" i="15"/>
  <c r="K101" i="15"/>
  <c r="J101" i="15"/>
  <c r="I101" i="15"/>
  <c r="E101" i="15"/>
  <c r="L100" i="15"/>
  <c r="K100" i="15"/>
  <c r="J100" i="15"/>
  <c r="I100" i="15"/>
  <c r="E100" i="15"/>
  <c r="L99" i="15"/>
  <c r="K99" i="15"/>
  <c r="J99" i="15"/>
  <c r="I99" i="15"/>
  <c r="E99" i="15"/>
  <c r="L98" i="15"/>
  <c r="K98" i="15"/>
  <c r="J98" i="15"/>
  <c r="I98" i="15"/>
  <c r="E98" i="15"/>
  <c r="AA96" i="15"/>
  <c r="AA127" i="15" s="1"/>
  <c r="Z96" i="15"/>
  <c r="Z127" i="15" s="1"/>
  <c r="Y96" i="15"/>
  <c r="Y127" i="15" s="1"/>
  <c r="X96" i="15"/>
  <c r="X127" i="15" s="1"/>
  <c r="W96" i="15"/>
  <c r="W127" i="15" s="1"/>
  <c r="V96" i="15"/>
  <c r="V127" i="15" s="1"/>
  <c r="U96" i="15"/>
  <c r="U127" i="15" s="1"/>
  <c r="T96" i="15"/>
  <c r="T127" i="15" s="1"/>
  <c r="S96" i="15"/>
  <c r="S127" i="15" s="1"/>
  <c r="R96" i="15"/>
  <c r="R127" i="15" s="1"/>
  <c r="Q96" i="15"/>
  <c r="Q127" i="15" s="1"/>
  <c r="P96" i="15"/>
  <c r="P127" i="15" s="1"/>
  <c r="O96" i="15"/>
  <c r="O127" i="15" s="1"/>
  <c r="N96" i="15"/>
  <c r="N127" i="15" s="1"/>
  <c r="M96" i="15"/>
  <c r="M127" i="15" s="1"/>
  <c r="L96" i="15"/>
  <c r="L95" i="15"/>
  <c r="K95" i="15"/>
  <c r="J95" i="15"/>
  <c r="I95" i="15"/>
  <c r="E95" i="15"/>
  <c r="L94" i="15"/>
  <c r="K94" i="15"/>
  <c r="J94" i="15"/>
  <c r="E94" i="15"/>
  <c r="L93" i="15"/>
  <c r="K93" i="15"/>
  <c r="J93" i="15"/>
  <c r="E93" i="15"/>
  <c r="L92" i="15"/>
  <c r="K92" i="15"/>
  <c r="J92" i="15"/>
  <c r="I92" i="15"/>
  <c r="E92" i="15"/>
  <c r="L91" i="15"/>
  <c r="K91" i="15"/>
  <c r="J91" i="15"/>
  <c r="E91" i="15"/>
  <c r="L90" i="15"/>
  <c r="K90" i="15"/>
  <c r="J90" i="15"/>
  <c r="I90" i="15"/>
  <c r="E90" i="15"/>
  <c r="L89" i="15"/>
  <c r="K89" i="15"/>
  <c r="J89" i="15"/>
  <c r="I89" i="15"/>
  <c r="E89" i="15"/>
  <c r="L88" i="15"/>
  <c r="K88" i="15"/>
  <c r="J88" i="15"/>
  <c r="I88" i="15"/>
  <c r="E88" i="15"/>
  <c r="L87" i="15"/>
  <c r="K87" i="15"/>
  <c r="J87" i="15"/>
  <c r="E87" i="15"/>
  <c r="L86" i="15"/>
  <c r="K86" i="15"/>
  <c r="J86" i="15"/>
  <c r="I86" i="15"/>
  <c r="E86" i="15"/>
  <c r="L85" i="15"/>
  <c r="K85" i="15"/>
  <c r="J85" i="15"/>
  <c r="I85" i="15"/>
  <c r="E85" i="15"/>
  <c r="L84" i="15"/>
  <c r="K84" i="15"/>
  <c r="J84" i="15"/>
  <c r="I84" i="15"/>
  <c r="E84" i="15"/>
  <c r="L83" i="15"/>
  <c r="K83" i="15"/>
  <c r="J83" i="15"/>
  <c r="I83" i="15"/>
  <c r="E83" i="15"/>
  <c r="L82" i="15"/>
  <c r="K82" i="15"/>
  <c r="J82" i="15"/>
  <c r="I82" i="15"/>
  <c r="E82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 s="1"/>
  <c r="L79" i="15"/>
  <c r="K79" i="15"/>
  <c r="J79" i="15"/>
  <c r="E79" i="15"/>
  <c r="L78" i="15"/>
  <c r="K78" i="15"/>
  <c r="J78" i="15"/>
  <c r="I78" i="15"/>
  <c r="E78" i="15"/>
  <c r="L77" i="15"/>
  <c r="K77" i="15"/>
  <c r="J77" i="15"/>
  <c r="E77" i="15"/>
  <c r="L76" i="15"/>
  <c r="K76" i="15"/>
  <c r="J76" i="15"/>
  <c r="E76" i="15"/>
  <c r="L75" i="15"/>
  <c r="K75" i="15"/>
  <c r="J75" i="15"/>
  <c r="E75" i="15"/>
  <c r="L74" i="15"/>
  <c r="K74" i="15"/>
  <c r="J74" i="15"/>
  <c r="E74" i="15"/>
  <c r="L73" i="15"/>
  <c r="K73" i="15"/>
  <c r="J73" i="15"/>
  <c r="E73" i="15"/>
  <c r="L72" i="15"/>
  <c r="K72" i="15"/>
  <c r="J72" i="15"/>
  <c r="I72" i="15"/>
  <c r="E72" i="15"/>
  <c r="L71" i="15"/>
  <c r="K71" i="15"/>
  <c r="J71" i="15"/>
  <c r="I71" i="15"/>
  <c r="E71" i="15"/>
  <c r="AA69" i="15"/>
  <c r="Z69" i="15"/>
  <c r="Y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 s="1"/>
  <c r="L68" i="15"/>
  <c r="K68" i="15"/>
  <c r="J68" i="15"/>
  <c r="E68" i="15"/>
  <c r="L67" i="15"/>
  <c r="K67" i="15"/>
  <c r="J67" i="15"/>
  <c r="E67" i="15"/>
  <c r="L66" i="15"/>
  <c r="K66" i="15"/>
  <c r="J66" i="15"/>
  <c r="I66" i="15"/>
  <c r="E66" i="15"/>
  <c r="L65" i="15"/>
  <c r="K65" i="15"/>
  <c r="J65" i="15"/>
  <c r="E65" i="15"/>
  <c r="L64" i="15"/>
  <c r="K64" i="15"/>
  <c r="J64" i="15"/>
  <c r="I64" i="15"/>
  <c r="E64" i="15"/>
  <c r="L63" i="15"/>
  <c r="K63" i="15"/>
  <c r="J63" i="15"/>
  <c r="I63" i="15"/>
  <c r="E63" i="15"/>
  <c r="L62" i="15"/>
  <c r="K62" i="15"/>
  <c r="J62" i="15"/>
  <c r="I62" i="15"/>
  <c r="E62" i="15"/>
  <c r="L61" i="15"/>
  <c r="K61" i="15"/>
  <c r="J61" i="15"/>
  <c r="I61" i="15"/>
  <c r="E61" i="15"/>
  <c r="L60" i="15"/>
  <c r="K60" i="15"/>
  <c r="J60" i="15"/>
  <c r="I60" i="15"/>
  <c r="E60" i="15"/>
  <c r="L59" i="15"/>
  <c r="K59" i="15"/>
  <c r="J59" i="15"/>
  <c r="I59" i="15"/>
  <c r="E59" i="15"/>
  <c r="L58" i="15"/>
  <c r="K58" i="15"/>
  <c r="J58" i="15"/>
  <c r="I58" i="15"/>
  <c r="E58" i="15"/>
  <c r="L57" i="15"/>
  <c r="K57" i="15"/>
  <c r="J57" i="15"/>
  <c r="I57" i="15"/>
  <c r="E57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 s="1"/>
  <c r="L54" i="15"/>
  <c r="K54" i="15"/>
  <c r="J54" i="15"/>
  <c r="E54" i="15"/>
  <c r="L53" i="15"/>
  <c r="K53" i="15"/>
  <c r="J53" i="15"/>
  <c r="I53" i="15"/>
  <c r="E53" i="15"/>
  <c r="L52" i="15"/>
  <c r="K52" i="15"/>
  <c r="J52" i="15"/>
  <c r="I52" i="15"/>
  <c r="E52" i="15"/>
  <c r="L51" i="15"/>
  <c r="K51" i="15"/>
  <c r="J51" i="15"/>
  <c r="I51" i="15"/>
  <c r="E51" i="15"/>
  <c r="L50" i="15"/>
  <c r="K50" i="15"/>
  <c r="J50" i="15"/>
  <c r="I50" i="15"/>
  <c r="E50" i="15"/>
  <c r="L49" i="15"/>
  <c r="K49" i="15"/>
  <c r="J49" i="15"/>
  <c r="I49" i="15"/>
  <c r="E49" i="15"/>
  <c r="L48" i="15"/>
  <c r="K48" i="15"/>
  <c r="J48" i="15"/>
  <c r="I48" i="15"/>
  <c r="E48" i="15"/>
  <c r="L47" i="15"/>
  <c r="K47" i="15"/>
  <c r="J47" i="15"/>
  <c r="I47" i="15"/>
  <c r="E47" i="15"/>
  <c r="L46" i="15"/>
  <c r="K46" i="15"/>
  <c r="J46" i="15"/>
  <c r="I46" i="15"/>
  <c r="E46" i="15"/>
  <c r="L45" i="15"/>
  <c r="K45" i="15"/>
  <c r="J45" i="15"/>
  <c r="I45" i="15"/>
  <c r="E45" i="15"/>
  <c r="L44" i="15"/>
  <c r="K44" i="15"/>
  <c r="J44" i="15"/>
  <c r="I44" i="15"/>
  <c r="E44" i="15"/>
  <c r="L43" i="15"/>
  <c r="K43" i="15"/>
  <c r="J43" i="15"/>
  <c r="I43" i="15"/>
  <c r="E43" i="15"/>
  <c r="L42" i="15"/>
  <c r="K42" i="15"/>
  <c r="J42" i="15"/>
  <c r="I42" i="15"/>
  <c r="E42" i="15"/>
  <c r="L41" i="15"/>
  <c r="K41" i="15"/>
  <c r="J41" i="15"/>
  <c r="I41" i="15"/>
  <c r="E41" i="15"/>
  <c r="L40" i="15"/>
  <c r="K40" i="15"/>
  <c r="J40" i="15"/>
  <c r="I40" i="15"/>
  <c r="E40" i="15"/>
  <c r="L39" i="15"/>
  <c r="K39" i="15"/>
  <c r="J39" i="15"/>
  <c r="I39" i="15"/>
  <c r="E39" i="15"/>
  <c r="L38" i="15"/>
  <c r="K38" i="15"/>
  <c r="J38" i="15"/>
  <c r="I38" i="15"/>
  <c r="E38" i="15"/>
  <c r="L37" i="15"/>
  <c r="K37" i="15"/>
  <c r="J37" i="15"/>
  <c r="I37" i="15"/>
  <c r="E37" i="15"/>
  <c r="L36" i="15"/>
  <c r="K36" i="15"/>
  <c r="J36" i="15"/>
  <c r="I36" i="15"/>
  <c r="E36" i="15"/>
  <c r="L35" i="15"/>
  <c r="K35" i="15"/>
  <c r="J35" i="15"/>
  <c r="I35" i="15"/>
  <c r="E35" i="15"/>
  <c r="L34" i="15"/>
  <c r="K34" i="15"/>
  <c r="J34" i="15"/>
  <c r="I34" i="15"/>
  <c r="E34" i="15"/>
  <c r="L33" i="15"/>
  <c r="K33" i="15"/>
  <c r="J33" i="15"/>
  <c r="I33" i="15"/>
  <c r="E33" i="15"/>
  <c r="L32" i="15"/>
  <c r="K32" i="15"/>
  <c r="J32" i="15"/>
  <c r="I32" i="15"/>
  <c r="E32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L29" i="15"/>
  <c r="K29" i="15"/>
  <c r="J29" i="15"/>
  <c r="E29" i="15"/>
  <c r="L28" i="15"/>
  <c r="K28" i="15"/>
  <c r="J28" i="15"/>
  <c r="I28" i="15"/>
  <c r="E28" i="15"/>
  <c r="L27" i="15"/>
  <c r="K27" i="15"/>
  <c r="J27" i="15"/>
  <c r="I27" i="15"/>
  <c r="E27" i="15"/>
  <c r="L26" i="15"/>
  <c r="K26" i="15"/>
  <c r="J26" i="15"/>
  <c r="I26" i="15"/>
  <c r="E26" i="15"/>
  <c r="L25" i="15"/>
  <c r="K25" i="15"/>
  <c r="J25" i="15"/>
  <c r="I25" i="15"/>
  <c r="E25" i="15"/>
  <c r="L24" i="15"/>
  <c r="K24" i="15"/>
  <c r="J24" i="15"/>
  <c r="I24" i="15"/>
  <c r="E24" i="15"/>
  <c r="L23" i="15"/>
  <c r="K23" i="15"/>
  <c r="J23" i="15"/>
  <c r="I23" i="15"/>
  <c r="E23" i="15"/>
  <c r="L22" i="15"/>
  <c r="K22" i="15"/>
  <c r="J22" i="15"/>
  <c r="I22" i="15"/>
  <c r="E22" i="15"/>
  <c r="L21" i="15"/>
  <c r="K21" i="15"/>
  <c r="J21" i="15"/>
  <c r="I21" i="15"/>
  <c r="E21" i="15"/>
  <c r="L20" i="15"/>
  <c r="K20" i="15"/>
  <c r="J20" i="15"/>
  <c r="I20" i="15"/>
  <c r="E20" i="15"/>
  <c r="L19" i="15"/>
  <c r="K19" i="15"/>
  <c r="J19" i="15"/>
  <c r="I19" i="15"/>
  <c r="E19" i="15"/>
  <c r="L18" i="15"/>
  <c r="K18" i="15"/>
  <c r="J18" i="15"/>
  <c r="I18" i="15"/>
  <c r="E18" i="15"/>
  <c r="L17" i="15"/>
  <c r="K17" i="15"/>
  <c r="J17" i="15"/>
  <c r="I17" i="15"/>
  <c r="E17" i="15"/>
  <c r="L16" i="15"/>
  <c r="K16" i="15"/>
  <c r="J16" i="15"/>
  <c r="I16" i="15"/>
  <c r="E16" i="15"/>
  <c r="L15" i="15"/>
  <c r="K15" i="15"/>
  <c r="J15" i="15"/>
  <c r="I15" i="15"/>
  <c r="E15" i="15"/>
  <c r="L14" i="15"/>
  <c r="K14" i="15"/>
  <c r="J14" i="15"/>
  <c r="I14" i="15"/>
  <c r="E14" i="15"/>
  <c r="AA12" i="15"/>
  <c r="AA126" i="15" s="1"/>
  <c r="AA128" i="15" s="1"/>
  <c r="Z12" i="15"/>
  <c r="Z126" i="15" s="1"/>
  <c r="Z128" i="15" s="1"/>
  <c r="Y12" i="15"/>
  <c r="Y126" i="15" s="1"/>
  <c r="Y128" i="15" s="1"/>
  <c r="X12" i="15"/>
  <c r="X126" i="15" s="1"/>
  <c r="X128" i="15" s="1"/>
  <c r="W12" i="15"/>
  <c r="W126" i="15" s="1"/>
  <c r="W128" i="15" s="1"/>
  <c r="V12" i="15"/>
  <c r="V126" i="15" s="1"/>
  <c r="V128" i="15" s="1"/>
  <c r="U12" i="15"/>
  <c r="U126" i="15" s="1"/>
  <c r="U128" i="15" s="1"/>
  <c r="T12" i="15"/>
  <c r="T126" i="15" s="1"/>
  <c r="T128" i="15" s="1"/>
  <c r="S12" i="15"/>
  <c r="S126" i="15" s="1"/>
  <c r="S128" i="15" s="1"/>
  <c r="R12" i="15"/>
  <c r="R126" i="15" s="1"/>
  <c r="R128" i="15" s="1"/>
  <c r="Q12" i="15"/>
  <c r="Q126" i="15" s="1"/>
  <c r="Q128" i="15" s="1"/>
  <c r="P12" i="15"/>
  <c r="P126" i="15" s="1"/>
  <c r="P128" i="15" s="1"/>
  <c r="O12" i="15"/>
  <c r="O126" i="15" s="1"/>
  <c r="O128" i="15" s="1"/>
  <c r="N12" i="15"/>
  <c r="N126" i="15" s="1"/>
  <c r="N128" i="15" s="1"/>
  <c r="M12" i="15"/>
  <c r="M126" i="15" s="1"/>
  <c r="L11" i="15"/>
  <c r="K11" i="15"/>
  <c r="J11" i="15"/>
  <c r="I11" i="15"/>
  <c r="E11" i="15"/>
  <c r="L10" i="15"/>
  <c r="K10" i="15"/>
  <c r="J10" i="15"/>
  <c r="I10" i="15"/>
  <c r="E10" i="15"/>
  <c r="L9" i="15"/>
  <c r="K9" i="15"/>
  <c r="J9" i="15"/>
  <c r="I9" i="15"/>
  <c r="E9" i="15"/>
  <c r="L8" i="15"/>
  <c r="K8" i="15"/>
  <c r="J8" i="15"/>
  <c r="I8" i="15"/>
  <c r="E8" i="15"/>
  <c r="L7" i="15"/>
  <c r="K7" i="15"/>
  <c r="J7" i="15"/>
  <c r="I7" i="15"/>
  <c r="E7" i="15"/>
  <c r="L6" i="15"/>
  <c r="K6" i="15"/>
  <c r="J6" i="15"/>
  <c r="I6" i="15"/>
  <c r="E6" i="15"/>
  <c r="L5" i="15"/>
  <c r="K5" i="15"/>
  <c r="J5" i="15"/>
  <c r="I5" i="15"/>
  <c r="E5" i="15"/>
  <c r="L4" i="15"/>
  <c r="K4" i="15"/>
  <c r="J4" i="15"/>
  <c r="I4" i="15"/>
  <c r="E4" i="15"/>
  <c r="L3" i="15"/>
  <c r="K3" i="15"/>
  <c r="J3" i="15"/>
  <c r="I3" i="15"/>
  <c r="E3" i="15"/>
  <c r="D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L127" i="15" l="1"/>
  <c r="K127" i="15"/>
  <c r="L126" i="15"/>
  <c r="K126" i="15"/>
  <c r="M128" i="15"/>
  <c r="L12" i="15"/>
  <c r="K128" i="15" l="1"/>
  <c r="L128" i="15"/>
  <c r="K60" i="13" l="1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54" i="10" l="1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57" i="7" l="1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N56" i="6" l="1"/>
  <c r="L56" i="6"/>
  <c r="N55" i="6"/>
  <c r="L55" i="6"/>
  <c r="N54" i="6"/>
  <c r="L54" i="6"/>
  <c r="N53" i="6"/>
  <c r="L53" i="6"/>
  <c r="N52" i="6"/>
  <c r="L52" i="6"/>
  <c r="N51" i="6"/>
  <c r="L51" i="6"/>
  <c r="G51" i="6"/>
  <c r="E51" i="6"/>
  <c r="N50" i="6"/>
  <c r="L50" i="6"/>
  <c r="G50" i="6"/>
  <c r="E50" i="6"/>
  <c r="N49" i="6"/>
  <c r="L49" i="6"/>
  <c r="G49" i="6"/>
  <c r="E49" i="6"/>
  <c r="N48" i="6"/>
  <c r="L48" i="6"/>
  <c r="G48" i="6"/>
  <c r="E48" i="6"/>
  <c r="N47" i="6"/>
  <c r="L47" i="6"/>
  <c r="G47" i="6"/>
  <c r="E47" i="6"/>
  <c r="N46" i="6"/>
  <c r="L46" i="6"/>
  <c r="G46" i="6"/>
  <c r="E46" i="6"/>
  <c r="N45" i="6"/>
  <c r="L45" i="6"/>
  <c r="G45" i="6"/>
  <c r="E45" i="6"/>
  <c r="N44" i="6"/>
  <c r="L44" i="6"/>
  <c r="G44" i="6"/>
  <c r="E44" i="6"/>
  <c r="N43" i="6"/>
  <c r="L43" i="6"/>
  <c r="G43" i="6"/>
  <c r="E43" i="6"/>
  <c r="N42" i="6"/>
  <c r="L42" i="6"/>
  <c r="G42" i="6"/>
  <c r="E42" i="6"/>
  <c r="N41" i="6"/>
  <c r="L41" i="6"/>
  <c r="G41" i="6"/>
  <c r="E41" i="6"/>
  <c r="N40" i="6"/>
  <c r="L40" i="6"/>
  <c r="G40" i="6"/>
  <c r="E40" i="6"/>
  <c r="N39" i="6"/>
  <c r="L39" i="6"/>
  <c r="G39" i="6"/>
  <c r="E39" i="6"/>
  <c r="N38" i="6"/>
  <c r="L38" i="6"/>
  <c r="G38" i="6"/>
  <c r="E38" i="6"/>
  <c r="N37" i="6"/>
  <c r="L37" i="6"/>
  <c r="G37" i="6"/>
  <c r="E37" i="6"/>
  <c r="N36" i="6"/>
  <c r="L36" i="6"/>
  <c r="G36" i="6"/>
  <c r="E36" i="6"/>
  <c r="N35" i="6"/>
  <c r="L35" i="6"/>
  <c r="G35" i="6"/>
  <c r="E35" i="6"/>
  <c r="N34" i="6"/>
  <c r="L34" i="6"/>
  <c r="G34" i="6"/>
  <c r="E34" i="6"/>
  <c r="N33" i="6"/>
  <c r="L33" i="6"/>
  <c r="G33" i="6"/>
  <c r="E33" i="6"/>
  <c r="N32" i="6"/>
  <c r="L32" i="6"/>
  <c r="G32" i="6"/>
  <c r="E32" i="6"/>
  <c r="N31" i="6"/>
  <c r="L31" i="6"/>
  <c r="G31" i="6"/>
  <c r="E31" i="6"/>
  <c r="N30" i="6"/>
  <c r="L30" i="6"/>
  <c r="G30" i="6"/>
  <c r="E30" i="6"/>
  <c r="N29" i="6"/>
  <c r="L29" i="6"/>
  <c r="G29" i="6"/>
  <c r="E29" i="6"/>
  <c r="N28" i="6"/>
  <c r="L28" i="6"/>
  <c r="G28" i="6"/>
  <c r="E28" i="6"/>
  <c r="N27" i="6"/>
  <c r="L27" i="6"/>
  <c r="G27" i="6"/>
  <c r="E27" i="6"/>
  <c r="N26" i="6"/>
  <c r="L26" i="6"/>
  <c r="G26" i="6"/>
  <c r="E26" i="6"/>
  <c r="N25" i="6"/>
  <c r="L25" i="6"/>
  <c r="G25" i="6"/>
  <c r="E25" i="6"/>
  <c r="N24" i="6"/>
  <c r="L24" i="6"/>
  <c r="G24" i="6"/>
  <c r="E24" i="6"/>
  <c r="N23" i="6"/>
  <c r="L23" i="6"/>
  <c r="G23" i="6"/>
  <c r="E23" i="6"/>
  <c r="L22" i="6"/>
  <c r="G22" i="6"/>
  <c r="E22" i="6"/>
  <c r="N21" i="6"/>
  <c r="L21" i="6"/>
  <c r="G21" i="6"/>
  <c r="E21" i="6"/>
  <c r="N20" i="6"/>
  <c r="L20" i="6"/>
  <c r="G20" i="6"/>
  <c r="E20" i="6"/>
  <c r="N19" i="6"/>
  <c r="L19" i="6"/>
  <c r="G19" i="6"/>
  <c r="E19" i="6"/>
  <c r="N18" i="6"/>
  <c r="L18" i="6"/>
  <c r="G18" i="6"/>
  <c r="E18" i="6"/>
  <c r="L17" i="6"/>
  <c r="G17" i="6"/>
  <c r="E17" i="6"/>
  <c r="N16" i="6"/>
  <c r="L16" i="6"/>
  <c r="G16" i="6"/>
  <c r="E16" i="6"/>
  <c r="N15" i="6"/>
  <c r="L15" i="6"/>
  <c r="G15" i="6"/>
  <c r="E15" i="6"/>
  <c r="N14" i="6"/>
  <c r="L14" i="6"/>
  <c r="G14" i="6"/>
  <c r="E14" i="6"/>
  <c r="N13" i="6"/>
  <c r="L13" i="6"/>
  <c r="G13" i="6"/>
  <c r="E13" i="6"/>
  <c r="N12" i="6"/>
  <c r="L12" i="6"/>
  <c r="G12" i="6"/>
  <c r="E12" i="6"/>
  <c r="N11" i="6"/>
  <c r="L11" i="6"/>
  <c r="G11" i="6"/>
  <c r="E11" i="6"/>
  <c r="N10" i="6"/>
  <c r="L10" i="6"/>
  <c r="G10" i="6"/>
  <c r="E10" i="6"/>
  <c r="N9" i="6"/>
  <c r="L9" i="6"/>
  <c r="G9" i="6"/>
  <c r="E9" i="6"/>
  <c r="N8" i="6"/>
  <c r="L8" i="6"/>
  <c r="G8" i="6"/>
  <c r="E8" i="6"/>
  <c r="N7" i="6"/>
  <c r="L7" i="6"/>
  <c r="G7" i="6"/>
  <c r="E7" i="6"/>
  <c r="N6" i="6"/>
  <c r="L6" i="6"/>
  <c r="G6" i="6"/>
  <c r="E6" i="6"/>
  <c r="N5" i="6"/>
  <c r="L5" i="6"/>
  <c r="G5" i="6"/>
  <c r="E5" i="6"/>
  <c r="N4" i="6"/>
  <c r="L4" i="6"/>
  <c r="G4" i="6"/>
  <c r="E4" i="6"/>
  <c r="N3" i="6"/>
  <c r="L3" i="6"/>
  <c r="G3" i="6"/>
  <c r="E3" i="6"/>
  <c r="N2" i="6"/>
  <c r="G2" i="6"/>
  <c r="E2" i="6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AE59" i="5" s="1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BL57" i="5"/>
  <c r="BM56" i="5"/>
  <c r="BL56" i="5"/>
  <c r="BM55" i="5"/>
  <c r="BL55" i="5"/>
  <c r="BM54" i="5"/>
  <c r="BL54" i="5"/>
  <c r="BM53" i="5"/>
  <c r="BL53" i="5"/>
  <c r="BM52" i="5"/>
  <c r="BL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M51" i="5"/>
  <c r="BL51" i="5"/>
  <c r="AF51" i="5"/>
  <c r="AE51" i="5"/>
  <c r="BM50" i="5"/>
  <c r="BL50" i="5"/>
  <c r="AF50" i="5"/>
  <c r="AE50" i="5"/>
  <c r="BM49" i="5"/>
  <c r="BL49" i="5"/>
  <c r="AF49" i="5"/>
  <c r="AE49" i="5"/>
  <c r="BM48" i="5"/>
  <c r="BL48" i="5"/>
  <c r="AF48" i="5"/>
  <c r="AE48" i="5"/>
  <c r="BM47" i="5"/>
  <c r="BL47" i="5"/>
  <c r="AF47" i="5"/>
  <c r="AE47" i="5"/>
  <c r="BM46" i="5"/>
  <c r="BL46" i="5"/>
  <c r="AF46" i="5"/>
  <c r="AE46" i="5"/>
  <c r="BM45" i="5"/>
  <c r="BL45" i="5"/>
  <c r="AF45" i="5"/>
  <c r="AE45" i="5"/>
  <c r="BM44" i="5"/>
  <c r="BL44" i="5"/>
  <c r="AF44" i="5"/>
  <c r="AE44" i="5"/>
  <c r="BM43" i="5"/>
  <c r="BL43" i="5"/>
  <c r="AF43" i="5"/>
  <c r="AE43" i="5"/>
  <c r="BM42" i="5"/>
  <c r="BL42" i="5"/>
  <c r="AF42" i="5"/>
  <c r="AE42" i="5"/>
  <c r="BM41" i="5"/>
  <c r="BL41" i="5"/>
  <c r="AF41" i="5"/>
  <c r="AE41" i="5"/>
  <c r="BM40" i="5"/>
  <c r="BL40" i="5"/>
  <c r="AF40" i="5"/>
  <c r="AE40" i="5"/>
  <c r="BM39" i="5"/>
  <c r="BL39" i="5"/>
  <c r="AF39" i="5"/>
  <c r="AE39" i="5"/>
  <c r="BM38" i="5"/>
  <c r="BL38" i="5"/>
  <c r="AF38" i="5"/>
  <c r="AE38" i="5"/>
  <c r="BM37" i="5"/>
  <c r="BL37" i="5"/>
  <c r="AF37" i="5"/>
  <c r="AE37" i="5"/>
  <c r="BM36" i="5"/>
  <c r="BL36" i="5"/>
  <c r="AF36" i="5"/>
  <c r="AE36" i="5"/>
  <c r="BM35" i="5"/>
  <c r="BL35" i="5"/>
  <c r="AF35" i="5"/>
  <c r="AE35" i="5"/>
  <c r="BM34" i="5"/>
  <c r="BL34" i="5"/>
  <c r="AF34" i="5"/>
  <c r="AE34" i="5"/>
  <c r="BM33" i="5"/>
  <c r="BL33" i="5"/>
  <c r="AF33" i="5"/>
  <c r="AE33" i="5"/>
  <c r="BM32" i="5"/>
  <c r="BL32" i="5"/>
  <c r="AF32" i="5"/>
  <c r="AE32" i="5"/>
  <c r="BM31" i="5"/>
  <c r="BL31" i="5"/>
  <c r="AF31" i="5"/>
  <c r="AE31" i="5"/>
  <c r="BM30" i="5"/>
  <c r="BL30" i="5"/>
  <c r="AF30" i="5"/>
  <c r="AE30" i="5"/>
  <c r="BM29" i="5"/>
  <c r="BL29" i="5"/>
  <c r="AF29" i="5"/>
  <c r="AE29" i="5"/>
  <c r="BM28" i="5"/>
  <c r="BL28" i="5"/>
  <c r="AF28" i="5"/>
  <c r="AE28" i="5"/>
  <c r="BM27" i="5"/>
  <c r="BL27" i="5"/>
  <c r="AF27" i="5"/>
  <c r="AE27" i="5"/>
  <c r="BM26" i="5"/>
  <c r="BL26" i="5"/>
  <c r="AF26" i="5"/>
  <c r="AE26" i="5"/>
  <c r="BM25" i="5"/>
  <c r="BL25" i="5"/>
  <c r="AF25" i="5"/>
  <c r="AE25" i="5"/>
  <c r="BM24" i="5"/>
  <c r="BL24" i="5"/>
  <c r="AF24" i="5"/>
  <c r="AE24" i="5"/>
  <c r="BM23" i="5"/>
  <c r="BL23" i="5"/>
  <c r="AF23" i="5"/>
  <c r="AE23" i="5"/>
  <c r="BM22" i="5"/>
  <c r="BL22" i="5"/>
  <c r="AF22" i="5"/>
  <c r="AE22" i="5"/>
  <c r="BM21" i="5"/>
  <c r="BL21" i="5"/>
  <c r="AF21" i="5"/>
  <c r="AE21" i="5"/>
  <c r="BM20" i="5"/>
  <c r="BL20" i="5"/>
  <c r="AF20" i="5"/>
  <c r="AE20" i="5"/>
  <c r="BM19" i="5"/>
  <c r="BL19" i="5"/>
  <c r="AF19" i="5"/>
  <c r="AE19" i="5"/>
  <c r="BM18" i="5"/>
  <c r="BL18" i="5"/>
  <c r="AF18" i="5"/>
  <c r="AE18" i="5"/>
  <c r="BM17" i="5"/>
  <c r="BL17" i="5"/>
  <c r="AF17" i="5"/>
  <c r="AE17" i="5"/>
  <c r="BM16" i="5"/>
  <c r="BL16" i="5"/>
  <c r="AF16" i="5"/>
  <c r="AE16" i="5"/>
  <c r="BM15" i="5"/>
  <c r="BL15" i="5"/>
  <c r="AF15" i="5"/>
  <c r="AE15" i="5"/>
  <c r="BM14" i="5"/>
  <c r="BL14" i="5"/>
  <c r="AF14" i="5"/>
  <c r="AE14" i="5"/>
  <c r="BM13" i="5"/>
  <c r="BL13" i="5"/>
  <c r="AF13" i="5"/>
  <c r="AE13" i="5"/>
  <c r="BM12" i="5"/>
  <c r="BL12" i="5"/>
  <c r="AF12" i="5"/>
  <c r="AE12" i="5"/>
  <c r="BM11" i="5"/>
  <c r="BL11" i="5"/>
  <c r="AF11" i="5"/>
  <c r="AE11" i="5"/>
  <c r="BM10" i="5"/>
  <c r="BL10" i="5"/>
  <c r="AF10" i="5"/>
  <c r="AE10" i="5"/>
  <c r="BM9" i="5"/>
  <c r="BL9" i="5"/>
  <c r="AF9" i="5"/>
  <c r="AE9" i="5"/>
  <c r="BM8" i="5"/>
  <c r="BL8" i="5"/>
  <c r="AF8" i="5"/>
  <c r="AE8" i="5"/>
  <c r="BM7" i="5"/>
  <c r="BL7" i="5"/>
  <c r="AF7" i="5"/>
  <c r="AE7" i="5"/>
  <c r="BM6" i="5"/>
  <c r="BL6" i="5"/>
  <c r="AF6" i="5"/>
  <c r="AE6" i="5"/>
  <c r="BM5" i="5"/>
  <c r="BL5" i="5"/>
  <c r="AF5" i="5"/>
  <c r="AE5" i="5"/>
  <c r="BM4" i="5"/>
  <c r="BL4" i="5"/>
  <c r="AF4" i="5"/>
  <c r="AE4" i="5"/>
  <c r="BM3" i="5"/>
  <c r="BL3" i="5"/>
  <c r="AF3" i="5"/>
  <c r="AE3" i="5"/>
  <c r="BM2" i="5"/>
  <c r="BL2" i="5"/>
  <c r="BL58" i="5" s="1"/>
  <c r="AF2" i="5"/>
  <c r="AE2" i="5"/>
  <c r="AE52" i="5" s="1"/>
  <c r="P85" i="3"/>
  <c r="M85" i="3"/>
  <c r="H85" i="3"/>
  <c r="E85" i="3"/>
  <c r="O84" i="3"/>
  <c r="K84" i="3"/>
  <c r="G84" i="3"/>
  <c r="C84" i="3"/>
  <c r="O83" i="3"/>
  <c r="K83" i="3"/>
  <c r="G83" i="3"/>
  <c r="C83" i="3"/>
  <c r="O82" i="3"/>
  <c r="K82" i="3"/>
  <c r="G82" i="3"/>
  <c r="C82" i="3"/>
  <c r="O81" i="3"/>
  <c r="K81" i="3"/>
  <c r="G81" i="3"/>
  <c r="C81" i="3"/>
  <c r="O80" i="3"/>
  <c r="K80" i="3"/>
  <c r="G80" i="3"/>
  <c r="C80" i="3"/>
  <c r="O79" i="3"/>
  <c r="K79" i="3"/>
  <c r="G79" i="3"/>
  <c r="C79" i="3"/>
  <c r="W78" i="3"/>
  <c r="S78" i="3"/>
  <c r="O78" i="3"/>
  <c r="K78" i="3"/>
  <c r="G78" i="3"/>
  <c r="C78" i="3"/>
  <c r="W77" i="3"/>
  <c r="S77" i="3"/>
  <c r="O77" i="3"/>
  <c r="K77" i="3"/>
  <c r="G77" i="3"/>
  <c r="C77" i="3"/>
  <c r="W76" i="3"/>
  <c r="S76" i="3"/>
  <c r="O76" i="3"/>
  <c r="K76" i="3"/>
  <c r="G76" i="3"/>
  <c r="C76" i="3"/>
  <c r="W75" i="3"/>
  <c r="S75" i="3"/>
  <c r="O75" i="3"/>
  <c r="K75" i="3"/>
  <c r="G75" i="3"/>
  <c r="C75" i="3"/>
  <c r="W74" i="3"/>
  <c r="S74" i="3"/>
  <c r="O74" i="3"/>
  <c r="K74" i="3"/>
  <c r="G74" i="3"/>
  <c r="C74" i="3"/>
  <c r="W73" i="3"/>
  <c r="S73" i="3"/>
  <c r="O73" i="3"/>
  <c r="K73" i="3"/>
  <c r="G73" i="3"/>
  <c r="C73" i="3"/>
  <c r="W72" i="3"/>
  <c r="S72" i="3"/>
  <c r="O72" i="3"/>
  <c r="K72" i="3"/>
  <c r="G72" i="3"/>
  <c r="C72" i="3"/>
  <c r="W71" i="3"/>
  <c r="S71" i="3"/>
  <c r="O71" i="3"/>
  <c r="K71" i="3"/>
  <c r="G71" i="3"/>
  <c r="C71" i="3"/>
  <c r="W70" i="3"/>
  <c r="S70" i="3"/>
  <c r="O70" i="3"/>
  <c r="K70" i="3"/>
  <c r="G70" i="3"/>
  <c r="C70" i="3"/>
  <c r="W69" i="3"/>
  <c r="S69" i="3"/>
  <c r="O69" i="3"/>
  <c r="K69" i="3"/>
  <c r="G69" i="3"/>
  <c r="C69" i="3"/>
  <c r="W68" i="3"/>
  <c r="S68" i="3"/>
  <c r="O68" i="3"/>
  <c r="K68" i="3"/>
  <c r="G68" i="3"/>
  <c r="C68" i="3"/>
  <c r="W67" i="3"/>
  <c r="S67" i="3"/>
  <c r="O67" i="3"/>
  <c r="K67" i="3"/>
  <c r="G67" i="3"/>
  <c r="C67" i="3"/>
  <c r="W66" i="3"/>
  <c r="S66" i="3"/>
  <c r="O66" i="3"/>
  <c r="K66" i="3"/>
  <c r="G66" i="3"/>
  <c r="C66" i="3"/>
  <c r="W65" i="3"/>
  <c r="S65" i="3"/>
  <c r="O65" i="3"/>
  <c r="K65" i="3"/>
  <c r="G65" i="3"/>
  <c r="C65" i="3"/>
  <c r="W64" i="3"/>
  <c r="S64" i="3"/>
  <c r="O64" i="3"/>
  <c r="K64" i="3"/>
  <c r="G64" i="3"/>
  <c r="C64" i="3"/>
  <c r="W63" i="3"/>
  <c r="S63" i="3"/>
  <c r="O63" i="3"/>
  <c r="K63" i="3"/>
  <c r="G63" i="3"/>
  <c r="C63" i="3"/>
  <c r="W62" i="3"/>
  <c r="S62" i="3"/>
  <c r="O62" i="3"/>
  <c r="K62" i="3"/>
  <c r="G62" i="3"/>
  <c r="C62" i="3"/>
  <c r="W61" i="3"/>
  <c r="S61" i="3"/>
  <c r="O61" i="3"/>
  <c r="K61" i="3"/>
  <c r="G61" i="3"/>
  <c r="C61" i="3"/>
  <c r="W60" i="3"/>
  <c r="S60" i="3"/>
  <c r="O60" i="3"/>
  <c r="K60" i="3"/>
  <c r="G60" i="3"/>
  <c r="C60" i="3"/>
  <c r="P57" i="3"/>
  <c r="M57" i="3"/>
  <c r="H57" i="3"/>
  <c r="E57" i="3"/>
  <c r="O56" i="3"/>
  <c r="K56" i="3"/>
  <c r="G56" i="3"/>
  <c r="C56" i="3"/>
  <c r="O55" i="3"/>
  <c r="G55" i="3"/>
  <c r="C55" i="3"/>
  <c r="O54" i="3"/>
  <c r="K54" i="3"/>
  <c r="G54" i="3"/>
  <c r="C54" i="3"/>
  <c r="O53" i="3"/>
  <c r="K53" i="3"/>
  <c r="G53" i="3"/>
  <c r="C53" i="3"/>
  <c r="O52" i="3"/>
  <c r="K52" i="3"/>
  <c r="G52" i="3"/>
  <c r="C52" i="3"/>
  <c r="O51" i="3"/>
  <c r="K51" i="3"/>
  <c r="G51" i="3"/>
  <c r="C51" i="3"/>
  <c r="O50" i="3"/>
  <c r="K50" i="3"/>
  <c r="G50" i="3"/>
  <c r="C50" i="3"/>
  <c r="O49" i="3"/>
  <c r="K49" i="3"/>
  <c r="G49" i="3"/>
  <c r="C49" i="3"/>
  <c r="O48" i="3"/>
  <c r="K48" i="3"/>
  <c r="G48" i="3"/>
  <c r="C48" i="3"/>
  <c r="O47" i="3"/>
  <c r="G47" i="3"/>
  <c r="C47" i="3"/>
  <c r="O46" i="3"/>
  <c r="K46" i="3"/>
  <c r="G46" i="3"/>
  <c r="C46" i="3"/>
  <c r="O45" i="3"/>
  <c r="K45" i="3"/>
  <c r="G45" i="3"/>
  <c r="C45" i="3"/>
  <c r="O44" i="3"/>
  <c r="K44" i="3"/>
  <c r="G44" i="3"/>
  <c r="C44" i="3"/>
  <c r="O43" i="3"/>
  <c r="K43" i="3"/>
  <c r="G43" i="3"/>
  <c r="C43" i="3"/>
  <c r="O42" i="3"/>
  <c r="K42" i="3"/>
  <c r="G42" i="3"/>
  <c r="C42" i="3"/>
  <c r="O41" i="3"/>
  <c r="K41" i="3"/>
  <c r="G41" i="3"/>
  <c r="C41" i="3"/>
  <c r="O40" i="3"/>
  <c r="K40" i="3"/>
  <c r="G40" i="3"/>
  <c r="C40" i="3"/>
  <c r="O39" i="3"/>
  <c r="K39" i="3"/>
  <c r="G39" i="3"/>
  <c r="C39" i="3"/>
  <c r="O38" i="3"/>
  <c r="K38" i="3"/>
  <c r="G38" i="3"/>
  <c r="C38" i="3"/>
  <c r="O37" i="3"/>
  <c r="G37" i="3"/>
  <c r="C37" i="3"/>
  <c r="O36" i="3"/>
  <c r="K36" i="3"/>
  <c r="G36" i="3"/>
  <c r="O35" i="3"/>
  <c r="K35" i="3"/>
  <c r="G35" i="3"/>
  <c r="C35" i="3"/>
  <c r="O34" i="3"/>
  <c r="G34" i="3"/>
  <c r="C34" i="3"/>
  <c r="O33" i="3"/>
  <c r="K33" i="3"/>
  <c r="G33" i="3"/>
  <c r="C33" i="3"/>
  <c r="O32" i="3"/>
  <c r="K32" i="3"/>
  <c r="G32" i="3"/>
  <c r="C32" i="3"/>
  <c r="X29" i="3"/>
  <c r="U29" i="3"/>
  <c r="P29" i="3"/>
  <c r="M29" i="3"/>
  <c r="H29" i="3"/>
  <c r="E29" i="3"/>
  <c r="W28" i="3"/>
  <c r="S28" i="3"/>
  <c r="O28" i="3"/>
  <c r="K28" i="3"/>
  <c r="G28" i="3"/>
  <c r="C28" i="3"/>
  <c r="W27" i="3"/>
  <c r="S27" i="3"/>
  <c r="O27" i="3"/>
  <c r="K27" i="3"/>
  <c r="G27" i="3"/>
  <c r="C27" i="3"/>
  <c r="W26" i="3"/>
  <c r="S26" i="3"/>
  <c r="O26" i="3"/>
  <c r="K26" i="3"/>
  <c r="G26" i="3"/>
  <c r="C26" i="3"/>
  <c r="W25" i="3"/>
  <c r="S25" i="3"/>
  <c r="O25" i="3"/>
  <c r="K25" i="3"/>
  <c r="G25" i="3"/>
  <c r="C25" i="3"/>
  <c r="W24" i="3"/>
  <c r="S24" i="3"/>
  <c r="O24" i="3"/>
  <c r="K24" i="3"/>
  <c r="G24" i="3"/>
  <c r="C24" i="3"/>
  <c r="W23" i="3"/>
  <c r="S23" i="3"/>
  <c r="O23" i="3"/>
  <c r="K23" i="3"/>
  <c r="G23" i="3"/>
  <c r="C23" i="3"/>
  <c r="W22" i="3"/>
  <c r="S22" i="3"/>
  <c r="O22" i="3"/>
  <c r="K22" i="3"/>
  <c r="G22" i="3"/>
  <c r="C22" i="3"/>
  <c r="W21" i="3"/>
  <c r="S21" i="3"/>
  <c r="O21" i="3"/>
  <c r="K21" i="3"/>
  <c r="G21" i="3"/>
  <c r="C21" i="3"/>
  <c r="W20" i="3"/>
  <c r="S20" i="3"/>
  <c r="O20" i="3"/>
  <c r="K20" i="3"/>
  <c r="G20" i="3"/>
  <c r="C20" i="3"/>
  <c r="W19" i="3"/>
  <c r="S19" i="3"/>
  <c r="O19" i="3"/>
  <c r="K19" i="3"/>
  <c r="G19" i="3"/>
  <c r="C19" i="3"/>
  <c r="W18" i="3"/>
  <c r="S18" i="3"/>
  <c r="O18" i="3"/>
  <c r="K18" i="3"/>
  <c r="G18" i="3"/>
  <c r="C18" i="3"/>
  <c r="W17" i="3"/>
  <c r="S17" i="3"/>
  <c r="O17" i="3"/>
  <c r="K17" i="3"/>
  <c r="G17" i="3"/>
  <c r="C17" i="3"/>
  <c r="W16" i="3"/>
  <c r="S16" i="3"/>
  <c r="O16" i="3"/>
  <c r="K16" i="3"/>
  <c r="G16" i="3"/>
  <c r="C16" i="3"/>
  <c r="W15" i="3"/>
  <c r="S15" i="3"/>
  <c r="O15" i="3"/>
  <c r="K15" i="3"/>
  <c r="G15" i="3"/>
  <c r="C15" i="3"/>
  <c r="W14" i="3"/>
  <c r="S14" i="3"/>
  <c r="O14" i="3"/>
  <c r="K14" i="3"/>
  <c r="G14" i="3"/>
  <c r="C14" i="3"/>
  <c r="W13" i="3"/>
  <c r="S13" i="3"/>
  <c r="O13" i="3"/>
  <c r="K13" i="3"/>
  <c r="G13" i="3"/>
  <c r="C13" i="3"/>
  <c r="W12" i="3"/>
  <c r="S12" i="3"/>
  <c r="O12" i="3"/>
  <c r="K12" i="3"/>
  <c r="G12" i="3"/>
  <c r="C12" i="3"/>
  <c r="W11" i="3"/>
  <c r="S11" i="3"/>
  <c r="O11" i="3"/>
  <c r="K11" i="3"/>
  <c r="G11" i="3"/>
  <c r="C11" i="3"/>
  <c r="W10" i="3"/>
  <c r="S10" i="3"/>
  <c r="O10" i="3"/>
  <c r="K10" i="3"/>
  <c r="G10" i="3"/>
  <c r="C10" i="3"/>
  <c r="W9" i="3"/>
  <c r="S9" i="3"/>
  <c r="O9" i="3"/>
  <c r="K9" i="3"/>
  <c r="G9" i="3"/>
  <c r="C9" i="3"/>
  <c r="W8" i="3"/>
  <c r="S8" i="3"/>
  <c r="O8" i="3"/>
  <c r="K8" i="3"/>
  <c r="G8" i="3"/>
  <c r="C8" i="3"/>
  <c r="W7" i="3"/>
  <c r="S7" i="3"/>
  <c r="O7" i="3"/>
  <c r="K7" i="3"/>
  <c r="G7" i="3"/>
  <c r="C7" i="3"/>
  <c r="W6" i="3"/>
  <c r="S6" i="3"/>
  <c r="O6" i="3"/>
  <c r="K6" i="3"/>
  <c r="G6" i="3"/>
  <c r="C6" i="3"/>
  <c r="W5" i="3"/>
  <c r="S5" i="3"/>
  <c r="O5" i="3"/>
  <c r="K5" i="3"/>
  <c r="G5" i="3"/>
  <c r="C5" i="3"/>
  <c r="W4" i="3"/>
  <c r="S4" i="3"/>
  <c r="O4" i="3"/>
  <c r="K4" i="3"/>
  <c r="G4" i="3"/>
  <c r="C4" i="3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58" i="1" l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<sst xmlns="http://schemas.openxmlformats.org/spreadsheetml/2006/main" count="2655" uniqueCount="650">
  <si>
    <t xml:space="preserve">32. ročník BĚKODO -1. kolo  14.03.2018 – 434. start historie </t>
  </si>
  <si>
    <t>CP</t>
  </si>
  <si>
    <t>příjmení</t>
  </si>
  <si>
    <t>RN</t>
  </si>
  <si>
    <t>V18</t>
  </si>
  <si>
    <t>oddíl</t>
  </si>
  <si>
    <t>čas</t>
  </si>
  <si>
    <t>kat</t>
  </si>
  <si>
    <t>PVK</t>
  </si>
  <si>
    <t>PB</t>
  </si>
  <si>
    <t>pozn.</t>
  </si>
  <si>
    <t>Pr 1 km</t>
  </si>
  <si>
    <t>Vilk Kryštof</t>
  </si>
  <si>
    <t>USK PROVOD ÚL</t>
  </si>
  <si>
    <t>M1</t>
  </si>
  <si>
    <t>Drážďanský Radim Filip</t>
  </si>
  <si>
    <t>BK BĚKODO Teplice</t>
  </si>
  <si>
    <t>M2</t>
  </si>
  <si>
    <t>Rež Zdeněk</t>
  </si>
  <si>
    <t>SPONA Teplice</t>
  </si>
  <si>
    <t>M3</t>
  </si>
  <si>
    <t>Holub Stanislav</t>
  </si>
  <si>
    <t>Sobědruhy</t>
  </si>
  <si>
    <t>Žák Martin</t>
  </si>
  <si>
    <t>Teplice</t>
  </si>
  <si>
    <t>nováček</t>
  </si>
  <si>
    <t>Eliáš Lukáš</t>
  </si>
  <si>
    <t>Rauer Robert</t>
  </si>
  <si>
    <t>Feix Ivo</t>
  </si>
  <si>
    <t>Horváth Pavel</t>
  </si>
  <si>
    <t>Jahoda Zdeněk</t>
  </si>
  <si>
    <t>TJ Baník Osek</t>
  </si>
  <si>
    <t>Lang Jaroslav</t>
  </si>
  <si>
    <t>Farda Petr</t>
  </si>
  <si>
    <t>Lácha František</t>
  </si>
  <si>
    <t>Molcar Míra</t>
  </si>
  <si>
    <t>M4</t>
  </si>
  <si>
    <t>Kantová Olga</t>
  </si>
  <si>
    <t>Ž2</t>
  </si>
  <si>
    <t>Sauer Jan</t>
  </si>
  <si>
    <t>Olšer Tomáš</t>
  </si>
  <si>
    <t>AK Duchcov</t>
  </si>
  <si>
    <t>Bašek Václav</t>
  </si>
  <si>
    <t>Fanklub Milešovka</t>
  </si>
  <si>
    <t>Havel Miroslav</t>
  </si>
  <si>
    <t>TJ Sokol D. Mísečky</t>
  </si>
  <si>
    <t>Hrušková Sabina</t>
  </si>
  <si>
    <t>Biatlon Jílové</t>
  </si>
  <si>
    <t>Ž1</t>
  </si>
  <si>
    <t>Karešová Světla</t>
  </si>
  <si>
    <t>Fílova Jana</t>
  </si>
  <si>
    <t>Novák Petr</t>
  </si>
  <si>
    <t>OOP Trnovany</t>
  </si>
  <si>
    <t>Ševčíková Viktorie</t>
  </si>
  <si>
    <t>LOKO Teplice - OB</t>
  </si>
  <si>
    <t>Lang Karel</t>
  </si>
  <si>
    <t>Bak Most</t>
  </si>
  <si>
    <t>Hruška Miloš</t>
  </si>
  <si>
    <t>Větruše UL</t>
  </si>
  <si>
    <t xml:space="preserve">Korec Martin </t>
  </si>
  <si>
    <t>Hampl Ondřej</t>
  </si>
  <si>
    <t>Glassman TT Teplice</t>
  </si>
  <si>
    <t>Vacek Pavel</t>
  </si>
  <si>
    <t>Leitermann David</t>
  </si>
  <si>
    <t>Hampl Michal</t>
  </si>
  <si>
    <t>Hradský Josef</t>
  </si>
  <si>
    <t>Havlová Zlata</t>
  </si>
  <si>
    <t>Procházka Ondřej</t>
  </si>
  <si>
    <t>Krupka</t>
  </si>
  <si>
    <t>Tručková Lenka</t>
  </si>
  <si>
    <t>Novosedlice</t>
  </si>
  <si>
    <t>Ernest Miroslav</t>
  </si>
  <si>
    <t>Bečka Miroslav</t>
  </si>
  <si>
    <t>Ústí nad Labem</t>
  </si>
  <si>
    <t>24:27</t>
  </si>
  <si>
    <t>M5</t>
  </si>
  <si>
    <t>Burkhartová Marie</t>
  </si>
  <si>
    <t>Proboštov</t>
  </si>
  <si>
    <t>24:32</t>
  </si>
  <si>
    <t>Vorlíček Rudolf</t>
  </si>
  <si>
    <t>24:50</t>
  </si>
  <si>
    <t>Molcarová Jana</t>
  </si>
  <si>
    <t>24:54</t>
  </si>
  <si>
    <t>Matěcha Miroslav</t>
  </si>
  <si>
    <t>TJ Hvězda Trnovany</t>
  </si>
  <si>
    <t>25:29</t>
  </si>
  <si>
    <t>Láchová Lenka</t>
  </si>
  <si>
    <t>25:48</t>
  </si>
  <si>
    <t>Vojtěchovský Ladislav</t>
  </si>
  <si>
    <t>VitaSport.cz</t>
  </si>
  <si>
    <t>25:51</t>
  </si>
  <si>
    <t>Marvanová Martina</t>
  </si>
  <si>
    <t>Drábková Hana</t>
  </si>
  <si>
    <t>Jiskra Nový Bor</t>
  </si>
  <si>
    <t>26:19</t>
  </si>
  <si>
    <t>Vorlíček Petr</t>
  </si>
  <si>
    <t>27:01</t>
  </si>
  <si>
    <t>Olah Dušan</t>
  </si>
  <si>
    <t>27:04</t>
  </si>
  <si>
    <t>Zouhar Jura</t>
  </si>
  <si>
    <t>27:44</t>
  </si>
  <si>
    <t>Klaška Lukáš</t>
  </si>
  <si>
    <t>27:46</t>
  </si>
  <si>
    <t>Skálová Jitka</t>
  </si>
  <si>
    <t>28:43</t>
  </si>
  <si>
    <t>Minaříková Michaela</t>
  </si>
  <si>
    <t>28:48</t>
  </si>
  <si>
    <t>Borši Milan</t>
  </si>
  <si>
    <t>Rozběháme Teplice</t>
  </si>
  <si>
    <t>29:01</t>
  </si>
  <si>
    <t>Šulo Antonín</t>
  </si>
  <si>
    <t>29:46</t>
  </si>
  <si>
    <t>Čutíková Veronika</t>
  </si>
  <si>
    <t>TJ Krupka</t>
  </si>
  <si>
    <t>33:04</t>
  </si>
  <si>
    <t>start dřív</t>
  </si>
  <si>
    <t>Ernestová Michaela</t>
  </si>
  <si>
    <t>Dubí</t>
  </si>
  <si>
    <t>33:47</t>
  </si>
  <si>
    <t>Ernestová Eva</t>
  </si>
  <si>
    <t>Ž3</t>
  </si>
  <si>
    <t xml:space="preserve">32. ročník BĚKODO - 2. kolo  28.03.2018 – 435. start historie </t>
  </si>
  <si>
    <t>8 vít. H</t>
  </si>
  <si>
    <t>OR</t>
  </si>
  <si>
    <t>Vlček Jiří</t>
  </si>
  <si>
    <t>Štolba Jiří</t>
  </si>
  <si>
    <t>AC Ústí nad Labem</t>
  </si>
  <si>
    <t>Štěpánek David</t>
  </si>
  <si>
    <t>Horák Lukáš</t>
  </si>
  <si>
    <t>Fišer Martin</t>
  </si>
  <si>
    <t>Ševčíková Dita</t>
  </si>
  <si>
    <t>TJ VS Kadaň</t>
  </si>
  <si>
    <t>Majer Pavel</t>
  </si>
  <si>
    <t>Brejša Martin</t>
  </si>
  <si>
    <t>Suchá Nikola</t>
  </si>
  <si>
    <t>Drábek Ondřej</t>
  </si>
  <si>
    <t>Bílina</t>
  </si>
  <si>
    <t>Fišerová Renata</t>
  </si>
  <si>
    <t>Košťany</t>
  </si>
  <si>
    <t>24:05</t>
  </si>
  <si>
    <t>24:17</t>
  </si>
  <si>
    <t>24:34</t>
  </si>
  <si>
    <t>24:58</t>
  </si>
  <si>
    <t>25:06</t>
  </si>
  <si>
    <t>25:31</t>
  </si>
  <si>
    <t>26:48</t>
  </si>
  <si>
    <t>27:31</t>
  </si>
  <si>
    <t>29:30</t>
  </si>
  <si>
    <t>Hampl Filip</t>
  </si>
  <si>
    <t>ned.</t>
  </si>
  <si>
    <t>nedok.</t>
  </si>
  <si>
    <t>x</t>
  </si>
  <si>
    <t>Bašková Ivana</t>
  </si>
  <si>
    <t>Žalany</t>
  </si>
  <si>
    <t>Historická tabulka nejrychlejších časů 1990 - 2018</t>
  </si>
  <si>
    <t>M1 muži 15 - 29 let</t>
  </si>
  <si>
    <t>M2 muži 30 - 39 let</t>
  </si>
  <si>
    <t>M3 muži 40 - 49 let</t>
  </si>
  <si>
    <t>P</t>
  </si>
  <si>
    <t>jméno</t>
  </si>
  <si>
    <t>kdy</t>
  </si>
  <si>
    <t>věk</t>
  </si>
  <si>
    <t>Žižka Filip</t>
  </si>
  <si>
    <t>Hamala Milan</t>
  </si>
  <si>
    <t>VK</t>
  </si>
  <si>
    <t>Vorlíček Radek</t>
  </si>
  <si>
    <t>Kaliba Karel</t>
  </si>
  <si>
    <t>Bauckmann Míra</t>
  </si>
  <si>
    <t>Kouba Adam</t>
  </si>
  <si>
    <t>Veselý Miroslav</t>
  </si>
  <si>
    <t>Matěcha Míra  st.</t>
  </si>
  <si>
    <t>Hamr Jan</t>
  </si>
  <si>
    <t>Roubíček Martin</t>
  </si>
  <si>
    <t>Štochl Jan</t>
  </si>
  <si>
    <t>Holcr Milan</t>
  </si>
  <si>
    <t>Vaculka Petr</t>
  </si>
  <si>
    <t>Štochl Jan st.</t>
  </si>
  <si>
    <t>Brotánek Jan</t>
  </si>
  <si>
    <t>Zouhar Filip</t>
  </si>
  <si>
    <t>Hron Jiří</t>
  </si>
  <si>
    <t>Hotař Pavel</t>
  </si>
  <si>
    <t>Růžička Vladimír</t>
  </si>
  <si>
    <t>Čadek Ondřej</t>
  </si>
  <si>
    <t>Háša Michal</t>
  </si>
  <si>
    <t>Procházka Josef</t>
  </si>
  <si>
    <t>Matěcha David</t>
  </si>
  <si>
    <t>Fliedr Tomáš</t>
  </si>
  <si>
    <t>Matějka Šimon</t>
  </si>
  <si>
    <t>Nový Pavel</t>
  </si>
  <si>
    <t>Adamec Jan</t>
  </si>
  <si>
    <t>Gabriel Petr</t>
  </si>
  <si>
    <t>Kalát Josef</t>
  </si>
  <si>
    <t>Ryč David</t>
  </si>
  <si>
    <t>Havlík Ondřej</t>
  </si>
  <si>
    <t>Hromas Vladimír</t>
  </si>
  <si>
    <t>Laibl Aleš</t>
  </si>
  <si>
    <t>Svítek Jiří</t>
  </si>
  <si>
    <t>Čapek Lubomír</t>
  </si>
  <si>
    <t>Ryč Václav</t>
  </si>
  <si>
    <t>Ottenschläger Oto</t>
  </si>
  <si>
    <t>Štika Jiří</t>
  </si>
  <si>
    <t>Hrdlička Stanislav</t>
  </si>
  <si>
    <t>Lípa Jiří</t>
  </si>
  <si>
    <t>Vytlačil Stanislav</t>
  </si>
  <si>
    <t>Puchmeltr Aleš</t>
  </si>
  <si>
    <t>Šmíd Petr</t>
  </si>
  <si>
    <t>Jísl Jaroslav</t>
  </si>
  <si>
    <t>Zlatohlávek Pavel</t>
  </si>
  <si>
    <t>Otec Václav</t>
  </si>
  <si>
    <t>Cingl Ondřej</t>
  </si>
  <si>
    <t>Kulhavý Petr</t>
  </si>
  <si>
    <t>Tittelbach Karel</t>
  </si>
  <si>
    <t>Cingl Miroslav</t>
  </si>
  <si>
    <t>Šatalík Stanislav</t>
  </si>
  <si>
    <t>průměr TOP 25</t>
  </si>
  <si>
    <t>TOP 10</t>
  </si>
  <si>
    <t xml:space="preserve"> M4 muži 50 - 59 let</t>
  </si>
  <si>
    <t>M5  muži 60 a více let</t>
  </si>
  <si>
    <t>Filingr Čeněk</t>
  </si>
  <si>
    <t>Malý Jiří</t>
  </si>
  <si>
    <t xml:space="preserve">Kirsch Petr </t>
  </si>
  <si>
    <t>Kirsch Petr</t>
  </si>
  <si>
    <t>Varchola Milan</t>
  </si>
  <si>
    <t>Elischer Ivan</t>
  </si>
  <si>
    <t xml:space="preserve">Nový Milan </t>
  </si>
  <si>
    <t>Duspiva Miroslav</t>
  </si>
  <si>
    <t>Zelenák Dušan</t>
  </si>
  <si>
    <t>Schlosser Jarda</t>
  </si>
  <si>
    <t>Gombita Josef</t>
  </si>
  <si>
    <t>Svoboda Josef</t>
  </si>
  <si>
    <t>Šulc Vladimír</t>
  </si>
  <si>
    <t>Růžička Pavel (II)</t>
  </si>
  <si>
    <t>Kittl Alois</t>
  </si>
  <si>
    <t>Watzke Petr</t>
  </si>
  <si>
    <t xml:space="preserve">Kouba Stanislav </t>
  </si>
  <si>
    <t>Havlátko Jan</t>
  </si>
  <si>
    <t>Pekárek Olda</t>
  </si>
  <si>
    <t>Běhounek Vladimír</t>
  </si>
  <si>
    <t>Molcar Miroslav</t>
  </si>
  <si>
    <t>Žid Milan</t>
  </si>
  <si>
    <t>Sládek Karel</t>
  </si>
  <si>
    <t>Škorvaga Josef</t>
  </si>
  <si>
    <t>Benedikt Míra</t>
  </si>
  <si>
    <t>Smolík Václav</t>
  </si>
  <si>
    <t>Sova Jaroslav</t>
  </si>
  <si>
    <t>Stracený Milan</t>
  </si>
  <si>
    <t>Tyl Petr</t>
  </si>
  <si>
    <t>Ž1 ženy do 34 let</t>
  </si>
  <si>
    <t>Ž2 ženy 35 - 49 let</t>
  </si>
  <si>
    <t>Ž3 ženy 50 a více let</t>
  </si>
  <si>
    <t>Halířová Jarmila</t>
  </si>
  <si>
    <t>Bauckmannová Jana</t>
  </si>
  <si>
    <t>Vrátná Alena</t>
  </si>
  <si>
    <t>Rusínová Zuzana</t>
  </si>
  <si>
    <t>Stehlíková Martina</t>
  </si>
  <si>
    <t>Kořínková Marta</t>
  </si>
  <si>
    <t>Slavíková Eva</t>
  </si>
  <si>
    <t>Smilová Jindřiška</t>
  </si>
  <si>
    <t xml:space="preserve">Dončevová Hana </t>
  </si>
  <si>
    <t>Vajrychová Renata</t>
  </si>
  <si>
    <t>Krausová Jaroslava</t>
  </si>
  <si>
    <t>Vaňková Agáta</t>
  </si>
  <si>
    <t>24:08</t>
  </si>
  <si>
    <t>Vajrychová Blanka</t>
  </si>
  <si>
    <t>Veselá Lenka</t>
  </si>
  <si>
    <t>24:21</t>
  </si>
  <si>
    <t>Koželuhová Pavla</t>
  </si>
  <si>
    <t>Filová Jana</t>
  </si>
  <si>
    <t>24:26</t>
  </si>
  <si>
    <t>Králová Pavlína</t>
  </si>
  <si>
    <t>Kittlová Růžena</t>
  </si>
  <si>
    <t>24:48</t>
  </si>
  <si>
    <t>Tvrzníková Káťa</t>
  </si>
  <si>
    <t>Vápeníková  Jana</t>
  </si>
  <si>
    <t>Sovová Jarmila</t>
  </si>
  <si>
    <t>25:24</t>
  </si>
  <si>
    <t>Žižková Magdaléna</t>
  </si>
  <si>
    <t>Rejmanová Eva</t>
  </si>
  <si>
    <t>Lédlová Naděžda</t>
  </si>
  <si>
    <t>25:26</t>
  </si>
  <si>
    <t>Koželuhová Lenka</t>
  </si>
  <si>
    <t>Vágnerová Veronika</t>
  </si>
  <si>
    <t>Šulová Marie</t>
  </si>
  <si>
    <t>28:15</t>
  </si>
  <si>
    <t>Kabourková Ivana</t>
  </si>
  <si>
    <t>Pátková Martina</t>
  </si>
  <si>
    <t>28:56</t>
  </si>
  <si>
    <t>Burdová Adéla</t>
  </si>
  <si>
    <t>Polívková Marie</t>
  </si>
  <si>
    <t>29:18</t>
  </si>
  <si>
    <t>Melenová Hana</t>
  </si>
  <si>
    <t>Halásová Lenka (1)</t>
  </si>
  <si>
    <t>Růžičková Daniela</t>
  </si>
  <si>
    <t>30:37</t>
  </si>
  <si>
    <t>Šindlerová Jana</t>
  </si>
  <si>
    <t>Kleinová Mária</t>
  </si>
  <si>
    <t>30:38</t>
  </si>
  <si>
    <t>Škramlíková Jana</t>
  </si>
  <si>
    <t>Bublová Naďa</t>
  </si>
  <si>
    <t>Štěpánková Bohunka</t>
  </si>
  <si>
    <t>34:50</t>
  </si>
  <si>
    <t>Matějková Zuzana</t>
  </si>
  <si>
    <t>Zouharová Maryla</t>
  </si>
  <si>
    <t>35:57</t>
  </si>
  <si>
    <t>Dubčeková Olga</t>
  </si>
  <si>
    <t>Bisová Miluše</t>
  </si>
  <si>
    <t>36:55</t>
  </si>
  <si>
    <t>Ryčová Pavla</t>
  </si>
  <si>
    <t>Špírková Lenka</t>
  </si>
  <si>
    <t>Vondráková Jana</t>
  </si>
  <si>
    <t>40+</t>
  </si>
  <si>
    <r>
      <t xml:space="preserve">Kabátová Andrea </t>
    </r>
    <r>
      <rPr>
        <sz val="8"/>
        <color indexed="8"/>
        <rFont val="Ebrima"/>
        <charset val="238"/>
      </rPr>
      <t xml:space="preserve"> (1)</t>
    </r>
  </si>
  <si>
    <t>Šafránková Lucie</t>
  </si>
  <si>
    <t>poznámky</t>
  </si>
  <si>
    <t>Vaňková Eva</t>
  </si>
  <si>
    <t>Čekalová Michaela</t>
  </si>
  <si>
    <t>(1)</t>
  </si>
  <si>
    <t>v době výkonu jiné příjmení</t>
  </si>
  <si>
    <t>Martincová Kateřina</t>
  </si>
  <si>
    <t>Adamová Andrea</t>
  </si>
  <si>
    <t>Pokorná Andrea</t>
  </si>
  <si>
    <t>Ullrychová Klára</t>
  </si>
  <si>
    <r>
      <rPr>
        <b/>
        <sz val="7"/>
        <color indexed="8"/>
        <rFont val="Ebrima"/>
        <charset val="238"/>
      </rPr>
      <t>VK</t>
    </r>
    <r>
      <rPr>
        <sz val="7"/>
        <color indexed="8"/>
        <rFont val="Ebrima"/>
        <charset val="238"/>
      </rPr>
      <t xml:space="preserve"> - běžec přešel do vyšší kategorie</t>
    </r>
  </si>
  <si>
    <t>Zemanová Dagmar</t>
  </si>
  <si>
    <t>Špalková Linda</t>
  </si>
  <si>
    <t>po 1. kole 2018</t>
  </si>
  <si>
    <t>nov</t>
  </si>
  <si>
    <t>PĆ</t>
  </si>
  <si>
    <t>NLČ</t>
  </si>
  <si>
    <t>10 nej</t>
  </si>
  <si>
    <t>PS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</si>
  <si>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</si>
  <si>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</si>
  <si>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</si>
  <si>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</si>
  <si>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</si>
  <si>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</si>
  <si>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</si>
  <si>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</si>
  <si>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</si>
  <si>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</si>
  <si>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</si>
  <si>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</si>
  <si>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</si>
  <si>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</si>
  <si>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</si>
  <si>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Č1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</si>
  <si>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</si>
  <si>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</si>
  <si>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</si>
  <si>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</si>
  <si>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</si>
  <si>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</si>
  <si>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</si>
  <si>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</si>
  <si>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</si>
  <si>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</si>
  <si>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</si>
  <si>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</si>
  <si>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</si>
  <si>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</si>
  <si>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N2</t>
  </si>
  <si>
    <t>N1</t>
  </si>
  <si>
    <t>muži 15 - 29 let</t>
  </si>
  <si>
    <t>muži 30 - 39 let</t>
  </si>
  <si>
    <t>muži 40 - 49 let</t>
  </si>
  <si>
    <t>Korec Martin st.</t>
  </si>
  <si>
    <t>muži 50 - 59 let</t>
  </si>
  <si>
    <t>muži 60 a více let</t>
  </si>
  <si>
    <t>ženy 15 - 34 let</t>
  </si>
  <si>
    <t>.</t>
  </si>
  <si>
    <t>ženy 35 - 49 let</t>
  </si>
  <si>
    <t>ženy 50 a více let</t>
  </si>
  <si>
    <t>Pr.</t>
  </si>
  <si>
    <t>kategorie</t>
  </si>
  <si>
    <t>MC</t>
  </si>
  <si>
    <t>ŽC</t>
  </si>
  <si>
    <t>C</t>
  </si>
  <si>
    <t>muži</t>
  </si>
  <si>
    <t>počet běžců v K</t>
  </si>
  <si>
    <t>ženy</t>
  </si>
  <si>
    <t>počet vítězů v K</t>
  </si>
  <si>
    <t>celkem</t>
  </si>
  <si>
    <t>průměr běžců v K</t>
  </si>
  <si>
    <t>Poř.</t>
  </si>
  <si>
    <t>CPV</t>
  </si>
  <si>
    <t>PR</t>
  </si>
  <si>
    <t>1.</t>
  </si>
  <si>
    <t xml:space="preserve">Vorlíček Radek </t>
  </si>
  <si>
    <t xml:space="preserve">Smilová Jindřiška </t>
  </si>
  <si>
    <t>2.</t>
  </si>
  <si>
    <t xml:space="preserve">Koželuhová Lenka </t>
  </si>
  <si>
    <t>3.</t>
  </si>
  <si>
    <t xml:space="preserve">Hamr Jan </t>
  </si>
  <si>
    <t xml:space="preserve">Koželuhová Pavla </t>
  </si>
  <si>
    <t>4.</t>
  </si>
  <si>
    <t>4.-5.</t>
  </si>
  <si>
    <t xml:space="preserve">Škramlíková Jana </t>
  </si>
  <si>
    <t>5.</t>
  </si>
  <si>
    <t>Štochl Jan  ml.</t>
  </si>
  <si>
    <t>6.</t>
  </si>
  <si>
    <t xml:space="preserve">Vytlačil Standa </t>
  </si>
  <si>
    <t xml:space="preserve">Bauckmannová Jana </t>
  </si>
  <si>
    <t>7.</t>
  </si>
  <si>
    <t xml:space="preserve">Veselý Miroslav </t>
  </si>
  <si>
    <t xml:space="preserve">Kittlová Růžena </t>
  </si>
  <si>
    <t>8.</t>
  </si>
  <si>
    <t>Matěcha  Míra  st.</t>
  </si>
  <si>
    <t>9.-10.</t>
  </si>
  <si>
    <t>9.</t>
  </si>
  <si>
    <t xml:space="preserve">Krausová Jaroslava </t>
  </si>
  <si>
    <t>Matěcha  Míra ml.</t>
  </si>
  <si>
    <t>10.</t>
  </si>
  <si>
    <t>11.-12.</t>
  </si>
  <si>
    <t xml:space="preserve">Hrdlička Standa </t>
  </si>
  <si>
    <t>11.</t>
  </si>
  <si>
    <t xml:space="preserve">Hromas Vladimír </t>
  </si>
  <si>
    <t>12.</t>
  </si>
  <si>
    <t>13.-14.</t>
  </si>
  <si>
    <t xml:space="preserve">Šatalík Standa </t>
  </si>
  <si>
    <t xml:space="preserve">Vápeníková Jana </t>
  </si>
  <si>
    <t xml:space="preserve">Vorlíček Petr </t>
  </si>
  <si>
    <t>15.-19.</t>
  </si>
  <si>
    <t xml:space="preserve">Puchmeltr Aleš </t>
  </si>
  <si>
    <t>15.-17.</t>
  </si>
  <si>
    <t xml:space="preserve">Krátká Míša </t>
  </si>
  <si>
    <t xml:space="preserve">Zemanová Dagmar </t>
  </si>
  <si>
    <t xml:space="preserve">Halířová Jarmila </t>
  </si>
  <si>
    <t xml:space="preserve">Kaliba Karel </t>
  </si>
  <si>
    <t>18.</t>
  </si>
  <si>
    <t xml:space="preserve">Přikrylová Lenka </t>
  </si>
  <si>
    <t>Vik Kryštov</t>
  </si>
  <si>
    <t>19.-22.</t>
  </si>
  <si>
    <t xml:space="preserve">Šulová Darina </t>
  </si>
  <si>
    <t>20.</t>
  </si>
  <si>
    <t xml:space="preserve">Matěcha David </t>
  </si>
  <si>
    <t xml:space="preserve">Ryčová Pavla </t>
  </si>
  <si>
    <t>21.</t>
  </si>
  <si>
    <t xml:space="preserve">Zouhar Filip </t>
  </si>
  <si>
    <t xml:space="preserve">Hamouzová Míša </t>
  </si>
  <si>
    <t>22.-24.</t>
  </si>
  <si>
    <t xml:space="preserve">Adamec Jan </t>
  </si>
  <si>
    <t xml:space="preserve">Kantová Kamila </t>
  </si>
  <si>
    <t>23.-30.</t>
  </si>
  <si>
    <t xml:space="preserve">Štěpánková Bohun. </t>
  </si>
  <si>
    <t xml:space="preserve">Kouba Adam </t>
  </si>
  <si>
    <t xml:space="preserve">Slavíková Eva </t>
  </si>
  <si>
    <t>25.-27.</t>
  </si>
  <si>
    <t xml:space="preserve">Bartoňová Lucie </t>
  </si>
  <si>
    <t xml:space="preserve">Dusilová Petra </t>
  </si>
  <si>
    <t xml:space="preserve">Šafránková Lucie </t>
  </si>
  <si>
    <t>28.-30.</t>
  </si>
  <si>
    <t xml:space="preserve">Růžička Vladimír </t>
  </si>
  <si>
    <t>Vorlíček Ondřej</t>
  </si>
  <si>
    <t>31:-37.</t>
  </si>
  <si>
    <t xml:space="preserve">Holcr Milan </t>
  </si>
  <si>
    <t>31.-33.</t>
  </si>
  <si>
    <t xml:space="preserve">Smilová Martina </t>
  </si>
  <si>
    <t xml:space="preserve">Vaculka Petr </t>
  </si>
  <si>
    <t xml:space="preserve">Sršňová Mirka </t>
  </si>
  <si>
    <t xml:space="preserve">Hron Jiří </t>
  </si>
  <si>
    <t xml:space="preserve">Šatalíková Jana </t>
  </si>
  <si>
    <t xml:space="preserve">Podsedník Martin </t>
  </si>
  <si>
    <t>34.-37.</t>
  </si>
  <si>
    <t xml:space="preserve">Hluchá Jana </t>
  </si>
  <si>
    <t xml:space="preserve">Žejdlík Michal </t>
  </si>
  <si>
    <t xml:space="preserve">Šulová Marie </t>
  </si>
  <si>
    <t xml:space="preserve">Nový Pavel </t>
  </si>
  <si>
    <t>Hladečková</t>
  </si>
  <si>
    <t xml:space="preserve">Háša Michal </t>
  </si>
  <si>
    <t>38.-50.</t>
  </si>
  <si>
    <t xml:space="preserve">Otec Václav </t>
  </si>
  <si>
    <t>Vřeská</t>
  </si>
  <si>
    <t>Nosek</t>
  </si>
  <si>
    <t>38.-56.</t>
  </si>
  <si>
    <t>Nosková</t>
  </si>
  <si>
    <t xml:space="preserve">Leitermann David </t>
  </si>
  <si>
    <t>Klemsová</t>
  </si>
  <si>
    <t xml:space="preserve">Štika Jiří </t>
  </si>
  <si>
    <t>Hanzlík</t>
  </si>
  <si>
    <t xml:space="preserve">Bauckmann Míra </t>
  </si>
  <si>
    <t>Milerská Zuzana</t>
  </si>
  <si>
    <t xml:space="preserve">Brotánek Jan </t>
  </si>
  <si>
    <t>Chvátalová Jana</t>
  </si>
  <si>
    <t>Nová Yveta</t>
  </si>
  <si>
    <t>Židová Ivana</t>
  </si>
  <si>
    <t>Filingr Aleš</t>
  </si>
  <si>
    <t>Gazdová Renata</t>
  </si>
  <si>
    <t>Chárová Eva</t>
  </si>
  <si>
    <t>Grmela Zdeněk</t>
  </si>
  <si>
    <t>Jírová Hana</t>
  </si>
  <si>
    <t>Saleh Hakim</t>
  </si>
  <si>
    <t>Hubáčková Tereza</t>
  </si>
  <si>
    <t>počet vítězů v ročníku</t>
  </si>
  <si>
    <t>Fardová Lenka</t>
  </si>
  <si>
    <t>ročník</t>
  </si>
  <si>
    <t>účastník 2017</t>
  </si>
  <si>
    <t xml:space="preserve">Historická tabulka vítězů od roku 1991  </t>
  </si>
  <si>
    <t>dělba 1. místa v roce 2000</t>
  </si>
  <si>
    <t>počet kol v ročníku</t>
  </si>
  <si>
    <t>v 1. kole 1994 nestartovaly ženy</t>
  </si>
  <si>
    <t>V17</t>
  </si>
  <si>
    <t>VV</t>
  </si>
  <si>
    <t xml:space="preserve">Varchola Milan </t>
  </si>
  <si>
    <t>Cihlář David</t>
  </si>
  <si>
    <t>Polan Lukáš</t>
  </si>
  <si>
    <t>Štochl Jan ml.</t>
  </si>
  <si>
    <t>Veselý Vít</t>
  </si>
  <si>
    <t xml:space="preserve">Partík Jakub </t>
  </si>
  <si>
    <t>Roubíček  Martin</t>
  </si>
  <si>
    <t xml:space="preserve">Laibl Aleš </t>
  </si>
  <si>
    <t xml:space="preserve">Kunc Tomáš </t>
  </si>
  <si>
    <t xml:space="preserve">Vorlíček Rudolf </t>
  </si>
  <si>
    <t xml:space="preserve">Lorenc Adam </t>
  </si>
  <si>
    <t>19**</t>
  </si>
  <si>
    <t xml:space="preserve">Šmídek Ondřej </t>
  </si>
  <si>
    <t xml:space="preserve">Ryč David </t>
  </si>
  <si>
    <t>Korejs Kryštov</t>
  </si>
  <si>
    <t>Havel Aleš</t>
  </si>
  <si>
    <t xml:space="preserve">Andrlík Ondřej </t>
  </si>
  <si>
    <t xml:space="preserve">Bobek Pavel </t>
  </si>
  <si>
    <t>198*</t>
  </si>
  <si>
    <t>Matěcha Míra ml.</t>
  </si>
  <si>
    <t>Matěcha Míra st.</t>
  </si>
  <si>
    <t xml:space="preserve">Pilný Pavel </t>
  </si>
  <si>
    <t xml:space="preserve">Zlatohlávek Pavel </t>
  </si>
  <si>
    <t>Žejdlík Michal</t>
  </si>
  <si>
    <t>Laštovka Jan</t>
  </si>
  <si>
    <t xml:space="preserve">Kalát Josef </t>
  </si>
  <si>
    <t xml:space="preserve">Varchola Ondřej </t>
  </si>
  <si>
    <t>Česal Martin</t>
  </si>
  <si>
    <t xml:space="preserve">Panuška Ladislav </t>
  </si>
  <si>
    <t xml:space="preserve">Hotař Pavel </t>
  </si>
  <si>
    <t xml:space="preserve">Janák Michal </t>
  </si>
  <si>
    <t xml:space="preserve">Cingl Miroslav </t>
  </si>
  <si>
    <t>Blaschke Martin</t>
  </si>
  <si>
    <t xml:space="preserve">Gazda Adam </t>
  </si>
  <si>
    <t xml:space="preserve">Karban Kamil </t>
  </si>
  <si>
    <t>Blaschke Karel</t>
  </si>
  <si>
    <t>Zbuzek  Michal</t>
  </si>
  <si>
    <t>Malkovský Michal</t>
  </si>
  <si>
    <t>Hamr Jakub</t>
  </si>
  <si>
    <t>Přibyl Martin</t>
  </si>
  <si>
    <t xml:space="preserve">Veselý Petr </t>
  </si>
  <si>
    <t>Bílý Václav</t>
  </si>
  <si>
    <t xml:space="preserve">Urban Jiří </t>
  </si>
  <si>
    <t>1990 - 2017</t>
  </si>
  <si>
    <t>Jeřábek Vojtěch</t>
  </si>
  <si>
    <t>Drážďanský Radim F.</t>
  </si>
  <si>
    <t>Stádník Petr</t>
  </si>
  <si>
    <t>Historická tabulka běžců pod 17 minut</t>
  </si>
  <si>
    <t>7 vít. H</t>
  </si>
  <si>
    <t xml:space="preserve">32. ročník BĚKODO - 3. kolo  04.04.2018 – 436. start historie </t>
  </si>
  <si>
    <t>9 vít . H</t>
  </si>
  <si>
    <t>Slezák Vladimír</t>
  </si>
  <si>
    <t>Povrly</t>
  </si>
  <si>
    <t>11 vít. H</t>
  </si>
  <si>
    <t>Dušek Jaroslav</t>
  </si>
  <si>
    <t>Wágner Milan</t>
  </si>
  <si>
    <t>Pleva Jan</t>
  </si>
  <si>
    <t>Osek</t>
  </si>
  <si>
    <t>Šulgan Jan</t>
  </si>
  <si>
    <t>Beránková Miluše</t>
  </si>
  <si>
    <t>Plevová Žaneta</t>
  </si>
  <si>
    <t>24:01</t>
  </si>
  <si>
    <t>24:09</t>
  </si>
  <si>
    <t>24:24</t>
  </si>
  <si>
    <t>24:45</t>
  </si>
  <si>
    <t>26:09</t>
  </si>
  <si>
    <t>26:34</t>
  </si>
  <si>
    <t>28:46</t>
  </si>
  <si>
    <t>29:31</t>
  </si>
  <si>
    <t>Richter Martin</t>
  </si>
  <si>
    <t>29:57</t>
  </si>
  <si>
    <t>Sukdoláková Dana</t>
  </si>
  <si>
    <t>30:06</t>
  </si>
  <si>
    <t>31:14</t>
  </si>
  <si>
    <t>31:52</t>
  </si>
  <si>
    <t>Fischer Matyáš</t>
  </si>
  <si>
    <t>N4</t>
  </si>
  <si>
    <t>25:03</t>
  </si>
  <si>
    <t>Růžička Štěpán</t>
  </si>
  <si>
    <t>Heřman Lukáš</t>
  </si>
  <si>
    <t>Kotě Aleš</t>
  </si>
  <si>
    <t>24:37</t>
  </si>
  <si>
    <t>Basbas janis</t>
  </si>
  <si>
    <t>28:21</t>
  </si>
  <si>
    <t>24:35</t>
  </si>
  <si>
    <t>27:09</t>
  </si>
  <si>
    <t>28:44</t>
  </si>
  <si>
    <t>25:23</t>
  </si>
  <si>
    <t>Štěpánek Alois</t>
  </si>
  <si>
    <t>32:30</t>
  </si>
  <si>
    <t>32:39</t>
  </si>
  <si>
    <t>Souchová Anna</t>
  </si>
  <si>
    <t>25:07</t>
  </si>
  <si>
    <t>Kabátová Andrea</t>
  </si>
  <si>
    <t>Souchová Helena</t>
  </si>
  <si>
    <t>Basbasová Lenka</t>
  </si>
  <si>
    <t>24:41</t>
  </si>
  <si>
    <t>24:52</t>
  </si>
  <si>
    <t>Štembergová Zuzana</t>
  </si>
  <si>
    <t>34:18</t>
  </si>
  <si>
    <t>30:36</t>
  </si>
  <si>
    <t>31:31</t>
  </si>
  <si>
    <t>BĚKODO   2018  - 32. ročník</t>
  </si>
  <si>
    <t xml:space="preserve">32. ročník BĚKODO - 4. kolo  18.04.2018 – 437. start historie </t>
  </si>
  <si>
    <t>10 V hist.</t>
  </si>
  <si>
    <t>12 V hist.</t>
  </si>
  <si>
    <t xml:space="preserve">32. ročník BĚKODO - 4. kolo  25.04.2018 – 438. start historie </t>
  </si>
  <si>
    <t>Ústí nad labem</t>
  </si>
  <si>
    <t>13 vít. H</t>
  </si>
  <si>
    <t>Bublová Petra</t>
  </si>
  <si>
    <t>Janík Tomáš</t>
  </si>
  <si>
    <t>Burešová Lenka</t>
  </si>
  <si>
    <t>24:25</t>
  </si>
  <si>
    <t>Malé-R</t>
  </si>
  <si>
    <t>25:08</t>
  </si>
  <si>
    <t>25:16</t>
  </si>
  <si>
    <t>25:41</t>
  </si>
  <si>
    <t>25:59</t>
  </si>
  <si>
    <t>26:17</t>
  </si>
  <si>
    <t>26:28</t>
  </si>
  <si>
    <t>28:07</t>
  </si>
  <si>
    <t>Vacková Lucie</t>
  </si>
  <si>
    <t>28:40</t>
  </si>
  <si>
    <t>28:51</t>
  </si>
  <si>
    <t>30:52</t>
  </si>
  <si>
    <t>30:55</t>
  </si>
  <si>
    <t>Basbas Janis</t>
  </si>
  <si>
    <t>25.41</t>
  </si>
  <si>
    <t>N5</t>
  </si>
  <si>
    <t xml:space="preserve">32. ročník BĚKODO - 6. kolo  09.05.2018 – 439. start historie </t>
  </si>
  <si>
    <t>1 vít. H</t>
  </si>
  <si>
    <t>AK Most</t>
  </si>
  <si>
    <t>Ernestová Miroslava</t>
  </si>
  <si>
    <t>Bečka Miloslav</t>
  </si>
  <si>
    <t>24:04</t>
  </si>
  <si>
    <t>24:06</t>
  </si>
  <si>
    <t>24:19</t>
  </si>
  <si>
    <t>24:43</t>
  </si>
  <si>
    <t>25:04</t>
  </si>
  <si>
    <t>Nastoupil Martin</t>
  </si>
  <si>
    <t>Účetnictví Nastoupil</t>
  </si>
  <si>
    <t>25:40</t>
  </si>
  <si>
    <t>27:57</t>
  </si>
  <si>
    <t>28:54</t>
  </si>
  <si>
    <t>33:50</t>
  </si>
  <si>
    <t>25.04</t>
  </si>
  <si>
    <t>po 6.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</si>
</sst>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h:mm;@"/>
  </numFmts>
  <fonts count="7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Ebrima"/>
      <charset val="238"/>
    </font>
    <font>
      <sz val="7"/>
      <color indexed="8"/>
      <name val="Ebrima"/>
      <charset val="238"/>
    </font>
    <font>
      <sz val="9"/>
      <color indexed="8"/>
      <name val="Ebrima"/>
      <charset val="238"/>
    </font>
    <font>
      <b/>
      <sz val="9"/>
      <name val="Ebrima"/>
      <charset val="238"/>
    </font>
    <font>
      <b/>
      <sz val="8"/>
      <color indexed="8"/>
      <name val="Ebrima"/>
      <charset val="238"/>
    </font>
    <font>
      <b/>
      <sz val="9"/>
      <color indexed="8"/>
      <name val="Ebrima"/>
      <charset val="238"/>
    </font>
    <font>
      <i/>
      <sz val="7.5"/>
      <color indexed="8"/>
      <name val="Ebrima"/>
      <charset val="238"/>
    </font>
    <font>
      <i/>
      <sz val="7"/>
      <color indexed="8"/>
      <name val="Ebrima"/>
      <charset val="238"/>
    </font>
    <font>
      <sz val="10"/>
      <name val="Arial CE"/>
      <family val="2"/>
      <charset val="238"/>
    </font>
    <font>
      <sz val="8"/>
      <name val="Ebrima"/>
      <charset val="238"/>
    </font>
    <font>
      <sz val="7.5"/>
      <name val="Ebrima"/>
      <charset val="238"/>
    </font>
    <font>
      <sz val="7.5"/>
      <color indexed="8"/>
      <name val="Ebrima"/>
      <charset val="238"/>
    </font>
    <font>
      <b/>
      <sz val="7.5"/>
      <color theme="1"/>
      <name val="Ebrima"/>
      <charset val="238"/>
    </font>
    <font>
      <b/>
      <sz val="8"/>
      <name val="Ebrima"/>
      <charset val="238"/>
    </font>
    <font>
      <sz val="6.5"/>
      <name val="Ebrima"/>
      <charset val="238"/>
    </font>
    <font>
      <b/>
      <sz val="7.5"/>
      <color indexed="8"/>
      <name val="Ebrima"/>
      <charset val="238"/>
    </font>
    <font>
      <sz val="8"/>
      <color indexed="8"/>
      <name val="Ebrima"/>
      <charset val="238"/>
    </font>
    <font>
      <b/>
      <sz val="7.5"/>
      <name val="Ebrima"/>
      <charset val="238"/>
    </font>
    <font>
      <sz val="7.5"/>
      <color rgb="FF000000"/>
      <name val="Ebrima"/>
      <charset val="238"/>
    </font>
    <font>
      <b/>
      <sz val="7"/>
      <color indexed="8"/>
      <name val="Ebrima"/>
      <charset val="238"/>
    </font>
    <font>
      <b/>
      <sz val="7"/>
      <name val="Ebrima"/>
      <charset val="238"/>
    </font>
    <font>
      <sz val="7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6.5"/>
      <color indexed="8"/>
      <name val="Ebrima"/>
      <charset val="238"/>
    </font>
    <font>
      <b/>
      <sz val="6.5"/>
      <color indexed="8"/>
      <name val="Ebrima"/>
      <charset val="238"/>
    </font>
    <font>
      <sz val="7"/>
      <name val="Ebrima"/>
      <charset val="238"/>
    </font>
    <font>
      <sz val="8"/>
      <color theme="1"/>
      <name val="Ebrima"/>
      <charset val="238"/>
    </font>
    <font>
      <sz val="7"/>
      <color theme="1"/>
      <name val="Ebrima"/>
      <charset val="238"/>
    </font>
    <font>
      <sz val="7.5"/>
      <color theme="1"/>
      <name val="Century Gothic"/>
      <family val="2"/>
      <charset val="238"/>
    </font>
    <font>
      <i/>
      <sz val="6.5"/>
      <name val="Ebrima"/>
      <charset val="238"/>
    </font>
    <font>
      <u/>
      <sz val="7.5"/>
      <color indexed="8"/>
      <name val="Ebrima"/>
      <charset val="238"/>
    </font>
    <font>
      <sz val="7.5"/>
      <color theme="1"/>
      <name val="Ebrima"/>
      <charset val="238"/>
    </font>
    <font>
      <b/>
      <sz val="6.5"/>
      <name val="Ebrima"/>
      <charset val="238"/>
    </font>
    <font>
      <i/>
      <u/>
      <sz val="7.5"/>
      <color indexed="8"/>
      <name val="Ebrima"/>
      <charset val="238"/>
    </font>
    <font>
      <b/>
      <sz val="7.5"/>
      <name val="Century Gothic"/>
      <family val="2"/>
      <charset val="238"/>
    </font>
    <font>
      <sz val="7"/>
      <name val="Century Gothic"/>
      <family val="2"/>
      <charset val="238"/>
    </font>
    <font>
      <sz val="8"/>
      <name val="Century Gothic"/>
      <family val="2"/>
      <charset val="238"/>
    </font>
    <font>
      <sz val="7.5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6.5"/>
      <name val="Century Gothic"/>
      <family val="2"/>
      <charset val="238"/>
    </font>
    <font>
      <b/>
      <sz val="9"/>
      <name val="Century Gothic"/>
      <family val="2"/>
      <charset val="238"/>
    </font>
    <font>
      <b/>
      <sz val="9"/>
      <color indexed="8"/>
      <name val="Century Gothic"/>
      <family val="2"/>
      <charset val="238"/>
    </font>
    <font>
      <sz val="8"/>
      <color indexed="8"/>
      <name val="Century Gothic"/>
      <family val="2"/>
      <charset val="238"/>
    </font>
    <font>
      <i/>
      <sz val="8"/>
      <name val="Century Gothic"/>
      <family val="2"/>
      <charset val="238"/>
    </font>
    <font>
      <b/>
      <sz val="16"/>
      <color indexed="8"/>
      <name val="Century Gothic"/>
      <family val="2"/>
      <charset val="238"/>
    </font>
    <font>
      <sz val="6.5"/>
      <color indexed="8"/>
      <name val="Century Gothic"/>
      <family val="2"/>
      <charset val="238"/>
    </font>
    <font>
      <b/>
      <sz val="6.5"/>
      <color indexed="8"/>
      <name val="Century Gothic"/>
      <family val="2"/>
      <charset val="238"/>
    </font>
    <font>
      <b/>
      <sz val="8"/>
      <color indexed="8"/>
      <name val="Century Gothic"/>
      <family val="2"/>
      <charset val="238"/>
    </font>
    <font>
      <sz val="7"/>
      <color indexed="8"/>
      <name val="Century Gothic"/>
      <family val="2"/>
      <charset val="238"/>
    </font>
    <font>
      <b/>
      <sz val="7"/>
      <color indexed="8"/>
      <name val="Century Gothic"/>
      <family val="2"/>
      <charset val="238"/>
    </font>
    <font>
      <sz val="7.5"/>
      <color indexed="8"/>
      <name val="Century Gothic"/>
      <family val="2"/>
      <charset val="238"/>
    </font>
    <font>
      <b/>
      <sz val="7.5"/>
      <color indexed="8"/>
      <name val="Palatino Linotype"/>
      <family val="1"/>
      <charset val="238"/>
    </font>
    <font>
      <sz val="7"/>
      <color indexed="8"/>
      <name val="Palatino Linotype"/>
      <family val="1"/>
      <charset val="238"/>
    </font>
    <font>
      <sz val="8"/>
      <color indexed="8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6.5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7.5"/>
      <color indexed="8"/>
      <name val="Palatino Linotype"/>
      <family val="1"/>
      <charset val="238"/>
    </font>
    <font>
      <b/>
      <sz val="8"/>
      <name val="Century Gothic"/>
      <family val="2"/>
      <charset val="238"/>
    </font>
    <font>
      <b/>
      <sz val="7.5"/>
      <color indexed="8"/>
      <name val="Century Gothic"/>
      <family val="2"/>
      <charset val="238"/>
    </font>
    <font>
      <b/>
      <sz val="11"/>
      <name val="Century Gothic"/>
      <family val="2"/>
      <charset val="238"/>
    </font>
    <font>
      <sz val="7.5"/>
      <color rgb="FFFF0000"/>
      <name val="Century Gothic"/>
      <family val="2"/>
      <charset val="238"/>
    </font>
    <font>
      <b/>
      <sz val="7"/>
      <color theme="1"/>
      <name val="Century Gothic"/>
      <family val="2"/>
      <charset val="238"/>
    </font>
    <font>
      <sz val="7"/>
      <color theme="1"/>
      <name val="Calibri"/>
      <family val="2"/>
      <charset val="238"/>
      <scheme val="minor"/>
    </font>
    <font>
      <b/>
      <sz val="8"/>
      <color theme="1"/>
      <name val="Century Gothic"/>
      <family val="2"/>
      <charset val="238"/>
    </font>
    <font>
      <sz val="8"/>
      <color theme="1"/>
      <name val="Calibri"/>
      <family val="2"/>
      <charset val="238"/>
      <scheme val="minor"/>
    </font>
    <font>
      <sz val="14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2"/>
      <color indexed="8"/>
      <name val="Ebrima"/>
      <charset val="238"/>
    </font>
    <font>
      <b/>
      <sz val="7"/>
      <color theme="1"/>
      <name val="Calibri"/>
      <family val="2"/>
      <charset val="238"/>
      <scheme val="minor"/>
    </font>
    <font>
      <b/>
      <sz val="10"/>
      <color indexed="8"/>
      <name val="Ebrima"/>
      <charset val="238"/>
    </font>
    <font>
      <sz val="6"/>
      <color indexed="8"/>
      <name val="Ebrima"/>
      <charset val="238"/>
    </font>
    <font>
      <sz val="6"/>
      <name val="Ebrima"/>
      <charset val="238"/>
    </font>
    <font>
      <sz val="6"/>
      <color theme="1"/>
      <name val="Calibri"/>
      <family val="2"/>
      <charset val="238"/>
      <scheme val="minor"/>
    </font>
    <font>
      <sz val="6.5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C000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  <fill>
      <gradientFill degree="45">
        <stop position="0">
          <color theme="0"/>
        </stop>
        <stop position="1">
          <color rgb="FFFF0000"/>
        </stop>
      </gradientFill>
    </fill>
    <fill>
      <patternFill patternType="solid">
        <fgColor theme="9" tint="0.59999389629810485"/>
        <bgColor indexed="64"/>
      </patternFill>
    </fill>
    <fill>
      <gradientFill degree="45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C000"/>
        </stop>
      </gradientFill>
    </fill>
    <fill>
      <gradientFill degree="135">
        <stop position="0">
          <color theme="0"/>
        </stop>
        <stop position="1">
          <color theme="4"/>
        </stop>
      </gradientFill>
    </fill>
    <fill>
      <patternFill patternType="solid">
        <fgColor theme="7" tint="0.59999389629810485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2" tint="-0.249977111117893"/>
        <bgColor indexed="64"/>
      </patternFill>
    </fill>
    <fill>
      <gradientFill degree="45">
        <stop position="0">
          <color theme="0"/>
        </stop>
        <stop position="1">
          <color theme="5" tint="0.40000610370189521"/>
        </stop>
      </gradientFill>
    </fill>
    <fill>
      <gradientFill degree="4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rgb="FFFFFF00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29"/>
      </patternFill>
    </fill>
    <fill>
      <gradientFill degree="45">
        <stop position="0">
          <color theme="0"/>
        </stop>
        <stop position="1">
          <color rgb="FF00B0F0"/>
        </stop>
      </gradient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4" tint="0.59999389629810485"/>
        <bgColor indexed="29"/>
      </patternFill>
    </fill>
    <fill>
      <patternFill patternType="solid">
        <fgColor theme="7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degree="135">
        <stop position="0">
          <color theme="0"/>
        </stop>
        <stop position="1">
          <color rgb="FFFFC000"/>
        </stop>
      </gradientFill>
    </fill>
    <fill>
      <patternFill patternType="solid">
        <fgColor theme="4" tint="0.79998168889431442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9" tint="0.59999389629810485"/>
        </stop>
        <stop position="1">
          <color rgb="FFFFFF00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</fills>
  <borders count="282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9" fillId="0" borderId="0"/>
  </cellStyleXfs>
  <cellXfs count="1229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0" fillId="6" borderId="11" xfId="1" applyFont="1" applyFill="1" applyBorder="1" applyAlignment="1">
      <alignment horizontal="left" vertical="center"/>
    </xf>
    <xf numFmtId="0" fontId="11" fillId="0" borderId="11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11" fillId="6" borderId="12" xfId="1" applyNumberFormat="1" applyFont="1" applyFill="1" applyBorder="1" applyAlignment="1">
      <alignment horizontal="left" vertical="center"/>
    </xf>
    <xf numFmtId="20" fontId="13" fillId="4" borderId="13" xfId="0" applyNumberFormat="1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20" fontId="7" fillId="5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10" fillId="6" borderId="18" xfId="1" applyFont="1" applyFill="1" applyBorder="1" applyAlignment="1">
      <alignment horizontal="left" vertical="center"/>
    </xf>
    <xf numFmtId="0" fontId="11" fillId="0" borderId="18" xfId="1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left" vertical="center"/>
    </xf>
    <xf numFmtId="20" fontId="16" fillId="4" borderId="20" xfId="0" applyNumberFormat="1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1" fontId="15" fillId="5" borderId="22" xfId="0" applyNumberFormat="1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left" vertical="center"/>
    </xf>
    <xf numFmtId="164" fontId="18" fillId="4" borderId="20" xfId="0" applyNumberFormat="1" applyFont="1" applyFill="1" applyBorder="1" applyAlignment="1">
      <alignment horizontal="center"/>
    </xf>
    <xf numFmtId="0" fontId="10" fillId="5" borderId="18" xfId="1" applyFont="1" applyFill="1" applyBorder="1" applyAlignment="1">
      <alignment horizontal="left" vertical="center"/>
    </xf>
    <xf numFmtId="164" fontId="11" fillId="0" borderId="19" xfId="1" applyNumberFormat="1" applyFont="1" applyFill="1" applyBorder="1" applyAlignment="1">
      <alignment horizontal="left" vertical="center"/>
    </xf>
    <xf numFmtId="0" fontId="12" fillId="10" borderId="21" xfId="0" applyFont="1" applyFill="1" applyBorder="1" applyAlignment="1">
      <alignment horizontal="center" vertical="center"/>
    </xf>
    <xf numFmtId="1" fontId="15" fillId="6" borderId="22" xfId="0" applyNumberFormat="1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10" borderId="14" xfId="0" applyFont="1" applyFill="1" applyBorder="1" applyAlignment="1">
      <alignment horizontal="center" vertical="center"/>
    </xf>
    <xf numFmtId="1" fontId="15" fillId="5" borderId="15" xfId="0" applyNumberFormat="1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left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11" fillId="6" borderId="19" xfId="0" applyFont="1" applyFill="1" applyBorder="1" applyAlignment="1">
      <alignment horizontal="left" vertical="center"/>
    </xf>
    <xf numFmtId="164" fontId="11" fillId="0" borderId="12" xfId="1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/>
    </xf>
    <xf numFmtId="164" fontId="18" fillId="4" borderId="13" xfId="0" applyNumberFormat="1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9" fillId="0" borderId="19" xfId="0" applyFont="1" applyFill="1" applyBorder="1"/>
    <xf numFmtId="20" fontId="13" fillId="4" borderId="20" xfId="0" applyNumberFormat="1" applyFont="1" applyFill="1" applyBorder="1" applyAlignment="1">
      <alignment horizontal="center"/>
    </xf>
    <xf numFmtId="0" fontId="11" fillId="8" borderId="12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7" fillId="5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164" fontId="11" fillId="0" borderId="24" xfId="1" applyNumberFormat="1" applyFont="1" applyFill="1" applyBorder="1" applyAlignment="1">
      <alignment horizontal="left" vertical="center"/>
    </xf>
    <xf numFmtId="0" fontId="10" fillId="5" borderId="23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/>
    </xf>
    <xf numFmtId="1" fontId="15" fillId="5" borderId="2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10" fillId="6" borderId="25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left" vertical="center"/>
    </xf>
    <xf numFmtId="20" fontId="16" fillId="4" borderId="30" xfId="0" applyNumberFormat="1" applyFont="1" applyFill="1" applyBorder="1" applyAlignment="1">
      <alignment horizontal="center"/>
    </xf>
    <xf numFmtId="0" fontId="10" fillId="5" borderId="25" xfId="1" applyFont="1" applyFill="1" applyBorder="1" applyAlignment="1">
      <alignment horizontal="left" vertical="center"/>
    </xf>
    <xf numFmtId="164" fontId="11" fillId="11" borderId="12" xfId="1" applyNumberFormat="1" applyFont="1" applyFill="1" applyBorder="1" applyAlignment="1">
      <alignment horizontal="left" vertical="center"/>
    </xf>
    <xf numFmtId="20" fontId="13" fillId="4" borderId="30" xfId="0" applyNumberFormat="1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164" fontId="18" fillId="4" borderId="30" xfId="0" applyNumberFormat="1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left" vertical="center"/>
    </xf>
    <xf numFmtId="0" fontId="17" fillId="5" borderId="25" xfId="0" applyFont="1" applyFill="1" applyBorder="1" applyAlignment="1">
      <alignment horizontal="left" vertical="center"/>
    </xf>
    <xf numFmtId="164" fontId="11" fillId="11" borderId="29" xfId="1" applyNumberFormat="1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left" vertical="center"/>
    </xf>
    <xf numFmtId="20" fontId="7" fillId="5" borderId="31" xfId="0" applyNumberFormat="1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left" vertical="center"/>
    </xf>
    <xf numFmtId="164" fontId="11" fillId="9" borderId="29" xfId="0" applyNumberFormat="1" applyFont="1" applyFill="1" applyBorder="1" applyAlignment="1">
      <alignment horizontal="left" vertical="center"/>
    </xf>
    <xf numFmtId="0" fontId="11" fillId="6" borderId="32" xfId="0" applyFont="1" applyFill="1" applyBorder="1" applyAlignment="1">
      <alignment horizontal="center" vertical="center"/>
    </xf>
    <xf numFmtId="49" fontId="16" fillId="4" borderId="30" xfId="0" applyNumberFormat="1" applyFont="1" applyFill="1" applyBorder="1" applyAlignment="1">
      <alignment horizontal="center"/>
    </xf>
    <xf numFmtId="0" fontId="12" fillId="7" borderId="26" xfId="0" applyFont="1" applyFill="1" applyBorder="1" applyAlignment="1">
      <alignment horizontal="center" vertical="center"/>
    </xf>
    <xf numFmtId="20" fontId="7" fillId="0" borderId="31" xfId="0" applyNumberFormat="1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left" vertical="center"/>
    </xf>
    <xf numFmtId="49" fontId="13" fillId="4" borderId="30" xfId="0" applyNumberFormat="1" applyFont="1" applyFill="1" applyBorder="1" applyAlignment="1">
      <alignment horizontal="center"/>
    </xf>
    <xf numFmtId="0" fontId="17" fillId="6" borderId="25" xfId="0" applyFont="1" applyFill="1" applyBorder="1" applyAlignment="1">
      <alignment horizontal="left" vertical="center"/>
    </xf>
    <xf numFmtId="0" fontId="12" fillId="11" borderId="29" xfId="0" applyFont="1" applyFill="1" applyBorder="1" applyAlignment="1">
      <alignment horizontal="left" vertical="center"/>
    </xf>
    <xf numFmtId="49" fontId="16" fillId="4" borderId="13" xfId="0" applyNumberFormat="1" applyFont="1" applyFill="1" applyBorder="1" applyAlignment="1">
      <alignment horizontal="center"/>
    </xf>
    <xf numFmtId="164" fontId="11" fillId="6" borderId="29" xfId="1" applyNumberFormat="1" applyFont="1" applyFill="1" applyBorder="1" applyAlignment="1">
      <alignment horizontal="left" vertical="center"/>
    </xf>
    <xf numFmtId="0" fontId="11" fillId="5" borderId="25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10" fillId="6" borderId="35" xfId="1" applyFont="1" applyFill="1" applyBorder="1" applyAlignment="1">
      <alignment horizontal="left"/>
    </xf>
    <xf numFmtId="0" fontId="12" fillId="0" borderId="36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left" vertical="center"/>
    </xf>
    <xf numFmtId="49" fontId="16" fillId="4" borderId="38" xfId="0" applyNumberFormat="1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1" fontId="15" fillId="5" borderId="41" xfId="0" applyNumberFormat="1" applyFont="1" applyFill="1" applyBorder="1" applyAlignment="1">
      <alignment horizontal="center" vertical="center"/>
    </xf>
    <xf numFmtId="20" fontId="7" fillId="0" borderId="42" xfId="0" applyNumberFormat="1" applyFont="1" applyFill="1" applyBorder="1" applyAlignment="1">
      <alignment horizontal="center" vertical="center"/>
    </xf>
    <xf numFmtId="0" fontId="2" fillId="12" borderId="46" xfId="0" applyFont="1" applyFill="1" applyBorder="1" applyAlignment="1">
      <alignment horizontal="center" vertical="center"/>
    </xf>
    <xf numFmtId="0" fontId="12" fillId="12" borderId="47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14" fillId="12" borderId="47" xfId="0" applyFont="1" applyFill="1" applyBorder="1" applyAlignment="1">
      <alignment horizontal="center" vertical="center"/>
    </xf>
    <xf numFmtId="0" fontId="20" fillId="12" borderId="47" xfId="0" applyFont="1" applyFill="1" applyBorder="1" applyAlignment="1">
      <alignment horizontal="center" vertical="center"/>
    </xf>
    <xf numFmtId="0" fontId="8" fillId="12" borderId="4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0" fontId="10" fillId="6" borderId="47" xfId="1" applyFont="1" applyFill="1" applyBorder="1" applyAlignment="1">
      <alignment horizontal="left" vertical="center"/>
    </xf>
    <xf numFmtId="0" fontId="11" fillId="0" borderId="47" xfId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64" fontId="11" fillId="6" borderId="47" xfId="1" applyNumberFormat="1" applyFont="1" applyFill="1" applyBorder="1" applyAlignment="1">
      <alignment horizontal="left" vertical="center"/>
    </xf>
    <xf numFmtId="164" fontId="5" fillId="10" borderId="47" xfId="0" applyNumberFormat="1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1" fontId="15" fillId="6" borderId="47" xfId="0" applyNumberFormat="1" applyFont="1" applyFill="1" applyBorder="1" applyAlignment="1">
      <alignment horizontal="center" vertical="center"/>
    </xf>
    <xf numFmtId="20" fontId="8" fillId="5" borderId="48" xfId="0" applyNumberFormat="1" applyFont="1" applyFill="1" applyBorder="1" applyAlignment="1">
      <alignment horizontal="center" vertical="center"/>
    </xf>
    <xf numFmtId="0" fontId="11" fillId="8" borderId="47" xfId="0" applyFont="1" applyFill="1" applyBorder="1" applyAlignment="1">
      <alignment horizontal="left" vertical="center"/>
    </xf>
    <xf numFmtId="20" fontId="5" fillId="10" borderId="47" xfId="0" applyNumberFormat="1" applyFont="1" applyFill="1" applyBorder="1" applyAlignment="1">
      <alignment horizontal="center"/>
    </xf>
    <xf numFmtId="1" fontId="15" fillId="5" borderId="47" xfId="0" applyNumberFormat="1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left" vertical="center"/>
    </xf>
    <xf numFmtId="0" fontId="11" fillId="5" borderId="47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164" fontId="11" fillId="5" borderId="47" xfId="1" applyNumberFormat="1" applyFont="1" applyFill="1" applyBorder="1" applyAlignment="1">
      <alignment horizontal="left" vertical="center"/>
    </xf>
    <xf numFmtId="164" fontId="14" fillId="10" borderId="47" xfId="0" applyNumberFormat="1" applyFont="1" applyFill="1" applyBorder="1" applyAlignment="1">
      <alignment horizontal="center"/>
    </xf>
    <xf numFmtId="0" fontId="10" fillId="5" borderId="47" xfId="1" applyFont="1" applyFill="1" applyBorder="1" applyAlignment="1">
      <alignment horizontal="left" vertical="center"/>
    </xf>
    <xf numFmtId="0" fontId="11" fillId="5" borderId="47" xfId="1" applyFont="1" applyFill="1" applyBorder="1" applyAlignment="1">
      <alignment horizontal="center" vertical="center"/>
    </xf>
    <xf numFmtId="0" fontId="19" fillId="5" borderId="47" xfId="0" applyFont="1" applyFill="1" applyBorder="1"/>
    <xf numFmtId="0" fontId="12" fillId="10" borderId="47" xfId="0" applyFont="1" applyFill="1" applyBorder="1" applyAlignment="1">
      <alignment horizontal="center" vertical="center"/>
    </xf>
    <xf numFmtId="0" fontId="17" fillId="5" borderId="47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left" vertical="center"/>
    </xf>
    <xf numFmtId="0" fontId="10" fillId="6" borderId="47" xfId="0" applyFont="1" applyFill="1" applyBorder="1" applyAlignment="1">
      <alignment horizontal="left" vertical="center"/>
    </xf>
    <xf numFmtId="0" fontId="11" fillId="9" borderId="47" xfId="0" applyFont="1" applyFill="1" applyBorder="1" applyAlignment="1">
      <alignment horizontal="left" vertical="center"/>
    </xf>
    <xf numFmtId="164" fontId="11" fillId="0" borderId="47" xfId="0" applyNumberFormat="1" applyFont="1" applyFill="1" applyBorder="1" applyAlignment="1">
      <alignment horizontal="left" vertical="center"/>
    </xf>
    <xf numFmtId="0" fontId="10" fillId="5" borderId="47" xfId="0" applyFont="1" applyFill="1" applyBorder="1" applyAlignment="1">
      <alignment horizontal="left" vertical="center"/>
    </xf>
    <xf numFmtId="0" fontId="11" fillId="6" borderId="47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0" fontId="19" fillId="0" borderId="47" xfId="0" applyFont="1" applyFill="1" applyBorder="1"/>
    <xf numFmtId="20" fontId="8" fillId="0" borderId="48" xfId="0" applyNumberFormat="1" applyFont="1" applyFill="1" applyBorder="1" applyAlignment="1">
      <alignment horizontal="center" vertical="center"/>
    </xf>
    <xf numFmtId="164" fontId="11" fillId="0" borderId="47" xfId="1" applyNumberFormat="1" applyFont="1" applyFill="1" applyBorder="1" applyAlignment="1">
      <alignment horizontal="left" vertical="center"/>
    </xf>
    <xf numFmtId="164" fontId="11" fillId="9" borderId="47" xfId="0" applyNumberFormat="1" applyFont="1" applyFill="1" applyBorder="1" applyAlignment="1">
      <alignment horizontal="left" vertical="center"/>
    </xf>
    <xf numFmtId="49" fontId="5" fillId="10" borderId="47" xfId="0" applyNumberFormat="1" applyFont="1" applyFill="1" applyBorder="1" applyAlignment="1">
      <alignment horizontal="center"/>
    </xf>
    <xf numFmtId="164" fontId="11" fillId="11" borderId="47" xfId="1" applyNumberFormat="1" applyFont="1" applyFill="1" applyBorder="1" applyAlignment="1">
      <alignment horizontal="left" vertical="center"/>
    </xf>
    <xf numFmtId="0" fontId="12" fillId="6" borderId="47" xfId="0" applyFont="1" applyFill="1" applyBorder="1" applyAlignment="1">
      <alignment horizontal="left" vertical="center"/>
    </xf>
    <xf numFmtId="0" fontId="12" fillId="11" borderId="47" xfId="0" applyFont="1" applyFill="1" applyBorder="1" applyAlignment="1">
      <alignment horizontal="left" vertical="center"/>
    </xf>
    <xf numFmtId="0" fontId="12" fillId="13" borderId="4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0" fontId="10" fillId="6" borderId="50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1" fillId="6" borderId="50" xfId="0" applyFont="1" applyFill="1" applyBorder="1" applyAlignment="1">
      <alignment horizontal="left" vertical="center"/>
    </xf>
    <xf numFmtId="165" fontId="5" fillId="10" borderId="50" xfId="0" applyNumberFormat="1" applyFont="1" applyFill="1" applyBorder="1" applyAlignment="1">
      <alignment horizontal="center"/>
    </xf>
    <xf numFmtId="0" fontId="11" fillId="5" borderId="50" xfId="0" applyFont="1" applyFill="1" applyBorder="1" applyAlignment="1">
      <alignment horizontal="center" vertical="center"/>
    </xf>
    <xf numFmtId="0" fontId="21" fillId="5" borderId="50" xfId="0" applyFont="1" applyFill="1" applyBorder="1" applyAlignment="1">
      <alignment horizontal="center" vertical="center"/>
    </xf>
    <xf numFmtId="0" fontId="12" fillId="13" borderId="50" xfId="0" applyFont="1" applyFill="1" applyBorder="1" applyAlignment="1">
      <alignment horizontal="center" vertical="center"/>
    </xf>
    <xf numFmtId="1" fontId="15" fillId="5" borderId="50" xfId="0" applyNumberFormat="1" applyFont="1" applyFill="1" applyBorder="1" applyAlignment="1">
      <alignment horizontal="center" vertical="center"/>
    </xf>
    <xf numFmtId="20" fontId="8" fillId="0" borderId="51" xfId="0" applyNumberFormat="1" applyFont="1" applyFill="1" applyBorder="1" applyAlignment="1">
      <alignment horizontal="center" vertical="center"/>
    </xf>
    <xf numFmtId="0" fontId="0" fillId="5" borderId="0" xfId="0" applyFill="1"/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" fillId="15" borderId="56" xfId="0" applyFont="1" applyFill="1" applyBorder="1" applyAlignment="1">
      <alignment horizontal="center"/>
    </xf>
    <xf numFmtId="0" fontId="20" fillId="15" borderId="47" xfId="0" applyFont="1" applyFill="1" applyBorder="1" applyAlignment="1">
      <alignment horizontal="center"/>
    </xf>
    <xf numFmtId="0" fontId="2" fillId="15" borderId="47" xfId="0" applyFont="1" applyFill="1" applyBorder="1" applyAlignment="1">
      <alignment horizontal="center"/>
    </xf>
    <xf numFmtId="0" fontId="2" fillId="15" borderId="57" xfId="0" applyFont="1" applyFill="1" applyBorder="1" applyAlignment="1">
      <alignment horizontal="center"/>
    </xf>
    <xf numFmtId="0" fontId="24" fillId="15" borderId="58" xfId="0" applyFont="1" applyFill="1" applyBorder="1" applyAlignment="1">
      <alignment horizontal="center"/>
    </xf>
    <xf numFmtId="0" fontId="25" fillId="15" borderId="47" xfId="0" applyFont="1" applyFill="1" applyBorder="1" applyAlignment="1">
      <alignment horizontal="center"/>
    </xf>
    <xf numFmtId="0" fontId="24" fillId="15" borderId="47" xfId="0" applyFont="1" applyFill="1" applyBorder="1" applyAlignment="1">
      <alignment horizontal="center"/>
    </xf>
    <xf numFmtId="0" fontId="24" fillId="15" borderId="59" xfId="0" applyFont="1" applyFill="1" applyBorder="1" applyAlignment="1">
      <alignment horizontal="center"/>
    </xf>
    <xf numFmtId="0" fontId="5" fillId="15" borderId="47" xfId="0" applyFont="1" applyFill="1" applyBorder="1" applyAlignment="1">
      <alignment horizontal="center"/>
    </xf>
    <xf numFmtId="0" fontId="16" fillId="15" borderId="47" xfId="0" applyFont="1" applyFill="1" applyBorder="1" applyAlignment="1">
      <alignment horizontal="center"/>
    </xf>
    <xf numFmtId="0" fontId="2" fillId="16" borderId="5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center"/>
    </xf>
    <xf numFmtId="20" fontId="20" fillId="17" borderId="47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4" fillId="16" borderId="58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left"/>
    </xf>
    <xf numFmtId="0" fontId="24" fillId="0" borderId="47" xfId="0" applyFont="1" applyFill="1" applyBorder="1" applyAlignment="1">
      <alignment horizontal="center"/>
    </xf>
    <xf numFmtId="20" fontId="16" fillId="17" borderId="47" xfId="0" applyNumberFormat="1" applyFont="1" applyFill="1" applyBorder="1" applyAlignment="1">
      <alignment horizontal="center"/>
    </xf>
    <xf numFmtId="0" fontId="24" fillId="18" borderId="59" xfId="0" applyFont="1" applyFill="1" applyBorder="1" applyAlignment="1">
      <alignment horizontal="center"/>
    </xf>
    <xf numFmtId="0" fontId="2" fillId="18" borderId="57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0" fontId="26" fillId="0" borderId="47" xfId="0" applyFont="1" applyFill="1" applyBorder="1" applyAlignment="1">
      <alignment horizontal="center"/>
    </xf>
    <xf numFmtId="164" fontId="18" fillId="17" borderId="47" xfId="0" applyNumberFormat="1" applyFont="1" applyFill="1" applyBorder="1" applyAlignment="1">
      <alignment horizontal="center"/>
    </xf>
    <xf numFmtId="0" fontId="26" fillId="0" borderId="47" xfId="0" applyNumberFormat="1" applyFont="1" applyFill="1" applyBorder="1" applyAlignment="1">
      <alignment horizontal="center"/>
    </xf>
    <xf numFmtId="1" fontId="26" fillId="0" borderId="47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/>
    </xf>
    <xf numFmtId="164" fontId="16" fillId="17" borderId="47" xfId="0" applyNumberFormat="1" applyFont="1" applyFill="1" applyBorder="1" applyAlignment="1">
      <alignment horizontal="center"/>
    </xf>
    <xf numFmtId="0" fontId="2" fillId="0" borderId="47" xfId="0" applyFont="1" applyFill="1" applyBorder="1"/>
    <xf numFmtId="0" fontId="17" fillId="0" borderId="47" xfId="0" applyFont="1" applyFill="1" applyBorder="1"/>
    <xf numFmtId="0" fontId="10" fillId="0" borderId="47" xfId="0" applyFont="1" applyFill="1" applyBorder="1"/>
    <xf numFmtId="0" fontId="26" fillId="0" borderId="47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20" fontId="20" fillId="0" borderId="61" xfId="0" applyNumberFormat="1" applyFont="1" applyFill="1" applyBorder="1" applyAlignment="1">
      <alignment horizontal="center"/>
    </xf>
    <xf numFmtId="20" fontId="20" fillId="16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20" fontId="16" fillId="0" borderId="61" xfId="0" applyNumberFormat="1" applyFont="1" applyFill="1" applyBorder="1" applyAlignment="1">
      <alignment horizontal="center"/>
    </xf>
    <xf numFmtId="20" fontId="20" fillId="16" borderId="64" xfId="0" applyNumberFormat="1" applyFont="1" applyFill="1" applyBorder="1" applyAlignment="1">
      <alignment horizontal="center"/>
    </xf>
    <xf numFmtId="49" fontId="26" fillId="0" borderId="57" xfId="0" applyNumberFormat="1" applyFont="1" applyFill="1" applyBorder="1" applyAlignment="1">
      <alignment horizontal="center"/>
    </xf>
    <xf numFmtId="0" fontId="10" fillId="5" borderId="47" xfId="0" applyFont="1" applyFill="1" applyBorder="1"/>
    <xf numFmtId="0" fontId="26" fillId="5" borderId="47" xfId="0" applyFont="1" applyFill="1" applyBorder="1" applyAlignment="1">
      <alignment horizontal="center"/>
    </xf>
    <xf numFmtId="0" fontId="17" fillId="6" borderId="47" xfId="0" applyFont="1" applyFill="1" applyBorder="1" applyAlignment="1">
      <alignment horizontal="left"/>
    </xf>
    <xf numFmtId="0" fontId="2" fillId="5" borderId="47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17" fillId="5" borderId="47" xfId="0" applyFont="1" applyFill="1" applyBorder="1" applyAlignment="1">
      <alignment horizontal="left"/>
    </xf>
    <xf numFmtId="0" fontId="10" fillId="5" borderId="47" xfId="0" applyFont="1" applyFill="1" applyBorder="1" applyAlignment="1"/>
    <xf numFmtId="0" fontId="2" fillId="0" borderId="57" xfId="0" applyFont="1" applyFill="1" applyBorder="1"/>
    <xf numFmtId="0" fontId="10" fillId="6" borderId="47" xfId="0" applyFont="1" applyFill="1" applyBorder="1"/>
    <xf numFmtId="0" fontId="2" fillId="6" borderId="47" xfId="0" applyFont="1" applyFill="1" applyBorder="1" applyAlignment="1">
      <alignment horizontal="center"/>
    </xf>
    <xf numFmtId="0" fontId="10" fillId="0" borderId="47" xfId="0" applyFont="1" applyFill="1" applyBorder="1" applyAlignment="1"/>
    <xf numFmtId="0" fontId="2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20" fontId="16" fillId="0" borderId="71" xfId="0" applyNumberFormat="1" applyFont="1" applyFill="1" applyBorder="1" applyAlignment="1">
      <alignment horizontal="center"/>
    </xf>
    <xf numFmtId="20" fontId="20" fillId="16" borderId="72" xfId="0" applyNumberFormat="1" applyFont="1" applyFill="1" applyBorder="1" applyAlignment="1">
      <alignment horizontal="center"/>
    </xf>
    <xf numFmtId="0" fontId="2" fillId="19" borderId="56" xfId="0" applyFont="1" applyFill="1" applyBorder="1" applyAlignment="1">
      <alignment horizontal="center"/>
    </xf>
    <xf numFmtId="0" fontId="5" fillId="19" borderId="47" xfId="0" applyFont="1" applyFill="1" applyBorder="1" applyAlignment="1">
      <alignment horizontal="center"/>
    </xf>
    <xf numFmtId="0" fontId="2" fillId="19" borderId="47" xfId="0" applyFont="1" applyFill="1" applyBorder="1" applyAlignment="1">
      <alignment horizontal="center"/>
    </xf>
    <xf numFmtId="0" fontId="16" fillId="19" borderId="47" xfId="0" applyFont="1" applyFill="1" applyBorder="1" applyAlignment="1">
      <alignment horizontal="center"/>
    </xf>
    <xf numFmtId="0" fontId="2" fillId="19" borderId="59" xfId="0" applyFont="1" applyFill="1" applyBorder="1" applyAlignment="1">
      <alignment horizontal="center"/>
    </xf>
    <xf numFmtId="0" fontId="2" fillId="19" borderId="57" xfId="0" applyFont="1" applyFill="1" applyBorder="1" applyAlignment="1">
      <alignment horizontal="center"/>
    </xf>
    <xf numFmtId="0" fontId="27" fillId="0" borderId="47" xfId="0" applyFont="1" applyFill="1" applyBorder="1"/>
    <xf numFmtId="0" fontId="28" fillId="0" borderId="47" xfId="0" applyFont="1" applyFill="1" applyBorder="1" applyAlignment="1">
      <alignment horizontal="center"/>
    </xf>
    <xf numFmtId="165" fontId="13" fillId="17" borderId="47" xfId="0" applyNumberFormat="1" applyFont="1" applyFill="1" applyBorder="1" applyAlignment="1">
      <alignment horizontal="center"/>
    </xf>
    <xf numFmtId="0" fontId="2" fillId="18" borderId="59" xfId="0" applyFont="1" applyFill="1" applyBorder="1" applyAlignment="1">
      <alignment horizontal="center"/>
    </xf>
    <xf numFmtId="0" fontId="27" fillId="5" borderId="47" xfId="0" applyFont="1" applyFill="1" applyBorder="1"/>
    <xf numFmtId="0" fontId="2" fillId="0" borderId="59" xfId="0" applyFont="1" applyFill="1" applyBorder="1" applyAlignment="1">
      <alignment horizontal="center"/>
    </xf>
    <xf numFmtId="49" fontId="13" fillId="17" borderId="47" xfId="0" applyNumberFormat="1" applyFont="1" applyFill="1" applyBorder="1" applyAlignment="1">
      <alignment horizontal="center"/>
    </xf>
    <xf numFmtId="1" fontId="26" fillId="5" borderId="47" xfId="0" applyNumberFormat="1" applyFont="1" applyFill="1" applyBorder="1" applyAlignment="1">
      <alignment horizontal="center"/>
    </xf>
    <xf numFmtId="0" fontId="27" fillId="6" borderId="47" xfId="0" applyFont="1" applyFill="1" applyBorder="1"/>
    <xf numFmtId="0" fontId="2" fillId="5" borderId="59" xfId="0" applyFont="1" applyFill="1" applyBorder="1" applyAlignment="1">
      <alignment horizontal="center"/>
    </xf>
    <xf numFmtId="0" fontId="27" fillId="5" borderId="47" xfId="0" applyFont="1" applyFill="1" applyBorder="1" applyAlignment="1">
      <alignment vertical="center"/>
    </xf>
    <xf numFmtId="49" fontId="2" fillId="0" borderId="57" xfId="0" applyNumberFormat="1" applyFont="1" applyFill="1" applyBorder="1" applyAlignment="1">
      <alignment horizontal="center"/>
    </xf>
    <xf numFmtId="0" fontId="28" fillId="0" borderId="68" xfId="0" applyFont="1" applyFill="1" applyBorder="1"/>
    <xf numFmtId="0" fontId="27" fillId="0" borderId="0" xfId="0" applyFont="1" applyFill="1" applyBorder="1"/>
    <xf numFmtId="0" fontId="28" fillId="0" borderId="0" xfId="0" applyFont="1" applyFill="1" applyBorder="1"/>
    <xf numFmtId="0" fontId="13" fillId="0" borderId="0" xfId="0" applyFont="1" applyFill="1" applyBorder="1"/>
    <xf numFmtId="49" fontId="2" fillId="0" borderId="56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165" fontId="13" fillId="10" borderId="47" xfId="0" applyNumberFormat="1" applyFont="1" applyFill="1" applyBorder="1" applyAlignment="1">
      <alignment horizontal="center"/>
    </xf>
    <xf numFmtId="20" fontId="20" fillId="16" borderId="81" xfId="0" applyNumberFormat="1" applyFont="1" applyFill="1" applyBorder="1" applyAlignment="1">
      <alignment horizontal="center"/>
    </xf>
    <xf numFmtId="0" fontId="23" fillId="0" borderId="0" xfId="0" applyFont="1" applyFill="1"/>
    <xf numFmtId="0" fontId="29" fillId="0" borderId="0" xfId="0" applyFont="1" applyFill="1"/>
    <xf numFmtId="0" fontId="16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" fontId="25" fillId="5" borderId="82" xfId="0" applyNumberFormat="1" applyFont="1" applyFill="1" applyBorder="1" applyAlignment="1">
      <alignment horizontal="center" vertical="center"/>
    </xf>
    <xf numFmtId="1" fontId="16" fillId="5" borderId="83" xfId="0" applyNumberFormat="1" applyFont="1" applyFill="1" applyBorder="1" applyAlignment="1">
      <alignment horizontal="center" vertical="center"/>
    </xf>
    <xf numFmtId="0" fontId="16" fillId="20" borderId="84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2" fillId="5" borderId="85" xfId="0" applyFont="1" applyFill="1" applyBorder="1" applyAlignment="1">
      <alignment horizontal="center" vertical="center"/>
    </xf>
    <xf numFmtId="0" fontId="24" fillId="7" borderId="82" xfId="0" applyFont="1" applyFill="1" applyBorder="1" applyAlignment="1">
      <alignment horizontal="center" vertical="center"/>
    </xf>
    <xf numFmtId="0" fontId="12" fillId="21" borderId="8" xfId="0" applyFont="1" applyFill="1" applyBorder="1" applyAlignment="1">
      <alignment horizontal="center" vertical="center"/>
    </xf>
    <xf numFmtId="0" fontId="12" fillId="21" borderId="5" xfId="0" applyFont="1" applyFill="1" applyBorder="1" applyAlignment="1">
      <alignment horizontal="center" vertical="center"/>
    </xf>
    <xf numFmtId="0" fontId="12" fillId="21" borderId="86" xfId="0" applyFont="1" applyFill="1" applyBorder="1" applyAlignment="1">
      <alignment horizontal="center" vertical="center"/>
    </xf>
    <xf numFmtId="0" fontId="12" fillId="22" borderId="87" xfId="0" applyFont="1" applyFill="1" applyBorder="1" applyAlignment="1">
      <alignment horizontal="center"/>
    </xf>
    <xf numFmtId="0" fontId="12" fillId="22" borderId="5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8" fillId="14" borderId="10" xfId="0" applyFont="1" applyFill="1" applyBorder="1" applyAlignment="1">
      <alignment horizontal="center" vertical="center"/>
    </xf>
    <xf numFmtId="0" fontId="11" fillId="14" borderId="11" xfId="0" applyFont="1" applyFill="1" applyBorder="1" applyAlignment="1">
      <alignment horizontal="center" vertical="center"/>
    </xf>
    <xf numFmtId="164" fontId="18" fillId="16" borderId="88" xfId="0" applyNumberFormat="1" applyFont="1" applyFill="1" applyBorder="1" applyAlignment="1">
      <alignment horizontal="center" vertical="center"/>
    </xf>
    <xf numFmtId="1" fontId="18" fillId="23" borderId="88" xfId="0" applyNumberFormat="1" applyFont="1" applyFill="1" applyBorder="1" applyAlignment="1" applyProtection="1">
      <alignment horizontal="center" vertical="center"/>
      <protection hidden="1"/>
    </xf>
    <xf numFmtId="0" fontId="30" fillId="0" borderId="15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20" fontId="32" fillId="5" borderId="90" xfId="0" applyNumberFormat="1" applyFont="1" applyFill="1" applyBorder="1" applyAlignment="1">
      <alignment horizontal="center"/>
    </xf>
    <xf numFmtId="164" fontId="12" fillId="5" borderId="11" xfId="0" applyNumberFormat="1" applyFont="1" applyFill="1" applyBorder="1" applyAlignment="1">
      <alignment horizontal="center"/>
    </xf>
    <xf numFmtId="20" fontId="12" fillId="5" borderId="11" xfId="0" applyNumberFormat="1" applyFont="1" applyFill="1" applyBorder="1" applyAlignment="1">
      <alignment horizontal="center"/>
    </xf>
    <xf numFmtId="164" fontId="12" fillId="5" borderId="16" xfId="0" applyNumberFormat="1" applyFont="1" applyFill="1" applyBorder="1" applyAlignment="1">
      <alignment horizontal="center"/>
    </xf>
    <xf numFmtId="0" fontId="19" fillId="5" borderId="12" xfId="0" applyFont="1" applyFill="1" applyBorder="1"/>
    <xf numFmtId="0" fontId="19" fillId="0" borderId="59" xfId="0" applyFont="1" applyFill="1" applyBorder="1"/>
    <xf numFmtId="49" fontId="16" fillId="16" borderId="88" xfId="0" applyNumberFormat="1" applyFont="1" applyFill="1" applyBorder="1" applyAlignment="1">
      <alignment horizontal="center"/>
    </xf>
    <xf numFmtId="0" fontId="12" fillId="22" borderId="87" xfId="0" applyFont="1" applyFill="1" applyBorder="1" applyAlignment="1">
      <alignment horizontal="center" vertical="center"/>
    </xf>
    <xf numFmtId="0" fontId="12" fillId="22" borderId="5" xfId="0" applyFont="1" applyFill="1" applyBorder="1" applyAlignment="1">
      <alignment horizontal="center" vertical="center"/>
    </xf>
    <xf numFmtId="1" fontId="11" fillId="5" borderId="93" xfId="0" applyNumberFormat="1" applyFont="1" applyFill="1" applyBorder="1" applyAlignment="1">
      <alignment horizontal="center" vertical="center"/>
    </xf>
    <xf numFmtId="0" fontId="11" fillId="8" borderId="59" xfId="0" applyFont="1" applyFill="1" applyBorder="1" applyAlignment="1">
      <alignment horizontal="left" vertical="center"/>
    </xf>
    <xf numFmtId="0" fontId="11" fillId="0" borderId="59" xfId="0" applyFont="1" applyFill="1" applyBorder="1" applyAlignment="1">
      <alignment horizontal="left" vertical="center"/>
    </xf>
    <xf numFmtId="164" fontId="11" fillId="5" borderId="90" xfId="0" applyNumberFormat="1" applyFont="1" applyFill="1" applyBorder="1" applyAlignment="1">
      <alignment horizontal="center"/>
    </xf>
    <xf numFmtId="164" fontId="11" fillId="5" borderId="11" xfId="0" applyNumberFormat="1" applyFont="1" applyFill="1" applyBorder="1" applyAlignment="1">
      <alignment horizontal="center"/>
    </xf>
    <xf numFmtId="0" fontId="11" fillId="6" borderId="59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1" fillId="9" borderId="59" xfId="0" applyFont="1" applyFill="1" applyBorder="1" applyAlignment="1">
      <alignment horizontal="left" vertical="center"/>
    </xf>
    <xf numFmtId="164" fontId="12" fillId="5" borderId="0" xfId="0" applyNumberFormat="1" applyFont="1" applyFill="1" applyBorder="1" applyAlignment="1">
      <alignment horizontal="center"/>
    </xf>
    <xf numFmtId="1" fontId="33" fillId="5" borderId="15" xfId="0" applyNumberFormat="1" applyFont="1" applyFill="1" applyBorder="1" applyAlignment="1">
      <alignment horizontal="center" vertical="center"/>
    </xf>
    <xf numFmtId="1" fontId="18" fillId="5" borderId="93" xfId="0" applyNumberFormat="1" applyFont="1" applyFill="1" applyBorder="1" applyAlignment="1">
      <alignment horizontal="center" vertical="center"/>
    </xf>
    <xf numFmtId="49" fontId="18" fillId="25" borderId="88" xfId="0" applyNumberFormat="1" applyFont="1" applyFill="1" applyBorder="1" applyAlignment="1">
      <alignment horizontal="center" vertical="center"/>
    </xf>
    <xf numFmtId="0" fontId="18" fillId="14" borderId="52" xfId="0" applyFont="1" applyFill="1" applyBorder="1" applyAlignment="1">
      <alignment horizontal="center" vertical="center"/>
    </xf>
    <xf numFmtId="0" fontId="11" fillId="14" borderId="53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left" vertical="center"/>
    </xf>
    <xf numFmtId="1" fontId="18" fillId="26" borderId="94" xfId="0" applyNumberFormat="1" applyFont="1" applyFill="1" applyBorder="1" applyAlignment="1" applyProtection="1">
      <alignment horizontal="center" vertical="center"/>
      <protection hidden="1"/>
    </xf>
    <xf numFmtId="20" fontId="12" fillId="5" borderId="32" xfId="0" applyNumberFormat="1" applyFont="1" applyFill="1" applyBorder="1" applyAlignment="1">
      <alignment horizontal="center"/>
    </xf>
    <xf numFmtId="1" fontId="11" fillId="5" borderId="93" xfId="1" applyNumberFormat="1" applyFont="1" applyFill="1" applyBorder="1" applyAlignment="1">
      <alignment horizontal="center" vertical="center"/>
    </xf>
    <xf numFmtId="1" fontId="33" fillId="5" borderId="95" xfId="0" applyNumberFormat="1" applyFont="1" applyFill="1" applyBorder="1" applyAlignment="1">
      <alignment horizontal="center" vertical="center"/>
    </xf>
    <xf numFmtId="1" fontId="18" fillId="5" borderId="96" xfId="0" applyNumberFormat="1" applyFont="1" applyFill="1" applyBorder="1" applyAlignment="1">
      <alignment horizontal="center" vertical="center"/>
    </xf>
    <xf numFmtId="49" fontId="18" fillId="25" borderId="97" xfId="0" applyNumberFormat="1" applyFont="1" applyFill="1" applyBorder="1" applyAlignment="1">
      <alignment horizontal="center" vertical="center"/>
    </xf>
    <xf numFmtId="0" fontId="16" fillId="27" borderId="4" xfId="0" applyFont="1" applyFill="1" applyBorder="1" applyAlignment="1">
      <alignment horizontal="center" vertical="center"/>
    </xf>
    <xf numFmtId="0" fontId="12" fillId="27" borderId="5" xfId="0" applyFont="1" applyFill="1" applyBorder="1" applyAlignment="1">
      <alignment horizontal="center" vertical="center"/>
    </xf>
    <xf numFmtId="0" fontId="12" fillId="27" borderId="6" xfId="0" applyFont="1" applyFill="1" applyBorder="1" applyAlignment="1">
      <alignment horizontal="center" vertical="center"/>
    </xf>
    <xf numFmtId="49" fontId="12" fillId="5" borderId="11" xfId="0" applyNumberFormat="1" applyFont="1" applyFill="1" applyBorder="1" applyAlignment="1">
      <alignment horizontal="center"/>
    </xf>
    <xf numFmtId="165" fontId="12" fillId="5" borderId="11" xfId="0" applyNumberFormat="1" applyFont="1" applyFill="1" applyBorder="1" applyAlignment="1">
      <alignment horizontal="center"/>
    </xf>
    <xf numFmtId="165" fontId="31" fillId="5" borderId="11" xfId="0" applyNumberFormat="1" applyFont="1" applyFill="1" applyBorder="1" applyAlignment="1">
      <alignment horizontal="center"/>
    </xf>
    <xf numFmtId="165" fontId="12" fillId="5" borderId="98" xfId="0" applyNumberFormat="1" applyFont="1" applyFill="1" applyBorder="1" applyAlignment="1">
      <alignment horizontal="center"/>
    </xf>
    <xf numFmtId="1" fontId="15" fillId="5" borderId="99" xfId="0" applyNumberFormat="1" applyFont="1" applyFill="1" applyBorder="1" applyAlignment="1">
      <alignment horizontal="center" vertical="center"/>
    </xf>
    <xf numFmtId="1" fontId="11" fillId="5" borderId="100" xfId="1" applyNumberFormat="1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left" vertical="center"/>
    </xf>
    <xf numFmtId="1" fontId="18" fillId="26" borderId="88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>
      <alignment horizontal="left" vertical="center"/>
    </xf>
    <xf numFmtId="0" fontId="16" fillId="25" borderId="88" xfId="0" applyFont="1" applyFill="1" applyBorder="1" applyAlignment="1">
      <alignment horizontal="center" vertical="center"/>
    </xf>
    <xf numFmtId="1" fontId="12" fillId="5" borderId="93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5" borderId="0" xfId="1" applyFont="1" applyFill="1" applyBorder="1" applyAlignment="1">
      <alignment horizontal="left" vertical="center"/>
    </xf>
    <xf numFmtId="0" fontId="39" fillId="0" borderId="0" xfId="0" applyFont="1"/>
    <xf numFmtId="164" fontId="37" fillId="0" borderId="0" xfId="1" applyNumberFormat="1" applyFont="1" applyFill="1" applyBorder="1" applyAlignment="1">
      <alignment horizontal="left" vertical="center"/>
    </xf>
    <xf numFmtId="1" fontId="40" fillId="5" borderId="0" xfId="1" applyNumberFormat="1" applyFont="1" applyFill="1" applyBorder="1" applyAlignment="1">
      <alignment horizontal="center" vertical="center"/>
    </xf>
    <xf numFmtId="1" fontId="37" fillId="5" borderId="0" xfId="1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43" fillId="5" borderId="0" xfId="0" applyFont="1" applyFill="1" applyBorder="1" applyAlignment="1">
      <alignment horizontal="center"/>
    </xf>
    <xf numFmtId="1" fontId="46" fillId="5" borderId="0" xfId="0" applyNumberFormat="1" applyFont="1" applyFill="1" applyAlignment="1">
      <alignment horizontal="center" vertical="center"/>
    </xf>
    <xf numFmtId="1" fontId="43" fillId="5" borderId="0" xfId="0" applyNumberFormat="1" applyFont="1" applyFill="1" applyAlignment="1">
      <alignment horizontal="center" vertical="center"/>
    </xf>
    <xf numFmtId="0" fontId="43" fillId="5" borderId="115" xfId="0" applyFont="1" applyFill="1" applyBorder="1" applyAlignment="1">
      <alignment horizontal="center" vertical="center"/>
    </xf>
    <xf numFmtId="0" fontId="47" fillId="28" borderId="115" xfId="0" applyFont="1" applyFill="1" applyBorder="1" applyAlignment="1">
      <alignment horizontal="center" vertical="center"/>
    </xf>
    <xf numFmtId="0" fontId="48" fillId="29" borderId="115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8" fillId="2" borderId="116" xfId="0" applyFont="1" applyFill="1" applyBorder="1" applyAlignment="1">
      <alignment horizontal="center"/>
    </xf>
    <xf numFmtId="0" fontId="48" fillId="2" borderId="117" xfId="0" applyFont="1" applyFill="1" applyBorder="1" applyAlignment="1">
      <alignment horizontal="center"/>
    </xf>
    <xf numFmtId="0" fontId="48" fillId="5" borderId="117" xfId="0" applyFont="1" applyFill="1" applyBorder="1" applyAlignment="1">
      <alignment horizontal="center"/>
    </xf>
    <xf numFmtId="0" fontId="48" fillId="31" borderId="118" xfId="0" applyFont="1" applyFill="1" applyBorder="1" applyAlignment="1">
      <alignment horizontal="center"/>
    </xf>
    <xf numFmtId="0" fontId="48" fillId="32" borderId="116" xfId="0" applyFont="1" applyFill="1" applyBorder="1" applyAlignment="1">
      <alignment horizontal="center"/>
    </xf>
    <xf numFmtId="0" fontId="48" fillId="27" borderId="117" xfId="0" applyFont="1" applyFill="1" applyBorder="1" applyAlignment="1">
      <alignment horizontal="center"/>
    </xf>
    <xf numFmtId="0" fontId="48" fillId="27" borderId="118" xfId="0" applyFont="1" applyFill="1" applyBorder="1" applyAlignment="1">
      <alignment horizontal="center"/>
    </xf>
    <xf numFmtId="0" fontId="48" fillId="0" borderId="119" xfId="0" applyFont="1" applyFill="1" applyBorder="1" applyAlignment="1">
      <alignment horizontal="center"/>
    </xf>
    <xf numFmtId="1" fontId="47" fillId="5" borderId="0" xfId="0" applyNumberFormat="1" applyFont="1" applyFill="1" applyBorder="1" applyAlignment="1">
      <alignment horizontal="center" vertical="center"/>
    </xf>
    <xf numFmtId="1" fontId="48" fillId="5" borderId="0" xfId="0" applyNumberFormat="1" applyFont="1" applyFill="1" applyBorder="1" applyAlignment="1">
      <alignment horizontal="center" vertical="center"/>
    </xf>
    <xf numFmtId="1" fontId="47" fillId="33" borderId="115" xfId="0" applyNumberFormat="1" applyFont="1" applyFill="1" applyBorder="1" applyAlignment="1">
      <alignment horizontal="center" vertical="center"/>
    </xf>
    <xf numFmtId="0" fontId="48" fillId="5" borderId="115" xfId="0" applyFont="1" applyFill="1" applyBorder="1" applyAlignment="1">
      <alignment horizontal="center" vertical="center"/>
    </xf>
    <xf numFmtId="0" fontId="48" fillId="0" borderId="115" xfId="0" applyFont="1" applyFill="1" applyBorder="1" applyAlignment="1">
      <alignment horizontal="center" vertical="center"/>
    </xf>
    <xf numFmtId="0" fontId="48" fillId="0" borderId="123" xfId="0" applyFont="1" applyFill="1" applyBorder="1" applyAlignment="1">
      <alignment horizontal="center"/>
    </xf>
    <xf numFmtId="0" fontId="48" fillId="0" borderId="124" xfId="0" applyFont="1" applyFill="1" applyBorder="1" applyAlignment="1">
      <alignment horizontal="center"/>
    </xf>
    <xf numFmtId="0" fontId="48" fillId="5" borderId="124" xfId="0" applyFont="1" applyFill="1" applyBorder="1" applyAlignment="1">
      <alignment horizontal="center"/>
    </xf>
    <xf numFmtId="0" fontId="48" fillId="0" borderId="125" xfId="0" applyFont="1" applyBorder="1" applyAlignment="1">
      <alignment horizontal="center"/>
    </xf>
    <xf numFmtId="0" fontId="48" fillId="0" borderId="123" xfId="0" applyFont="1" applyBorder="1" applyAlignment="1">
      <alignment horizontal="center"/>
    </xf>
    <xf numFmtId="0" fontId="48" fillId="0" borderId="125" xfId="0" applyFont="1" applyFill="1" applyBorder="1" applyAlignment="1">
      <alignment horizontal="center"/>
    </xf>
    <xf numFmtId="0" fontId="48" fillId="0" borderId="126" xfId="0" applyFont="1" applyFill="1" applyBorder="1" applyAlignment="1">
      <alignment horizontal="center"/>
    </xf>
    <xf numFmtId="0" fontId="48" fillId="7" borderId="123" xfId="0" applyFont="1" applyFill="1" applyBorder="1" applyAlignment="1">
      <alignment horizontal="center"/>
    </xf>
    <xf numFmtId="0" fontId="48" fillId="36" borderId="115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1" fontId="48" fillId="0" borderId="123" xfId="0" applyNumberFormat="1" applyFont="1" applyFill="1" applyBorder="1" applyAlignment="1">
      <alignment horizontal="center"/>
    </xf>
    <xf numFmtId="1" fontId="48" fillId="5" borderId="123" xfId="0" applyNumberFormat="1" applyFont="1" applyFill="1" applyBorder="1" applyAlignment="1">
      <alignment horizontal="center"/>
    </xf>
    <xf numFmtId="1" fontId="48" fillId="0" borderId="126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3" fillId="5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3" fillId="5" borderId="0" xfId="0" applyFont="1" applyFill="1" applyAlignment="1">
      <alignment horizontal="center"/>
    </xf>
    <xf numFmtId="0" fontId="23" fillId="0" borderId="0" xfId="0" applyFont="1"/>
    <xf numFmtId="0" fontId="52" fillId="0" borderId="0" xfId="0" applyFont="1" applyFill="1"/>
    <xf numFmtId="0" fontId="53" fillId="0" borderId="0" xfId="0" applyFont="1" applyFill="1"/>
    <xf numFmtId="0" fontId="54" fillId="5" borderId="0" xfId="0" applyFont="1" applyFill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54" fillId="0" borderId="0" xfId="0" applyFont="1" applyFill="1" applyAlignment="1">
      <alignment horizontal="left" vertical="center"/>
    </xf>
    <xf numFmtId="1" fontId="56" fillId="5" borderId="0" xfId="0" applyNumberFormat="1" applyFont="1" applyFill="1" applyAlignment="1">
      <alignment horizontal="center" vertical="center"/>
    </xf>
    <xf numFmtId="1" fontId="54" fillId="5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4" fillId="5" borderId="0" xfId="0" applyFont="1" applyFill="1"/>
    <xf numFmtId="0" fontId="56" fillId="0" borderId="0" xfId="0" applyFont="1" applyFill="1"/>
    <xf numFmtId="0" fontId="54" fillId="0" borderId="0" xfId="0" applyFont="1" applyFill="1" applyAlignment="1">
      <alignment horizontal="center"/>
    </xf>
    <xf numFmtId="0" fontId="54" fillId="5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8" fillId="0" borderId="0" xfId="0" applyFont="1" applyFill="1" applyAlignment="1">
      <alignment vertical="center"/>
    </xf>
    <xf numFmtId="0" fontId="37" fillId="37" borderId="4" xfId="0" applyFont="1" applyFill="1" applyBorder="1" applyAlignment="1">
      <alignment horizontal="center" vertical="center"/>
    </xf>
    <xf numFmtId="0" fontId="37" fillId="5" borderId="5" xfId="0" applyFont="1" applyFill="1" applyBorder="1" applyAlignment="1">
      <alignment horizontal="center" vertical="center"/>
    </xf>
    <xf numFmtId="0" fontId="37" fillId="37" borderId="5" xfId="0" applyFont="1" applyFill="1" applyBorder="1" applyAlignment="1">
      <alignment horizontal="center" vertical="center" textRotation="90"/>
    </xf>
    <xf numFmtId="0" fontId="37" fillId="37" borderId="6" xfId="0" applyFont="1" applyFill="1" applyBorder="1" applyAlignment="1">
      <alignment horizontal="center" vertical="center" textRotation="90"/>
    </xf>
    <xf numFmtId="0" fontId="37" fillId="37" borderId="87" xfId="0" applyFont="1" applyFill="1" applyBorder="1" applyAlignment="1">
      <alignment horizontal="center" vertical="center" textRotation="90"/>
    </xf>
    <xf numFmtId="0" fontId="37" fillId="37" borderId="127" xfId="0" applyFont="1" applyFill="1" applyBorder="1" applyAlignment="1">
      <alignment horizontal="center" vertical="center" textRotation="90"/>
    </xf>
    <xf numFmtId="0" fontId="37" fillId="38" borderId="5" xfId="0" applyFont="1" applyFill="1" applyBorder="1" applyAlignment="1">
      <alignment horizontal="center" vertical="center" textRotation="90"/>
    </xf>
    <xf numFmtId="0" fontId="37" fillId="38" borderId="128" xfId="0" applyFont="1" applyFill="1" applyBorder="1" applyAlignment="1">
      <alignment horizontal="center" vertical="center" textRotation="90"/>
    </xf>
    <xf numFmtId="0" fontId="37" fillId="38" borderId="84" xfId="0" applyFont="1" applyFill="1" applyBorder="1" applyAlignment="1">
      <alignment horizontal="center" vertical="center" textRotation="90"/>
    </xf>
    <xf numFmtId="0" fontId="59" fillId="37" borderId="84" xfId="0" applyFont="1" applyFill="1" applyBorder="1" applyAlignment="1">
      <alignment horizontal="center" vertical="center" textRotation="90"/>
    </xf>
    <xf numFmtId="0" fontId="37" fillId="37" borderId="129" xfId="0" applyFont="1" applyFill="1" applyBorder="1" applyAlignment="1">
      <alignment horizontal="center" vertical="center" textRotation="90"/>
    </xf>
    <xf numFmtId="0" fontId="37" fillId="37" borderId="86" xfId="0" applyFont="1" applyFill="1" applyBorder="1" applyAlignment="1">
      <alignment horizontal="center" vertical="center" textRotation="90"/>
    </xf>
    <xf numFmtId="0" fontId="37" fillId="37" borderId="8" xfId="0" applyFont="1" applyFill="1" applyBorder="1" applyAlignment="1">
      <alignment horizontal="center" vertical="center" textRotation="90"/>
    </xf>
    <xf numFmtId="0" fontId="37" fillId="38" borderId="6" xfId="0" applyFont="1" applyFill="1" applyBorder="1" applyAlignment="1">
      <alignment horizontal="center" vertical="center" textRotation="90"/>
    </xf>
    <xf numFmtId="0" fontId="37" fillId="38" borderId="129" xfId="0" applyFont="1" applyFill="1" applyBorder="1" applyAlignment="1">
      <alignment horizontal="center" vertical="center" textRotation="90"/>
    </xf>
    <xf numFmtId="0" fontId="59" fillId="37" borderId="129" xfId="0" applyFont="1" applyFill="1" applyBorder="1" applyAlignment="1">
      <alignment horizontal="center" vertical="center" textRotation="90"/>
    </xf>
    <xf numFmtId="0" fontId="23" fillId="0" borderId="0" xfId="0" applyFont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/>
    </xf>
    <xf numFmtId="0" fontId="38" fillId="5" borderId="11" xfId="0" applyFont="1" applyFill="1" applyBorder="1"/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90" xfId="0" applyFont="1" applyFill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5" borderId="11" xfId="0" applyFont="1" applyFill="1" applyBorder="1" applyAlignment="1">
      <alignment horizontal="center"/>
    </xf>
    <xf numFmtId="0" fontId="38" fillId="5" borderId="130" xfId="0" applyFont="1" applyFill="1" applyBorder="1" applyAlignment="1">
      <alignment horizontal="center"/>
    </xf>
    <xf numFmtId="0" fontId="38" fillId="5" borderId="88" xfId="0" applyFont="1" applyFill="1" applyBorder="1" applyAlignment="1">
      <alignment horizontal="center"/>
    </xf>
    <xf numFmtId="0" fontId="35" fillId="21" borderId="88" xfId="0" applyFont="1" applyFill="1" applyBorder="1" applyAlignment="1">
      <alignment horizontal="center"/>
    </xf>
    <xf numFmtId="0" fontId="38" fillId="0" borderId="98" xfId="0" applyFont="1" applyFill="1" applyBorder="1" applyAlignment="1">
      <alignment horizontal="center"/>
    </xf>
    <xf numFmtId="0" fontId="51" fillId="0" borderId="0" xfId="0" applyFont="1" applyFill="1"/>
    <xf numFmtId="0" fontId="38" fillId="0" borderId="131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5" borderId="98" xfId="0" applyFont="1" applyFill="1" applyBorder="1" applyAlignment="1">
      <alignment horizontal="center"/>
    </xf>
    <xf numFmtId="0" fontId="35" fillId="21" borderId="98" xfId="0" applyFont="1" applyFill="1" applyBorder="1" applyAlignment="1">
      <alignment horizontal="center"/>
    </xf>
    <xf numFmtId="0" fontId="29" fillId="0" borderId="0" xfId="0" applyFont="1"/>
    <xf numFmtId="49" fontId="36" fillId="0" borderId="17" xfId="0" applyNumberFormat="1" applyFont="1" applyFill="1" applyBorder="1" applyAlignment="1">
      <alignment horizontal="center"/>
    </xf>
    <xf numFmtId="0" fontId="38" fillId="5" borderId="18" xfId="0" applyFont="1" applyFill="1" applyBorder="1"/>
    <xf numFmtId="0" fontId="38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02" xfId="0" applyFont="1" applyFill="1" applyBorder="1" applyAlignment="1">
      <alignment horizontal="center"/>
    </xf>
    <xf numFmtId="0" fontId="38" fillId="7" borderId="18" xfId="0" applyFont="1" applyFill="1" applyBorder="1" applyAlignment="1">
      <alignment horizontal="center"/>
    </xf>
    <xf numFmtId="0" fontId="38" fillId="5" borderId="18" xfId="0" applyFont="1" applyFill="1" applyBorder="1" applyAlignment="1">
      <alignment horizontal="center"/>
    </xf>
    <xf numFmtId="0" fontId="38" fillId="5" borderId="104" xfId="0" applyFont="1" applyFill="1" applyBorder="1" applyAlignment="1">
      <alignment horizontal="center"/>
    </xf>
    <xf numFmtId="0" fontId="38" fillId="5" borderId="101" xfId="0" applyFont="1" applyFill="1" applyBorder="1" applyAlignment="1">
      <alignment horizontal="center"/>
    </xf>
    <xf numFmtId="0" fontId="38" fillId="0" borderId="132" xfId="0" applyFont="1" applyFill="1" applyBorder="1" applyAlignment="1">
      <alignment horizontal="center"/>
    </xf>
    <xf numFmtId="0" fontId="38" fillId="0" borderId="106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5" borderId="132" xfId="0" applyFont="1" applyFill="1" applyBorder="1" applyAlignment="1">
      <alignment horizontal="center"/>
    </xf>
    <xf numFmtId="0" fontId="38" fillId="5" borderId="18" xfId="0" applyFont="1" applyFill="1" applyBorder="1" applyAlignment="1">
      <alignment horizontal="left" vertical="center"/>
    </xf>
    <xf numFmtId="0" fontId="38" fillId="39" borderId="132" xfId="0" applyFont="1" applyFill="1" applyBorder="1" applyAlignment="1">
      <alignment horizontal="center"/>
    </xf>
    <xf numFmtId="0" fontId="38" fillId="39" borderId="101" xfId="0" applyFont="1" applyFill="1" applyBorder="1" applyAlignment="1">
      <alignment horizontal="center"/>
    </xf>
    <xf numFmtId="0" fontId="36" fillId="0" borderId="17" xfId="0" applyFont="1" applyFill="1" applyBorder="1"/>
    <xf numFmtId="0" fontId="38" fillId="0" borderId="0" xfId="0" applyFont="1" applyFill="1"/>
    <xf numFmtId="0" fontId="36" fillId="0" borderId="68" xfId="0" applyFont="1" applyFill="1" applyBorder="1"/>
    <xf numFmtId="0" fontId="38" fillId="5" borderId="133" xfId="0" applyFont="1" applyFill="1" applyBorder="1"/>
    <xf numFmtId="0" fontId="38" fillId="0" borderId="133" xfId="0" applyFont="1" applyFill="1" applyBorder="1" applyAlignment="1">
      <alignment horizontal="center"/>
    </xf>
    <xf numFmtId="0" fontId="38" fillId="0" borderId="105" xfId="0" applyFont="1" applyFill="1" applyBorder="1" applyAlignment="1">
      <alignment horizontal="center"/>
    </xf>
    <xf numFmtId="0" fontId="38" fillId="0" borderId="134" xfId="0" applyFont="1" applyFill="1" applyBorder="1" applyAlignment="1">
      <alignment horizontal="center"/>
    </xf>
    <xf numFmtId="0" fontId="38" fillId="5" borderId="133" xfId="0" applyFont="1" applyFill="1" applyBorder="1" applyAlignment="1">
      <alignment horizontal="center"/>
    </xf>
    <xf numFmtId="0" fontId="38" fillId="5" borderId="79" xfId="0" applyFont="1" applyFill="1" applyBorder="1" applyAlignment="1">
      <alignment horizontal="center"/>
    </xf>
    <xf numFmtId="0" fontId="38" fillId="5" borderId="135" xfId="0" applyFont="1" applyFill="1" applyBorder="1" applyAlignment="1">
      <alignment horizontal="center"/>
    </xf>
    <xf numFmtId="0" fontId="38" fillId="0" borderId="136" xfId="0" applyFont="1" applyFill="1" applyBorder="1" applyAlignment="1">
      <alignment horizontal="center"/>
    </xf>
    <xf numFmtId="0" fontId="38" fillId="5" borderId="136" xfId="0" applyFont="1" applyFill="1" applyBorder="1" applyAlignment="1">
      <alignment horizontal="center"/>
    </xf>
    <xf numFmtId="0" fontId="29" fillId="5" borderId="0" xfId="0" applyFont="1" applyFill="1"/>
    <xf numFmtId="0" fontId="38" fillId="5" borderId="21" xfId="0" applyFont="1" applyFill="1" applyBorder="1"/>
    <xf numFmtId="0" fontId="35" fillId="10" borderId="138" xfId="0" applyFont="1" applyFill="1" applyBorder="1" applyAlignment="1">
      <alignment horizontal="center"/>
    </xf>
    <xf numFmtId="0" fontId="35" fillId="10" borderId="139" xfId="0" applyFont="1" applyFill="1" applyBorder="1" applyAlignment="1">
      <alignment horizontal="center"/>
    </xf>
    <xf numFmtId="0" fontId="35" fillId="10" borderId="140" xfId="0" applyFont="1" applyFill="1" applyBorder="1" applyAlignment="1">
      <alignment horizontal="center"/>
    </xf>
    <xf numFmtId="0" fontId="35" fillId="5" borderId="139" xfId="0" applyFont="1" applyFill="1" applyBorder="1" applyAlignment="1">
      <alignment horizontal="center"/>
    </xf>
    <xf numFmtId="0" fontId="35" fillId="5" borderId="141" xfId="0" applyFont="1" applyFill="1" applyBorder="1" applyAlignment="1">
      <alignment horizontal="center"/>
    </xf>
    <xf numFmtId="0" fontId="35" fillId="10" borderId="141" xfId="0" applyFont="1" applyFill="1" applyBorder="1" applyAlignment="1">
      <alignment horizontal="center"/>
    </xf>
    <xf numFmtId="0" fontId="38" fillId="0" borderId="142" xfId="0" applyFont="1" applyFill="1" applyBorder="1" applyAlignment="1">
      <alignment horizontal="center"/>
    </xf>
    <xf numFmtId="0" fontId="29" fillId="0" borderId="73" xfId="0" applyFont="1" applyBorder="1"/>
    <xf numFmtId="0" fontId="38" fillId="5" borderId="143" xfId="0" applyFont="1" applyFill="1" applyBorder="1" applyAlignment="1">
      <alignment horizontal="center"/>
    </xf>
    <xf numFmtId="0" fontId="38" fillId="40" borderId="143" xfId="0" applyFont="1" applyFill="1" applyBorder="1" applyAlignment="1">
      <alignment horizontal="center"/>
    </xf>
    <xf numFmtId="0" fontId="38" fillId="0" borderId="144" xfId="0" applyFont="1" applyFill="1" applyBorder="1" applyAlignment="1">
      <alignment horizontal="center"/>
    </xf>
    <xf numFmtId="0" fontId="38" fillId="0" borderId="145" xfId="0" applyFont="1" applyFill="1" applyBorder="1" applyAlignment="1">
      <alignment horizontal="center"/>
    </xf>
    <xf numFmtId="0" fontId="51" fillId="0" borderId="143" xfId="0" applyFont="1" applyFill="1" applyBorder="1" applyAlignment="1">
      <alignment horizontal="center"/>
    </xf>
    <xf numFmtId="0" fontId="51" fillId="40" borderId="143" xfId="0" applyFont="1" applyFill="1" applyBorder="1" applyAlignment="1">
      <alignment horizontal="center"/>
    </xf>
    <xf numFmtId="0" fontId="38" fillId="0" borderId="143" xfId="0" applyFont="1" applyFill="1" applyBorder="1" applyAlignment="1">
      <alignment horizontal="center"/>
    </xf>
    <xf numFmtId="0" fontId="51" fillId="5" borderId="143" xfId="0" applyFont="1" applyFill="1" applyBorder="1" applyAlignment="1">
      <alignment horizontal="center"/>
    </xf>
    <xf numFmtId="0" fontId="51" fillId="5" borderId="74" xfId="0" applyFont="1" applyFill="1" applyBorder="1" applyAlignment="1">
      <alignment horizontal="center"/>
    </xf>
    <xf numFmtId="0" fontId="60" fillId="0" borderId="74" xfId="0" applyFont="1" applyBorder="1"/>
    <xf numFmtId="0" fontId="51" fillId="0" borderId="75" xfId="0" applyFont="1" applyBorder="1"/>
    <xf numFmtId="0" fontId="36" fillId="0" borderId="0" xfId="0" applyFont="1" applyFill="1"/>
    <xf numFmtId="0" fontId="29" fillId="5" borderId="0" xfId="0" applyFont="1" applyFill="1" applyAlignment="1">
      <alignment horizontal="center"/>
    </xf>
    <xf numFmtId="0" fontId="60" fillId="0" borderId="0" xfId="0" applyFont="1" applyFill="1"/>
    <xf numFmtId="0" fontId="38" fillId="0" borderId="146" xfId="0" applyFont="1" applyFill="1" applyBorder="1" applyAlignment="1">
      <alignment horizontal="center"/>
    </xf>
    <xf numFmtId="0" fontId="38" fillId="0" borderId="92" xfId="0" applyFont="1" applyFill="1" applyBorder="1" applyAlignment="1">
      <alignment horizontal="center"/>
    </xf>
    <xf numFmtId="0" fontId="38" fillId="5" borderId="80" xfId="0" applyFont="1" applyFill="1" applyBorder="1" applyAlignment="1">
      <alignment horizontal="center"/>
    </xf>
    <xf numFmtId="49" fontId="36" fillId="0" borderId="151" xfId="0" applyNumberFormat="1" applyFont="1" applyFill="1" applyBorder="1" applyAlignment="1">
      <alignment horizontal="center"/>
    </xf>
    <xf numFmtId="0" fontId="38" fillId="5" borderId="0" xfId="0" applyFont="1" applyFill="1"/>
    <xf numFmtId="0" fontId="60" fillId="0" borderId="115" xfId="0" applyFont="1" applyFill="1" applyBorder="1"/>
    <xf numFmtId="0" fontId="38" fillId="5" borderId="146" xfId="0" applyFont="1" applyFill="1" applyBorder="1" applyAlignment="1">
      <alignment horizontal="center"/>
    </xf>
    <xf numFmtId="0" fontId="38" fillId="5" borderId="92" xfId="0" applyFont="1" applyFill="1" applyBorder="1" applyAlignment="1">
      <alignment horizontal="center"/>
    </xf>
    <xf numFmtId="0" fontId="38" fillId="5" borderId="105" xfId="0" applyFont="1" applyFill="1" applyBorder="1" applyAlignment="1">
      <alignment horizontal="center"/>
    </xf>
    <xf numFmtId="0" fontId="38" fillId="41" borderId="80" xfId="0" applyFont="1" applyFill="1" applyBorder="1" applyAlignment="1">
      <alignment horizontal="center"/>
    </xf>
    <xf numFmtId="0" fontId="36" fillId="0" borderId="0" xfId="0" applyFont="1" applyFill="1" applyBorder="1"/>
    <xf numFmtId="0" fontId="38" fillId="0" borderId="0" xfId="0" applyFont="1"/>
    <xf numFmtId="0" fontId="35" fillId="10" borderId="153" xfId="0" applyFont="1" applyFill="1" applyBorder="1" applyAlignment="1">
      <alignment horizontal="center"/>
    </xf>
    <xf numFmtId="0" fontId="35" fillId="10" borderId="154" xfId="0" applyFont="1" applyFill="1" applyBorder="1" applyAlignment="1">
      <alignment horizontal="center"/>
    </xf>
    <xf numFmtId="0" fontId="35" fillId="10" borderId="152" xfId="0" applyFont="1" applyFill="1" applyBorder="1" applyAlignment="1">
      <alignment horizontal="center"/>
    </xf>
    <xf numFmtId="0" fontId="35" fillId="10" borderId="155" xfId="0" applyFont="1" applyFill="1" applyBorder="1" applyAlignment="1">
      <alignment horizontal="center"/>
    </xf>
    <xf numFmtId="0" fontId="35" fillId="10" borderId="156" xfId="0" applyFont="1" applyFill="1" applyBorder="1" applyAlignment="1">
      <alignment horizontal="center"/>
    </xf>
    <xf numFmtId="0" fontId="35" fillId="5" borderId="157" xfId="0" applyFont="1" applyFill="1" applyBorder="1" applyAlignment="1">
      <alignment horizontal="center"/>
    </xf>
    <xf numFmtId="0" fontId="35" fillId="10" borderId="158" xfId="0" applyFont="1" applyFill="1" applyBorder="1" applyAlignment="1">
      <alignment horizontal="center"/>
    </xf>
    <xf numFmtId="0" fontId="38" fillId="10" borderId="158" xfId="0" applyFont="1" applyFill="1" applyBorder="1" applyAlignment="1">
      <alignment horizontal="center"/>
    </xf>
    <xf numFmtId="0" fontId="38" fillId="0" borderId="115" xfId="0" applyFont="1" applyFill="1" applyBorder="1" applyAlignment="1">
      <alignment horizontal="center"/>
    </xf>
    <xf numFmtId="0" fontId="38" fillId="5" borderId="115" xfId="0" applyFont="1" applyFill="1" applyBorder="1" applyAlignment="1">
      <alignment horizontal="center"/>
    </xf>
    <xf numFmtId="0" fontId="60" fillId="0" borderId="115" xfId="0" applyFont="1" applyFill="1" applyBorder="1" applyAlignment="1">
      <alignment horizontal="center"/>
    </xf>
    <xf numFmtId="0" fontId="49" fillId="0" borderId="159" xfId="0" applyFont="1" applyFill="1" applyBorder="1"/>
    <xf numFmtId="0" fontId="38" fillId="5" borderId="143" xfId="0" applyFont="1" applyFill="1" applyBorder="1"/>
    <xf numFmtId="0" fontId="51" fillId="0" borderId="143" xfId="0" applyFont="1" applyBorder="1"/>
    <xf numFmtId="0" fontId="51" fillId="0" borderId="160" xfId="0" applyFont="1" applyBorder="1"/>
    <xf numFmtId="0" fontId="51" fillId="0" borderId="161" xfId="0" applyFont="1" applyBorder="1"/>
    <xf numFmtId="0" fontId="51" fillId="5" borderId="143" xfId="0" applyFont="1" applyFill="1" applyBorder="1"/>
    <xf numFmtId="0" fontId="51" fillId="5" borderId="162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51" fillId="5" borderId="0" xfId="0" applyFont="1" applyFill="1"/>
    <xf numFmtId="0" fontId="49" fillId="0" borderId="0" xfId="0" applyFont="1"/>
    <xf numFmtId="0" fontId="51" fillId="0" borderId="0" xfId="0" applyFont="1"/>
    <xf numFmtId="0" fontId="63" fillId="2" borderId="4" xfId="0" applyFont="1" applyFill="1" applyBorder="1" applyAlignment="1">
      <alignment horizontal="center" vertical="center"/>
    </xf>
    <xf numFmtId="0" fontId="63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63" fillId="2" borderId="9" xfId="0" applyFont="1" applyFill="1" applyBorder="1" applyAlignment="1">
      <alignment horizontal="center" vertical="center"/>
    </xf>
    <xf numFmtId="0" fontId="63" fillId="2" borderId="8" xfId="0" applyFont="1" applyFill="1" applyBorder="1" applyAlignment="1">
      <alignment horizontal="center" vertical="center"/>
    </xf>
    <xf numFmtId="0" fontId="64" fillId="0" borderId="0" xfId="0" applyFont="1"/>
    <xf numFmtId="0" fontId="22" fillId="0" borderId="0" xfId="0" applyFont="1"/>
    <xf numFmtId="0" fontId="22" fillId="12" borderId="10" xfId="0" applyFont="1" applyFill="1" applyBorder="1" applyAlignment="1">
      <alignment horizontal="center"/>
    </xf>
    <xf numFmtId="0" fontId="23" fillId="0" borderId="11" xfId="0" applyFont="1" applyBorder="1"/>
    <xf numFmtId="165" fontId="65" fillId="42" borderId="1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63" fillId="0" borderId="16" xfId="0" applyNumberFormat="1" applyFont="1" applyBorder="1" applyAlignment="1">
      <alignment horizontal="center"/>
    </xf>
    <xf numFmtId="0" fontId="22" fillId="12" borderId="14" xfId="0" applyFont="1" applyFill="1" applyBorder="1" applyAlignment="1">
      <alignment horizontal="center"/>
    </xf>
    <xf numFmtId="0" fontId="23" fillId="5" borderId="11" xfId="0" applyFont="1" applyFill="1" applyBorder="1"/>
    <xf numFmtId="0" fontId="36" fillId="5" borderId="11" xfId="0" applyFont="1" applyFill="1" applyBorder="1" applyAlignment="1">
      <alignment horizontal="center"/>
    </xf>
    <xf numFmtId="1" fontId="36" fillId="5" borderId="11" xfId="0" applyNumberFormat="1" applyFont="1" applyFill="1" applyBorder="1" applyAlignment="1">
      <alignment horizontal="center"/>
    </xf>
    <xf numFmtId="165" fontId="23" fillId="0" borderId="0" xfId="0" applyNumberFormat="1" applyFont="1"/>
    <xf numFmtId="1" fontId="23" fillId="0" borderId="0" xfId="0" applyNumberFormat="1" applyFont="1"/>
    <xf numFmtId="0" fontId="22" fillId="12" borderId="17" xfId="0" applyFont="1" applyFill="1" applyBorder="1" applyAlignment="1">
      <alignment horizontal="center"/>
    </xf>
    <xf numFmtId="0" fontId="23" fillId="0" borderId="18" xfId="0" applyFont="1" applyBorder="1"/>
    <xf numFmtId="165" fontId="65" fillId="42" borderId="18" xfId="0" applyNumberFormat="1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1" fontId="63" fillId="0" borderId="103" xfId="0" applyNumberFormat="1" applyFont="1" applyBorder="1" applyAlignment="1">
      <alignment horizontal="center"/>
    </xf>
    <xf numFmtId="0" fontId="22" fillId="12" borderId="21" xfId="0" applyFont="1" applyFill="1" applyBorder="1" applyAlignment="1">
      <alignment horizontal="center"/>
    </xf>
    <xf numFmtId="0" fontId="23" fillId="5" borderId="18" xfId="0" applyFont="1" applyFill="1" applyBorder="1"/>
    <xf numFmtId="0" fontId="36" fillId="5" borderId="18" xfId="0" applyFont="1" applyFill="1" applyBorder="1" applyAlignment="1">
      <alignment horizontal="center"/>
    </xf>
    <xf numFmtId="1" fontId="36" fillId="5" borderId="18" xfId="0" applyNumberFormat="1" applyFont="1" applyFill="1" applyBorder="1" applyAlignment="1">
      <alignment horizontal="center"/>
    </xf>
    <xf numFmtId="0" fontId="49" fillId="5" borderId="18" xfId="0" applyFont="1" applyFill="1" applyBorder="1" applyAlignment="1">
      <alignment horizontal="center"/>
    </xf>
    <xf numFmtId="0" fontId="36" fillId="5" borderId="18" xfId="1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/>
    </xf>
    <xf numFmtId="1" fontId="36" fillId="43" borderId="18" xfId="0" applyNumberFormat="1" applyFont="1" applyFill="1" applyBorder="1" applyAlignment="1">
      <alignment horizontal="center"/>
    </xf>
    <xf numFmtId="1" fontId="22" fillId="43" borderId="18" xfId="0" applyNumberFormat="1" applyFont="1" applyFill="1" applyBorder="1" applyAlignment="1">
      <alignment horizontal="center"/>
    </xf>
    <xf numFmtId="0" fontId="66" fillId="0" borderId="0" xfId="0" applyFont="1"/>
    <xf numFmtId="0" fontId="22" fillId="12" borderId="109" xfId="0" applyFont="1" applyFill="1" applyBorder="1" applyAlignment="1">
      <alignment horizontal="center"/>
    </xf>
    <xf numFmtId="0" fontId="23" fillId="5" borderId="108" xfId="0" applyFont="1" applyFill="1" applyBorder="1"/>
    <xf numFmtId="165" fontId="65" fillId="42" borderId="108" xfId="0" applyNumberFormat="1" applyFont="1" applyFill="1" applyBorder="1" applyAlignment="1">
      <alignment horizontal="center"/>
    </xf>
    <xf numFmtId="0" fontId="22" fillId="5" borderId="108" xfId="0" applyFont="1" applyFill="1" applyBorder="1" applyAlignment="1">
      <alignment horizontal="center"/>
    </xf>
    <xf numFmtId="0" fontId="22" fillId="0" borderId="108" xfId="0" applyFont="1" applyBorder="1" applyAlignment="1">
      <alignment horizontal="center"/>
    </xf>
    <xf numFmtId="1" fontId="36" fillId="5" borderId="108" xfId="0" applyNumberFormat="1" applyFont="1" applyFill="1" applyBorder="1" applyAlignment="1">
      <alignment horizontal="center"/>
    </xf>
    <xf numFmtId="1" fontId="63" fillId="0" borderId="110" xfId="0" applyNumberFormat="1" applyFont="1" applyBorder="1" applyAlignment="1">
      <alignment horizontal="center"/>
    </xf>
    <xf numFmtId="0" fontId="23" fillId="5" borderId="0" xfId="0" applyFont="1" applyFill="1"/>
    <xf numFmtId="0" fontId="23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22" fillId="5" borderId="0" xfId="0" applyFont="1" applyFill="1"/>
    <xf numFmtId="0" fontId="0" fillId="0" borderId="0" xfId="0" applyBorder="1"/>
    <xf numFmtId="164" fontId="0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/>
    <xf numFmtId="164" fontId="0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1" fontId="26" fillId="6" borderId="15" xfId="0" applyNumberFormat="1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horizontal="center" vertical="center"/>
    </xf>
    <xf numFmtId="0" fontId="2" fillId="12" borderId="53" xfId="0" applyFont="1" applyFill="1" applyBorder="1" applyAlignment="1">
      <alignment horizontal="center" vertical="center"/>
    </xf>
    <xf numFmtId="0" fontId="21" fillId="12" borderId="53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0" fillId="12" borderId="53" xfId="0" applyFont="1" applyFill="1" applyBorder="1" applyAlignment="1">
      <alignment horizontal="center" vertical="center"/>
    </xf>
    <xf numFmtId="0" fontId="8" fillId="12" borderId="5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/>
    </xf>
    <xf numFmtId="164" fontId="16" fillId="27" borderId="47" xfId="0" applyNumberFormat="1" applyFont="1" applyFill="1" applyBorder="1" applyAlignment="1">
      <alignment horizontal="center"/>
    </xf>
    <xf numFmtId="0" fontId="16" fillId="7" borderId="47" xfId="0" applyFont="1" applyFill="1" applyBorder="1" applyAlignment="1">
      <alignment horizontal="center" vertical="center"/>
    </xf>
    <xf numFmtId="1" fontId="26" fillId="6" borderId="47" xfId="0" applyNumberFormat="1" applyFont="1" applyFill="1" applyBorder="1" applyAlignment="1">
      <alignment horizontal="center" vertical="center"/>
    </xf>
    <xf numFmtId="20" fontId="8" fillId="5" borderId="103" xfId="0" applyNumberFormat="1" applyFont="1" applyFill="1" applyBorder="1" applyAlignment="1">
      <alignment horizontal="center" vertical="center"/>
    </xf>
    <xf numFmtId="1" fontId="26" fillId="5" borderId="47" xfId="0" applyNumberFormat="1" applyFont="1" applyFill="1" applyBorder="1" applyAlignment="1">
      <alignment horizontal="center" vertical="center"/>
    </xf>
    <xf numFmtId="0" fontId="16" fillId="10" borderId="47" xfId="0" applyFont="1" applyFill="1" applyBorder="1" applyAlignment="1">
      <alignment horizontal="center" vertical="center"/>
    </xf>
    <xf numFmtId="20" fontId="16" fillId="27" borderId="47" xfId="0" applyNumberFormat="1" applyFont="1" applyFill="1" applyBorder="1" applyAlignment="1">
      <alignment horizontal="center"/>
    </xf>
    <xf numFmtId="20" fontId="8" fillId="0" borderId="103" xfId="0" applyNumberFormat="1" applyFont="1" applyFill="1" applyBorder="1" applyAlignment="1">
      <alignment horizontal="center" vertical="center"/>
    </xf>
    <xf numFmtId="164" fontId="18" fillId="27" borderId="47" xfId="0" applyNumberFormat="1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 vertical="center"/>
    </xf>
    <xf numFmtId="49" fontId="16" fillId="27" borderId="47" xfId="0" applyNumberFormat="1" applyFont="1" applyFill="1" applyBorder="1" applyAlignment="1">
      <alignment horizontal="center"/>
    </xf>
    <xf numFmtId="0" fontId="8" fillId="0" borderId="107" xfId="0" applyFont="1" applyFill="1" applyBorder="1" applyAlignment="1">
      <alignment horizontal="center"/>
    </xf>
    <xf numFmtId="0" fontId="10" fillId="6" borderId="108" xfId="1" applyFont="1" applyFill="1" applyBorder="1" applyAlignment="1">
      <alignment horizontal="left"/>
    </xf>
    <xf numFmtId="0" fontId="12" fillId="0" borderId="108" xfId="0" applyFont="1" applyFill="1" applyBorder="1" applyAlignment="1">
      <alignment horizontal="center" vertical="center"/>
    </xf>
    <xf numFmtId="0" fontId="12" fillId="9" borderId="108" xfId="0" applyFont="1" applyFill="1" applyBorder="1" applyAlignment="1">
      <alignment horizontal="left" vertical="center"/>
    </xf>
    <xf numFmtId="49" fontId="16" fillId="27" borderId="108" xfId="0" applyNumberFormat="1" applyFont="1" applyFill="1" applyBorder="1" applyAlignment="1">
      <alignment horizontal="center"/>
    </xf>
    <xf numFmtId="0" fontId="11" fillId="6" borderId="108" xfId="0" applyFont="1" applyFill="1" applyBorder="1" applyAlignment="1">
      <alignment horizontal="center" vertical="center"/>
    </xf>
    <xf numFmtId="0" fontId="21" fillId="5" borderId="108" xfId="0" applyFont="1" applyFill="1" applyBorder="1" applyAlignment="1">
      <alignment horizontal="center" vertical="center"/>
    </xf>
    <xf numFmtId="0" fontId="16" fillId="10" borderId="108" xfId="0" applyFont="1" applyFill="1" applyBorder="1" applyAlignment="1">
      <alignment horizontal="center" vertical="center"/>
    </xf>
    <xf numFmtId="1" fontId="26" fillId="5" borderId="108" xfId="0" applyNumberFormat="1" applyFont="1" applyFill="1" applyBorder="1" applyAlignment="1">
      <alignment horizontal="center" vertical="center"/>
    </xf>
    <xf numFmtId="20" fontId="8" fillId="0" borderId="110" xfId="0" applyNumberFormat="1" applyFont="1" applyFill="1" applyBorder="1" applyAlignment="1">
      <alignment horizontal="center" vertical="center"/>
    </xf>
    <xf numFmtId="0" fontId="64" fillId="5" borderId="0" xfId="0" applyFont="1" applyFill="1"/>
    <xf numFmtId="0" fontId="70" fillId="0" borderId="0" xfId="0" applyFont="1"/>
    <xf numFmtId="164" fontId="11" fillId="9" borderId="59" xfId="0" applyNumberFormat="1" applyFont="1" applyFill="1" applyBorder="1" applyAlignment="1">
      <alignment horizontal="left" vertical="center"/>
    </xf>
    <xf numFmtId="0" fontId="12" fillId="6" borderId="59" xfId="0" applyFont="1" applyFill="1" applyBorder="1" applyAlignment="1">
      <alignment horizontal="left" vertical="center"/>
    </xf>
    <xf numFmtId="0" fontId="12" fillId="11" borderId="59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8" fillId="14" borderId="164" xfId="0" applyFont="1" applyFill="1" applyBorder="1" applyAlignment="1">
      <alignment horizontal="center" vertical="center"/>
    </xf>
    <xf numFmtId="0" fontId="11" fillId="14" borderId="165" xfId="0" applyFont="1" applyFill="1" applyBorder="1" applyAlignment="1">
      <alignment horizontal="center" vertical="center"/>
    </xf>
    <xf numFmtId="0" fontId="10" fillId="6" borderId="166" xfId="1" applyFont="1" applyFill="1" applyBorder="1" applyAlignment="1">
      <alignment horizontal="left"/>
    </xf>
    <xf numFmtId="0" fontId="12" fillId="0" borderId="165" xfId="0" applyFont="1" applyFill="1" applyBorder="1" applyAlignment="1">
      <alignment horizontal="center" vertical="center"/>
    </xf>
    <xf numFmtId="0" fontId="12" fillId="9" borderId="167" xfId="0" applyFont="1" applyFill="1" applyBorder="1" applyAlignment="1">
      <alignment horizontal="left" vertical="center"/>
    </xf>
    <xf numFmtId="1" fontId="15" fillId="5" borderId="168" xfId="0" applyNumberFormat="1" applyFont="1" applyFill="1" applyBorder="1" applyAlignment="1">
      <alignment horizontal="center" vertical="center"/>
    </xf>
    <xf numFmtId="1" fontId="11" fillId="5" borderId="169" xfId="1" applyNumberFormat="1" applyFont="1" applyFill="1" applyBorder="1" applyAlignment="1">
      <alignment horizontal="center" vertical="center"/>
    </xf>
    <xf numFmtId="49" fontId="18" fillId="16" borderId="170" xfId="0" applyNumberFormat="1" applyFont="1" applyFill="1" applyBorder="1" applyAlignment="1">
      <alignment horizontal="center"/>
    </xf>
    <xf numFmtId="1" fontId="18" fillId="26" borderId="170" xfId="0" applyNumberFormat="1" applyFont="1" applyFill="1" applyBorder="1" applyAlignment="1" applyProtection="1">
      <alignment horizontal="center" vertical="center"/>
      <protection hidden="1"/>
    </xf>
    <xf numFmtId="0" fontId="11" fillId="5" borderId="171" xfId="0" applyFont="1" applyFill="1" applyBorder="1" applyAlignment="1">
      <alignment horizontal="center" vertical="center"/>
    </xf>
    <xf numFmtId="0" fontId="30" fillId="0" borderId="168" xfId="0" applyFont="1" applyFill="1" applyBorder="1" applyAlignment="1">
      <alignment horizontal="center" vertical="center"/>
    </xf>
    <xf numFmtId="0" fontId="12" fillId="7" borderId="172" xfId="0" applyFont="1" applyFill="1" applyBorder="1" applyAlignment="1">
      <alignment horizontal="center" vertical="center"/>
    </xf>
    <xf numFmtId="0" fontId="12" fillId="5" borderId="172" xfId="0" applyFont="1" applyFill="1" applyBorder="1" applyAlignment="1">
      <alignment horizontal="center" vertical="center"/>
    </xf>
    <xf numFmtId="0" fontId="12" fillId="10" borderId="172" xfId="0" applyFont="1" applyFill="1" applyBorder="1" applyAlignment="1">
      <alignment horizontal="center" vertical="center"/>
    </xf>
    <xf numFmtId="0" fontId="12" fillId="5" borderId="173" xfId="0" applyFont="1" applyFill="1" applyBorder="1" applyAlignment="1">
      <alignment horizontal="center" vertical="center"/>
    </xf>
    <xf numFmtId="49" fontId="12" fillId="5" borderId="174" xfId="0" applyNumberFormat="1" applyFont="1" applyFill="1" applyBorder="1" applyAlignment="1">
      <alignment horizontal="center"/>
    </xf>
    <xf numFmtId="49" fontId="11" fillId="5" borderId="172" xfId="0" applyNumberFormat="1" applyFont="1" applyFill="1" applyBorder="1" applyAlignment="1">
      <alignment horizontal="center"/>
    </xf>
    <xf numFmtId="49" fontId="12" fillId="5" borderId="165" xfId="0" applyNumberFormat="1" applyFont="1" applyFill="1" applyBorder="1" applyAlignment="1">
      <alignment horizontal="center"/>
    </xf>
    <xf numFmtId="164" fontId="12" fillId="5" borderId="165" xfId="0" applyNumberFormat="1" applyFont="1" applyFill="1" applyBorder="1" applyAlignment="1">
      <alignment horizontal="center"/>
    </xf>
    <xf numFmtId="20" fontId="12" fillId="5" borderId="165" xfId="0" applyNumberFormat="1" applyFont="1" applyFill="1" applyBorder="1" applyAlignment="1">
      <alignment horizontal="center"/>
    </xf>
    <xf numFmtId="49" fontId="12" fillId="5" borderId="175" xfId="0" applyNumberFormat="1" applyFont="1" applyFill="1" applyBorder="1" applyAlignment="1">
      <alignment horizontal="center"/>
    </xf>
    <xf numFmtId="164" fontId="11" fillId="0" borderId="59" xfId="0" applyNumberFormat="1" applyFont="1" applyFill="1" applyBorder="1" applyAlignment="1">
      <alignment horizontal="left" vertical="center"/>
    </xf>
    <xf numFmtId="0" fontId="10" fillId="5" borderId="11" xfId="1" applyFont="1" applyFill="1" applyBorder="1" applyAlignment="1">
      <alignment horizontal="left" vertical="center"/>
    </xf>
    <xf numFmtId="0" fontId="11" fillId="5" borderId="59" xfId="0" applyFont="1" applyFill="1" applyBorder="1" applyAlignment="1">
      <alignment horizontal="left" vertical="center"/>
    </xf>
    <xf numFmtId="164" fontId="11" fillId="0" borderId="59" xfId="1" applyNumberFormat="1" applyFont="1" applyFill="1" applyBorder="1" applyAlignment="1">
      <alignment horizontal="left" vertical="center"/>
    </xf>
    <xf numFmtId="0" fontId="10" fillId="5" borderId="12" xfId="1" applyFont="1" applyFill="1" applyBorder="1" applyAlignment="1">
      <alignment horizontal="left" vertical="center"/>
    </xf>
    <xf numFmtId="164" fontId="11" fillId="9" borderId="12" xfId="0" applyNumberFormat="1" applyFont="1" applyFill="1" applyBorder="1" applyAlignment="1">
      <alignment horizontal="left" vertical="center"/>
    </xf>
    <xf numFmtId="0" fontId="12" fillId="0" borderId="177" xfId="0" applyFont="1" applyFill="1" applyBorder="1" applyAlignment="1">
      <alignment horizontal="center" vertical="center"/>
    </xf>
    <xf numFmtId="0" fontId="2" fillId="12" borderId="56" xfId="0" applyFont="1" applyFill="1" applyBorder="1" applyAlignment="1">
      <alignment horizontal="center" vertical="center"/>
    </xf>
    <xf numFmtId="0" fontId="72" fillId="12" borderId="47" xfId="0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horizontal="center" vertical="center"/>
    </xf>
    <xf numFmtId="0" fontId="21" fillId="12" borderId="91" xfId="0" applyFont="1" applyFill="1" applyBorder="1" applyAlignment="1">
      <alignment horizontal="center" vertical="center"/>
    </xf>
    <xf numFmtId="0" fontId="24" fillId="5" borderId="58" xfId="0" applyFont="1" applyFill="1" applyBorder="1" applyAlignment="1">
      <alignment horizontal="center" vertical="center"/>
    </xf>
    <xf numFmtId="0" fontId="20" fillId="12" borderId="59" xfId="0" applyFont="1" applyFill="1" applyBorder="1" applyAlignment="1">
      <alignment horizontal="center" vertical="center"/>
    </xf>
    <xf numFmtId="0" fontId="20" fillId="12" borderId="91" xfId="0" applyFont="1" applyFill="1" applyBorder="1" applyAlignment="1">
      <alignment horizontal="center" vertical="center"/>
    </xf>
    <xf numFmtId="0" fontId="2" fillId="12" borderId="58" xfId="0" applyFont="1" applyFill="1" applyBorder="1" applyAlignment="1">
      <alignment horizontal="center" vertical="center"/>
    </xf>
    <xf numFmtId="0" fontId="8" fillId="12" borderId="103" xfId="0" applyFont="1" applyFill="1" applyBorder="1" applyAlignment="1">
      <alignment horizontal="center" vertical="center"/>
    </xf>
    <xf numFmtId="0" fontId="73" fillId="0" borderId="47" xfId="1" applyFont="1" applyFill="1" applyBorder="1" applyAlignment="1">
      <alignment horizontal="center" vertical="center"/>
    </xf>
    <xf numFmtId="0" fontId="72" fillId="0" borderId="47" xfId="0" applyFont="1" applyFill="1" applyBorder="1" applyAlignment="1">
      <alignment horizontal="center" vertical="center"/>
    </xf>
    <xf numFmtId="164" fontId="11" fillId="6" borderId="59" xfId="1" applyNumberFormat="1" applyFont="1" applyFill="1" applyBorder="1" applyAlignment="1">
      <alignment horizontal="left" vertical="center"/>
    </xf>
    <xf numFmtId="20" fontId="16" fillId="27" borderId="91" xfId="0" applyNumberFormat="1" applyFont="1" applyFill="1" applyBorder="1" applyAlignment="1">
      <alignment horizontal="center"/>
    </xf>
    <xf numFmtId="0" fontId="15" fillId="6" borderId="58" xfId="0" applyFont="1" applyFill="1" applyBorder="1" applyAlignment="1">
      <alignment horizontal="center" vertical="center"/>
    </xf>
    <xf numFmtId="0" fontId="21" fillId="5" borderId="59" xfId="0" applyFont="1" applyFill="1" applyBorder="1" applyAlignment="1">
      <alignment horizontal="center" vertical="center"/>
    </xf>
    <xf numFmtId="0" fontId="12" fillId="7" borderId="91" xfId="0" applyFont="1" applyFill="1" applyBorder="1" applyAlignment="1">
      <alignment horizontal="center" vertical="center"/>
    </xf>
    <xf numFmtId="1" fontId="26" fillId="6" borderId="58" xfId="0" applyNumberFormat="1" applyFont="1" applyFill="1" applyBorder="1" applyAlignment="1">
      <alignment horizontal="center" vertical="center"/>
    </xf>
    <xf numFmtId="164" fontId="16" fillId="27" borderId="91" xfId="0" applyNumberFormat="1" applyFont="1" applyFill="1" applyBorder="1" applyAlignment="1">
      <alignment horizontal="center"/>
    </xf>
    <xf numFmtId="1" fontId="26" fillId="5" borderId="58" xfId="0" applyNumberFormat="1" applyFont="1" applyFill="1" applyBorder="1" applyAlignment="1">
      <alignment horizontal="center" vertical="center"/>
    </xf>
    <xf numFmtId="0" fontId="73" fillId="0" borderId="47" xfId="0" applyFont="1" applyFill="1" applyBorder="1" applyAlignment="1">
      <alignment horizontal="center" vertical="center"/>
    </xf>
    <xf numFmtId="0" fontId="12" fillId="10" borderId="91" xfId="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73" fillId="5" borderId="47" xfId="0" applyFont="1" applyFill="1" applyBorder="1" applyAlignment="1">
      <alignment horizontal="center" vertical="center"/>
    </xf>
    <xf numFmtId="49" fontId="16" fillId="27" borderId="91" xfId="0" applyNumberFormat="1" applyFont="1" applyFill="1" applyBorder="1" applyAlignment="1">
      <alignment horizontal="center"/>
    </xf>
    <xf numFmtId="0" fontId="73" fillId="5" borderId="47" xfId="1" applyFont="1" applyFill="1" applyBorder="1" applyAlignment="1">
      <alignment horizontal="center" vertical="center"/>
    </xf>
    <xf numFmtId="0" fontId="72" fillId="5" borderId="47" xfId="0" applyFont="1" applyFill="1" applyBorder="1" applyAlignment="1">
      <alignment horizontal="center" vertical="center"/>
    </xf>
    <xf numFmtId="0" fontId="10" fillId="6" borderId="47" xfId="1" applyFont="1" applyFill="1" applyBorder="1" applyAlignment="1">
      <alignment horizontal="left"/>
    </xf>
    <xf numFmtId="0" fontId="12" fillId="9" borderId="59" xfId="0" applyFont="1" applyFill="1" applyBorder="1" applyAlignment="1">
      <alignment horizontal="left" vertical="center"/>
    </xf>
    <xf numFmtId="0" fontId="10" fillId="5" borderId="108" xfId="0" applyFont="1" applyFill="1" applyBorder="1" applyAlignment="1">
      <alignment horizontal="left" vertical="center"/>
    </xf>
    <xf numFmtId="0" fontId="73" fillId="0" borderId="108" xfId="0" applyFont="1" applyFill="1" applyBorder="1" applyAlignment="1">
      <alignment horizontal="center" vertical="center"/>
    </xf>
    <xf numFmtId="0" fontId="72" fillId="0" borderId="108" xfId="0" applyFont="1" applyFill="1" applyBorder="1" applyAlignment="1">
      <alignment horizontal="center" vertical="center"/>
    </xf>
    <xf numFmtId="0" fontId="11" fillId="6" borderId="81" xfId="0" applyFont="1" applyFill="1" applyBorder="1" applyAlignment="1">
      <alignment horizontal="left" vertical="center"/>
    </xf>
    <xf numFmtId="49" fontId="16" fillId="27" borderId="178" xfId="0" applyNumberFormat="1" applyFont="1" applyFill="1" applyBorder="1" applyAlignment="1">
      <alignment horizontal="center"/>
    </xf>
    <xf numFmtId="0" fontId="15" fillId="5" borderId="176" xfId="0" applyFont="1" applyFill="1" applyBorder="1" applyAlignment="1">
      <alignment horizontal="center" vertical="center"/>
    </xf>
    <xf numFmtId="0" fontId="21" fillId="5" borderId="81" xfId="0" applyFont="1" applyFill="1" applyBorder="1" applyAlignment="1">
      <alignment horizontal="center" vertical="center"/>
    </xf>
    <xf numFmtId="0" fontId="12" fillId="10" borderId="178" xfId="0" applyFont="1" applyFill="1" applyBorder="1" applyAlignment="1">
      <alignment horizontal="center" vertical="center"/>
    </xf>
    <xf numFmtId="1" fontId="26" fillId="5" borderId="176" xfId="0" applyNumberFormat="1" applyFont="1" applyFill="1" applyBorder="1" applyAlignment="1">
      <alignment horizontal="center" vertical="center"/>
    </xf>
    <xf numFmtId="0" fontId="74" fillId="0" borderId="0" xfId="0" applyFont="1"/>
    <xf numFmtId="0" fontId="75" fillId="0" borderId="0" xfId="0" applyFont="1"/>
    <xf numFmtId="0" fontId="27" fillId="0" borderId="0" xfId="0" applyFont="1" applyBorder="1"/>
    <xf numFmtId="164" fontId="11" fillId="0" borderId="12" xfId="0" applyNumberFormat="1" applyFont="1" applyFill="1" applyBorder="1" applyAlignment="1">
      <alignment horizontal="left" vertical="center"/>
    </xf>
    <xf numFmtId="0" fontId="11" fillId="0" borderId="180" xfId="0" applyFont="1" applyFill="1" applyBorder="1" applyAlignment="1">
      <alignment horizontal="center" vertical="center"/>
    </xf>
    <xf numFmtId="49" fontId="16" fillId="16" borderId="181" xfId="0" applyNumberFormat="1" applyFont="1" applyFill="1" applyBorder="1" applyAlignment="1">
      <alignment horizontal="center"/>
    </xf>
    <xf numFmtId="0" fontId="11" fillId="5" borderId="182" xfId="0" applyFont="1" applyFill="1" applyBorder="1" applyAlignment="1">
      <alignment horizontal="center" vertical="center"/>
    </xf>
    <xf numFmtId="0" fontId="30" fillId="0" borderId="183" xfId="0" applyFont="1" applyFill="1" applyBorder="1" applyAlignment="1">
      <alignment horizontal="center" vertical="center"/>
    </xf>
    <xf numFmtId="0" fontId="12" fillId="5" borderId="184" xfId="0" applyFont="1" applyFill="1" applyBorder="1" applyAlignment="1">
      <alignment horizontal="center" vertical="center"/>
    </xf>
    <xf numFmtId="0" fontId="12" fillId="10" borderId="184" xfId="0" applyFont="1" applyFill="1" applyBorder="1" applyAlignment="1">
      <alignment horizontal="center" vertical="center"/>
    </xf>
    <xf numFmtId="164" fontId="11" fillId="5" borderId="186" xfId="0" applyNumberFormat="1" applyFont="1" applyFill="1" applyBorder="1" applyAlignment="1">
      <alignment horizontal="center"/>
    </xf>
    <xf numFmtId="20" fontId="12" fillId="5" borderId="180" xfId="0" applyNumberFormat="1" applyFont="1" applyFill="1" applyBorder="1" applyAlignment="1">
      <alignment horizontal="center"/>
    </xf>
    <xf numFmtId="49" fontId="12" fillId="5" borderId="180" xfId="0" applyNumberFormat="1" applyFont="1" applyFill="1" applyBorder="1" applyAlignment="1">
      <alignment horizontal="center"/>
    </xf>
    <xf numFmtId="164" fontId="12" fillId="5" borderId="180" xfId="0" applyNumberFormat="1" applyFont="1" applyFill="1" applyBorder="1" applyAlignment="1">
      <alignment horizontal="center"/>
    </xf>
    <xf numFmtId="0" fontId="18" fillId="25" borderId="180" xfId="0" applyFont="1" applyFill="1" applyBorder="1" applyAlignment="1">
      <alignment horizontal="center" vertical="center"/>
    </xf>
    <xf numFmtId="0" fontId="18" fillId="25" borderId="188" xfId="0" applyFont="1" applyFill="1" applyBorder="1" applyAlignment="1">
      <alignment horizontal="center" vertical="center"/>
    </xf>
    <xf numFmtId="1" fontId="12" fillId="5" borderId="182" xfId="0" applyNumberFormat="1" applyFont="1" applyFill="1" applyBorder="1" applyAlignment="1">
      <alignment horizontal="center" vertical="center"/>
    </xf>
    <xf numFmtId="1" fontId="24" fillId="4" borderId="189" xfId="0" applyNumberFormat="1" applyFont="1" applyFill="1" applyBorder="1" applyAlignment="1">
      <alignment horizontal="center" vertical="center"/>
    </xf>
    <xf numFmtId="0" fontId="11" fillId="4" borderId="184" xfId="0" applyFont="1" applyFill="1" applyBorder="1" applyAlignment="1">
      <alignment horizontal="center" vertical="center"/>
    </xf>
    <xf numFmtId="0" fontId="11" fillId="4" borderId="185" xfId="0" applyFont="1" applyFill="1" applyBorder="1" applyAlignment="1">
      <alignment horizontal="center" vertical="center"/>
    </xf>
    <xf numFmtId="0" fontId="12" fillId="5" borderId="180" xfId="0" applyFont="1" applyFill="1" applyBorder="1" applyAlignment="1">
      <alignment horizontal="center"/>
    </xf>
    <xf numFmtId="49" fontId="11" fillId="5" borderId="180" xfId="0" applyNumberFormat="1" applyFont="1" applyFill="1" applyBorder="1" applyAlignment="1">
      <alignment horizontal="center"/>
    </xf>
    <xf numFmtId="0" fontId="18" fillId="14" borderId="187" xfId="0" applyFont="1" applyFill="1" applyBorder="1" applyAlignment="1">
      <alignment horizontal="center" vertical="center"/>
    </xf>
    <xf numFmtId="0" fontId="17" fillId="6" borderId="180" xfId="0" applyFont="1" applyFill="1" applyBorder="1" applyAlignment="1">
      <alignment horizontal="left" vertical="center"/>
    </xf>
    <xf numFmtId="0" fontId="12" fillId="0" borderId="180" xfId="0" applyFont="1" applyFill="1" applyBorder="1" applyAlignment="1">
      <alignment horizontal="center" vertical="center"/>
    </xf>
    <xf numFmtId="0" fontId="11" fillId="8" borderId="188" xfId="0" applyFont="1" applyFill="1" applyBorder="1" applyAlignment="1">
      <alignment horizontal="left" vertical="center"/>
    </xf>
    <xf numFmtId="1" fontId="15" fillId="5" borderId="183" xfId="0" applyNumberFormat="1" applyFont="1" applyFill="1" applyBorder="1" applyAlignment="1">
      <alignment horizontal="center" vertical="center"/>
    </xf>
    <xf numFmtId="1" fontId="11" fillId="5" borderId="190" xfId="1" applyNumberFormat="1" applyFont="1" applyFill="1" applyBorder="1" applyAlignment="1">
      <alignment horizontal="center" vertical="center"/>
    </xf>
    <xf numFmtId="1" fontId="18" fillId="26" borderId="181" xfId="0" applyNumberFormat="1" applyFont="1" applyFill="1" applyBorder="1" applyAlignment="1" applyProtection="1">
      <alignment horizontal="center" vertical="center"/>
      <protection hidden="1"/>
    </xf>
    <xf numFmtId="20" fontId="12" fillId="5" borderId="191" xfId="0" applyNumberFormat="1" applyFont="1" applyFill="1" applyBorder="1" applyAlignment="1">
      <alignment horizontal="center"/>
    </xf>
    <xf numFmtId="0" fontId="10" fillId="6" borderId="180" xfId="1" applyFont="1" applyFill="1" applyBorder="1" applyAlignment="1">
      <alignment horizontal="left" vertical="center"/>
    </xf>
    <xf numFmtId="164" fontId="11" fillId="9" borderId="188" xfId="0" applyNumberFormat="1" applyFont="1" applyFill="1" applyBorder="1" applyAlignment="1">
      <alignment horizontal="left" vertical="center"/>
    </xf>
    <xf numFmtId="0" fontId="10" fillId="5" borderId="180" xfId="1" applyFont="1" applyFill="1" applyBorder="1" applyAlignment="1">
      <alignment horizontal="left" vertical="center"/>
    </xf>
    <xf numFmtId="49" fontId="12" fillId="5" borderId="186" xfId="0" applyNumberFormat="1" applyFont="1" applyFill="1" applyBorder="1" applyAlignment="1">
      <alignment horizontal="center"/>
    </xf>
    <xf numFmtId="49" fontId="12" fillId="5" borderId="184" xfId="0" applyNumberFormat="1" applyFont="1" applyFill="1" applyBorder="1" applyAlignment="1">
      <alignment horizontal="center"/>
    </xf>
    <xf numFmtId="0" fontId="12" fillId="5" borderId="192" xfId="0" applyFont="1" applyFill="1" applyBorder="1" applyAlignment="1">
      <alignment horizontal="center" vertical="center"/>
    </xf>
    <xf numFmtId="0" fontId="11" fillId="6" borderId="188" xfId="0" applyFont="1" applyFill="1" applyBorder="1" applyAlignment="1">
      <alignment horizontal="left" vertical="center"/>
    </xf>
    <xf numFmtId="0" fontId="12" fillId="7" borderId="184" xfId="0" applyFont="1" applyFill="1" applyBorder="1" applyAlignment="1">
      <alignment horizontal="center" vertical="center"/>
    </xf>
    <xf numFmtId="49" fontId="12" fillId="5" borderId="191" xfId="0" applyNumberFormat="1" applyFont="1" applyFill="1" applyBorder="1" applyAlignment="1">
      <alignment horizontal="center"/>
    </xf>
    <xf numFmtId="1" fontId="18" fillId="7" borderId="180" xfId="0" applyNumberFormat="1" applyFont="1" applyFill="1" applyBorder="1" applyAlignment="1">
      <alignment horizontal="center" vertical="center"/>
    </xf>
    <xf numFmtId="0" fontId="12" fillId="5" borderId="191" xfId="0" applyFont="1" applyFill="1" applyBorder="1" applyAlignment="1">
      <alignment horizontal="center"/>
    </xf>
    <xf numFmtId="0" fontId="12" fillId="6" borderId="55" xfId="0" applyFont="1" applyFill="1" applyBorder="1" applyAlignment="1">
      <alignment horizontal="left" vertical="center"/>
    </xf>
    <xf numFmtId="0" fontId="10" fillId="5" borderId="180" xfId="0" applyFont="1" applyFill="1" applyBorder="1" applyAlignment="1">
      <alignment horizontal="left" vertical="center"/>
    </xf>
    <xf numFmtId="0" fontId="10" fillId="6" borderId="180" xfId="0" applyFont="1" applyFill="1" applyBorder="1" applyAlignment="1">
      <alignment horizontal="left" vertical="center"/>
    </xf>
    <xf numFmtId="0" fontId="11" fillId="5" borderId="180" xfId="0" applyFont="1" applyFill="1" applyBorder="1" applyAlignment="1">
      <alignment horizontal="center" vertical="center"/>
    </xf>
    <xf numFmtId="0" fontId="11" fillId="0" borderId="188" xfId="0" applyFont="1" applyFill="1" applyBorder="1" applyAlignment="1">
      <alignment horizontal="left" vertical="center"/>
    </xf>
    <xf numFmtId="0" fontId="12" fillId="5" borderId="180" xfId="0" applyFont="1" applyFill="1" applyBorder="1" applyAlignment="1">
      <alignment horizontal="center" vertical="center"/>
    </xf>
    <xf numFmtId="0" fontId="11" fillId="6" borderId="180" xfId="0" applyFont="1" applyFill="1" applyBorder="1" applyAlignment="1">
      <alignment horizontal="left" vertical="center"/>
    </xf>
    <xf numFmtId="0" fontId="17" fillId="5" borderId="180" xfId="0" applyFont="1" applyFill="1" applyBorder="1" applyAlignment="1">
      <alignment horizontal="left" vertical="center"/>
    </xf>
    <xf numFmtId="0" fontId="10" fillId="0" borderId="180" xfId="0" applyFont="1" applyFill="1" applyBorder="1" applyAlignment="1">
      <alignment horizontal="left" vertical="center"/>
    </xf>
    <xf numFmtId="0" fontId="10" fillId="6" borderId="12" xfId="0" applyFont="1" applyFill="1" applyBorder="1" applyAlignment="1">
      <alignment horizontal="left" vertical="center"/>
    </xf>
    <xf numFmtId="0" fontId="18" fillId="24" borderId="195" xfId="0" applyFont="1" applyFill="1" applyBorder="1" applyAlignment="1">
      <alignment horizontal="center" vertical="center"/>
    </xf>
    <xf numFmtId="1" fontId="18" fillId="7" borderId="196" xfId="0" applyNumberFormat="1" applyFont="1" applyFill="1" applyBorder="1" applyAlignment="1">
      <alignment horizontal="center" vertical="center"/>
    </xf>
    <xf numFmtId="0" fontId="14" fillId="5" borderId="196" xfId="0" applyFont="1" applyFill="1" applyBorder="1" applyAlignment="1">
      <alignment horizontal="center" vertical="center"/>
    </xf>
    <xf numFmtId="0" fontId="18" fillId="25" borderId="197" xfId="0" applyFont="1" applyFill="1" applyBorder="1" applyAlignment="1">
      <alignment horizontal="center" vertical="center"/>
    </xf>
    <xf numFmtId="1" fontId="33" fillId="5" borderId="198" xfId="0" applyNumberFormat="1" applyFont="1" applyFill="1" applyBorder="1" applyAlignment="1">
      <alignment horizontal="center" vertical="center"/>
    </xf>
    <xf numFmtId="1" fontId="18" fillId="5" borderId="199" xfId="0" applyNumberFormat="1" applyFont="1" applyFill="1" applyBorder="1" applyAlignment="1">
      <alignment horizontal="center" vertical="center"/>
    </xf>
    <xf numFmtId="49" fontId="18" fillId="25" borderId="200" xfId="0" applyNumberFormat="1" applyFont="1" applyFill="1" applyBorder="1" applyAlignment="1">
      <alignment horizontal="center" vertical="center"/>
    </xf>
    <xf numFmtId="0" fontId="16" fillId="25" borderId="200" xfId="0" applyFont="1" applyFill="1" applyBorder="1" applyAlignment="1">
      <alignment horizontal="center" vertical="center"/>
    </xf>
    <xf numFmtId="1" fontId="12" fillId="5" borderId="201" xfId="0" applyNumberFormat="1" applyFont="1" applyFill="1" applyBorder="1" applyAlignment="1">
      <alignment horizontal="center" vertical="center"/>
    </xf>
    <xf numFmtId="1" fontId="24" fillId="4" borderId="198" xfId="0" applyNumberFormat="1" applyFont="1" applyFill="1" applyBorder="1" applyAlignment="1">
      <alignment horizontal="center" vertical="center"/>
    </xf>
    <xf numFmtId="0" fontId="11" fillId="4" borderId="202" xfId="0" applyFont="1" applyFill="1" applyBorder="1" applyAlignment="1">
      <alignment horizontal="center" vertical="center"/>
    </xf>
    <xf numFmtId="0" fontId="11" fillId="4" borderId="203" xfId="0" applyFont="1" applyFill="1" applyBorder="1" applyAlignment="1">
      <alignment horizontal="center" vertical="center"/>
    </xf>
    <xf numFmtId="164" fontId="11" fillId="5" borderId="204" xfId="0" applyNumberFormat="1" applyFont="1" applyFill="1" applyBorder="1" applyAlignment="1">
      <alignment horizontal="center"/>
    </xf>
    <xf numFmtId="0" fontId="12" fillId="5" borderId="196" xfId="0" applyFont="1" applyFill="1" applyBorder="1" applyAlignment="1">
      <alignment horizontal="center"/>
    </xf>
    <xf numFmtId="49" fontId="11" fillId="5" borderId="196" xfId="0" applyNumberFormat="1" applyFont="1" applyFill="1" applyBorder="1" applyAlignment="1">
      <alignment horizontal="center"/>
    </xf>
    <xf numFmtId="0" fontId="12" fillId="5" borderId="194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" fillId="12" borderId="187" xfId="0" applyFont="1" applyFill="1" applyBorder="1" applyAlignment="1">
      <alignment horizontal="center" vertical="center"/>
    </xf>
    <xf numFmtId="0" fontId="2" fillId="12" borderId="180" xfId="0" applyFont="1" applyFill="1" applyBorder="1" applyAlignment="1">
      <alignment horizontal="center" vertical="center"/>
    </xf>
    <xf numFmtId="0" fontId="72" fillId="5" borderId="180" xfId="0" applyFont="1" applyFill="1" applyBorder="1" applyAlignment="1">
      <alignment horizontal="center" vertical="center"/>
    </xf>
    <xf numFmtId="0" fontId="72" fillId="12" borderId="180" xfId="0" applyFont="1" applyFill="1" applyBorder="1" applyAlignment="1">
      <alignment horizontal="center" vertical="center"/>
    </xf>
    <xf numFmtId="0" fontId="21" fillId="12" borderId="180" xfId="0" applyFont="1" applyFill="1" applyBorder="1" applyAlignment="1">
      <alignment horizontal="center" vertical="center"/>
    </xf>
    <xf numFmtId="0" fontId="24" fillId="5" borderId="180" xfId="0" applyFont="1" applyFill="1" applyBorder="1" applyAlignment="1">
      <alignment horizontal="center" vertical="center"/>
    </xf>
    <xf numFmtId="0" fontId="20" fillId="12" borderId="180" xfId="0" applyFont="1" applyFill="1" applyBorder="1" applyAlignment="1">
      <alignment horizontal="center" vertical="center"/>
    </xf>
    <xf numFmtId="0" fontId="8" fillId="12" borderId="191" xfId="0" applyFont="1" applyFill="1" applyBorder="1" applyAlignment="1">
      <alignment horizontal="center" vertical="center"/>
    </xf>
    <xf numFmtId="0" fontId="8" fillId="0" borderId="187" xfId="0" applyFont="1" applyFill="1" applyBorder="1" applyAlignment="1">
      <alignment horizontal="center"/>
    </xf>
    <xf numFmtId="0" fontId="11" fillId="5" borderId="180" xfId="1" applyFont="1" applyFill="1" applyBorder="1" applyAlignment="1">
      <alignment horizontal="center" vertical="center"/>
    </xf>
    <xf numFmtId="164" fontId="11" fillId="6" borderId="180" xfId="1" applyNumberFormat="1" applyFont="1" applyFill="1" applyBorder="1" applyAlignment="1">
      <alignment horizontal="left" vertical="center"/>
    </xf>
    <xf numFmtId="20" fontId="16" fillId="27" borderId="180" xfId="0" applyNumberFormat="1" applyFont="1" applyFill="1" applyBorder="1" applyAlignment="1">
      <alignment horizontal="center"/>
    </xf>
    <xf numFmtId="0" fontId="11" fillId="6" borderId="180" xfId="0" applyFont="1" applyFill="1" applyBorder="1" applyAlignment="1">
      <alignment horizontal="center" vertical="center"/>
    </xf>
    <xf numFmtId="0" fontId="21" fillId="5" borderId="180" xfId="0" applyFont="1" applyFill="1" applyBorder="1" applyAlignment="1">
      <alignment horizontal="center" vertical="center"/>
    </xf>
    <xf numFmtId="0" fontId="12" fillId="7" borderId="180" xfId="0" applyFont="1" applyFill="1" applyBorder="1" applyAlignment="1">
      <alignment horizontal="center" vertical="center"/>
    </xf>
    <xf numFmtId="1" fontId="26" fillId="6" borderId="180" xfId="0" applyNumberFormat="1" applyFont="1" applyFill="1" applyBorder="1" applyAlignment="1">
      <alignment horizontal="center" vertical="center"/>
    </xf>
    <xf numFmtId="20" fontId="8" fillId="5" borderId="191" xfId="0" applyNumberFormat="1" applyFont="1" applyFill="1" applyBorder="1" applyAlignment="1">
      <alignment horizontal="center" vertical="center"/>
    </xf>
    <xf numFmtId="0" fontId="11" fillId="8" borderId="180" xfId="0" applyFont="1" applyFill="1" applyBorder="1" applyAlignment="1">
      <alignment horizontal="left" vertical="center"/>
    </xf>
    <xf numFmtId="164" fontId="16" fillId="27" borderId="180" xfId="0" applyNumberFormat="1" applyFont="1" applyFill="1" applyBorder="1" applyAlignment="1">
      <alignment horizontal="center"/>
    </xf>
    <xf numFmtId="1" fontId="26" fillId="5" borderId="180" xfId="0" applyNumberFormat="1" applyFont="1" applyFill="1" applyBorder="1" applyAlignment="1">
      <alignment horizontal="center" vertical="center"/>
    </xf>
    <xf numFmtId="0" fontId="12" fillId="0" borderId="180" xfId="0" applyFont="1" applyFill="1" applyBorder="1" applyAlignment="1">
      <alignment horizontal="left" vertical="center"/>
    </xf>
    <xf numFmtId="0" fontId="12" fillId="10" borderId="180" xfId="0" applyFont="1" applyFill="1" applyBorder="1" applyAlignment="1">
      <alignment horizontal="center" vertical="center"/>
    </xf>
    <xf numFmtId="164" fontId="11" fillId="0" borderId="180" xfId="1" applyNumberFormat="1" applyFont="1" applyFill="1" applyBorder="1" applyAlignment="1">
      <alignment horizontal="left" vertical="center"/>
    </xf>
    <xf numFmtId="0" fontId="11" fillId="9" borderId="180" xfId="0" applyFont="1" applyFill="1" applyBorder="1" applyAlignment="1">
      <alignment horizontal="left" vertical="center"/>
    </xf>
    <xf numFmtId="164" fontId="11" fillId="0" borderId="180" xfId="0" applyNumberFormat="1" applyFont="1" applyFill="1" applyBorder="1" applyAlignment="1">
      <alignment horizontal="left" vertical="center"/>
    </xf>
    <xf numFmtId="0" fontId="11" fillId="0" borderId="180" xfId="0" applyFont="1" applyFill="1" applyBorder="1" applyAlignment="1">
      <alignment horizontal="left" vertical="center"/>
    </xf>
    <xf numFmtId="164" fontId="11" fillId="11" borderId="180" xfId="1" applyNumberFormat="1" applyFont="1" applyFill="1" applyBorder="1" applyAlignment="1">
      <alignment horizontal="left" vertical="center"/>
    </xf>
    <xf numFmtId="164" fontId="18" fillId="27" borderId="180" xfId="0" applyNumberFormat="1" applyFont="1" applyFill="1" applyBorder="1" applyAlignment="1">
      <alignment horizontal="center"/>
    </xf>
    <xf numFmtId="164" fontId="11" fillId="9" borderId="180" xfId="0" applyNumberFormat="1" applyFont="1" applyFill="1" applyBorder="1" applyAlignment="1">
      <alignment horizontal="left" vertical="center"/>
    </xf>
    <xf numFmtId="165" fontId="16" fillId="27" borderId="180" xfId="0" applyNumberFormat="1" applyFont="1" applyFill="1" applyBorder="1" applyAlignment="1">
      <alignment horizontal="center"/>
    </xf>
    <xf numFmtId="164" fontId="11" fillId="6" borderId="180" xfId="0" applyNumberFormat="1" applyFont="1" applyFill="1" applyBorder="1" applyAlignment="1">
      <alignment horizontal="left" vertical="center"/>
    </xf>
    <xf numFmtId="0" fontId="12" fillId="6" borderId="180" xfId="0" applyFont="1" applyFill="1" applyBorder="1" applyAlignment="1">
      <alignment horizontal="left" vertical="center"/>
    </xf>
    <xf numFmtId="0" fontId="12" fillId="11" borderId="180" xfId="0" applyFont="1" applyFill="1" applyBorder="1" applyAlignment="1">
      <alignment horizontal="left" vertical="center"/>
    </xf>
    <xf numFmtId="49" fontId="16" fillId="27" borderId="180" xfId="0" applyNumberFormat="1" applyFont="1" applyFill="1" applyBorder="1" applyAlignment="1">
      <alignment horizontal="center"/>
    </xf>
    <xf numFmtId="20" fontId="8" fillId="0" borderId="191" xfId="0" applyNumberFormat="1" applyFont="1" applyFill="1" applyBorder="1" applyAlignment="1">
      <alignment horizontal="center" vertical="center"/>
    </xf>
    <xf numFmtId="0" fontId="10" fillId="6" borderId="180" xfId="1" applyFont="1" applyFill="1" applyBorder="1" applyAlignment="1">
      <alignment horizontal="left"/>
    </xf>
    <xf numFmtId="0" fontId="12" fillId="9" borderId="180" xfId="0" applyFont="1" applyFill="1" applyBorder="1" applyAlignment="1">
      <alignment horizontal="left" vertical="center"/>
    </xf>
    <xf numFmtId="0" fontId="8" fillId="0" borderId="195" xfId="0" applyFont="1" applyFill="1" applyBorder="1" applyAlignment="1">
      <alignment horizontal="center"/>
    </xf>
    <xf numFmtId="0" fontId="10" fillId="5" borderId="196" xfId="0" applyFont="1" applyFill="1" applyBorder="1" applyAlignment="1">
      <alignment horizontal="left" vertical="center"/>
    </xf>
    <xf numFmtId="0" fontId="11" fillId="5" borderId="196" xfId="0" applyFont="1" applyFill="1" applyBorder="1" applyAlignment="1">
      <alignment horizontal="center" vertical="center"/>
    </xf>
    <xf numFmtId="0" fontId="12" fillId="0" borderId="196" xfId="0" applyFont="1" applyFill="1" applyBorder="1" applyAlignment="1">
      <alignment horizontal="center" vertical="center"/>
    </xf>
    <xf numFmtId="0" fontId="11" fillId="8" borderId="196" xfId="0" applyFont="1" applyFill="1" applyBorder="1" applyAlignment="1">
      <alignment horizontal="left" vertical="center"/>
    </xf>
    <xf numFmtId="49" fontId="16" fillId="27" borderId="196" xfId="0" applyNumberFormat="1" applyFont="1" applyFill="1" applyBorder="1" applyAlignment="1">
      <alignment horizontal="center"/>
    </xf>
    <xf numFmtId="0" fontId="21" fillId="5" borderId="196" xfId="0" applyFont="1" applyFill="1" applyBorder="1" applyAlignment="1">
      <alignment horizontal="center" vertical="center"/>
    </xf>
    <xf numFmtId="0" fontId="12" fillId="10" borderId="196" xfId="0" applyFont="1" applyFill="1" applyBorder="1" applyAlignment="1">
      <alignment horizontal="center" vertical="center"/>
    </xf>
    <xf numFmtId="1" fontId="26" fillId="5" borderId="196" xfId="0" applyNumberFormat="1" applyFont="1" applyFill="1" applyBorder="1" applyAlignment="1">
      <alignment horizontal="center" vertical="center"/>
    </xf>
    <xf numFmtId="20" fontId="8" fillId="0" borderId="194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5" fillId="0" borderId="111" xfId="0" applyFont="1" applyFill="1" applyBorder="1" applyAlignment="1">
      <alignment horizontal="center" vertical="center"/>
    </xf>
    <xf numFmtId="0" fontId="45" fillId="0" borderId="112" xfId="0" applyFont="1" applyFill="1" applyBorder="1" applyAlignment="1">
      <alignment horizontal="center" vertical="center"/>
    </xf>
    <xf numFmtId="0" fontId="45" fillId="0" borderId="113" xfId="0" applyFont="1" applyFill="1" applyBorder="1" applyAlignment="1">
      <alignment horizontal="center" vertical="center"/>
    </xf>
    <xf numFmtId="0" fontId="45" fillId="0" borderId="120" xfId="0" applyFont="1" applyFill="1" applyBorder="1" applyAlignment="1">
      <alignment horizontal="center" vertical="center"/>
    </xf>
    <xf numFmtId="0" fontId="45" fillId="0" borderId="121" xfId="0" applyFont="1" applyFill="1" applyBorder="1" applyAlignment="1">
      <alignment horizontal="center" vertical="center"/>
    </xf>
    <xf numFmtId="0" fontId="45" fillId="0" borderId="122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114" xfId="0" applyFont="1" applyFill="1" applyBorder="1" applyAlignment="1">
      <alignment horizontal="center" vertical="center"/>
    </xf>
    <xf numFmtId="0" fontId="49" fillId="30" borderId="115" xfId="0" applyFont="1" applyFill="1" applyBorder="1" applyAlignment="1">
      <alignment horizontal="center"/>
    </xf>
    <xf numFmtId="0" fontId="42" fillId="0" borderId="115" xfId="0" applyFont="1" applyFill="1" applyBorder="1" applyAlignment="1">
      <alignment horizontal="center" vertical="center"/>
    </xf>
    <xf numFmtId="0" fontId="50" fillId="34" borderId="115" xfId="0" applyFont="1" applyFill="1" applyBorder="1" applyAlignment="1">
      <alignment horizontal="center"/>
    </xf>
    <xf numFmtId="0" fontId="45" fillId="35" borderId="111" xfId="0" applyFont="1" applyFill="1" applyBorder="1" applyAlignment="1">
      <alignment horizontal="center" vertical="center"/>
    </xf>
    <xf numFmtId="0" fontId="45" fillId="35" borderId="112" xfId="0" applyFont="1" applyFill="1" applyBorder="1" applyAlignment="1">
      <alignment horizontal="center" vertical="center"/>
    </xf>
    <xf numFmtId="0" fontId="45" fillId="35" borderId="113" xfId="0" applyFont="1" applyFill="1" applyBorder="1" applyAlignment="1">
      <alignment horizontal="center" vertical="center"/>
    </xf>
    <xf numFmtId="0" fontId="45" fillId="35" borderId="120" xfId="0" applyFont="1" applyFill="1" applyBorder="1" applyAlignment="1">
      <alignment horizontal="center" vertical="center"/>
    </xf>
    <xf numFmtId="0" fontId="45" fillId="35" borderId="121" xfId="0" applyFont="1" applyFill="1" applyBorder="1" applyAlignment="1">
      <alignment horizontal="center" vertical="center"/>
    </xf>
    <xf numFmtId="0" fontId="45" fillId="35" borderId="122" xfId="0" applyFont="1" applyFill="1" applyBorder="1" applyAlignment="1">
      <alignment horizontal="center" vertical="center"/>
    </xf>
    <xf numFmtId="0" fontId="49" fillId="34" borderId="1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9" fillId="2" borderId="1" xfId="0" applyFont="1" applyFill="1" applyBorder="1" applyAlignment="1">
      <alignment horizontal="center" vertical="center"/>
    </xf>
    <xf numFmtId="0" fontId="69" fillId="2" borderId="2" xfId="0" applyFont="1" applyFill="1" applyBorder="1" applyAlignment="1">
      <alignment horizontal="center" vertical="center"/>
    </xf>
    <xf numFmtId="0" fontId="69" fillId="2" borderId="3" xfId="0" applyFont="1" applyFill="1" applyBorder="1" applyAlignment="1">
      <alignment horizontal="center" vertical="center"/>
    </xf>
    <xf numFmtId="0" fontId="71" fillId="2" borderId="164" xfId="0" applyFont="1" applyFill="1" applyBorder="1" applyAlignment="1">
      <alignment horizontal="center" vertical="center"/>
    </xf>
    <xf numFmtId="0" fontId="71" fillId="2" borderId="165" xfId="0" applyFont="1" applyFill="1" applyBorder="1" applyAlignment="1">
      <alignment horizontal="center" vertical="center"/>
    </xf>
    <xf numFmtId="0" fontId="71" fillId="2" borderId="175" xfId="0" applyFont="1" applyFill="1" applyBorder="1" applyAlignment="1">
      <alignment horizontal="center" vertical="center"/>
    </xf>
    <xf numFmtId="0" fontId="1" fillId="2" borderId="164" xfId="0" applyFont="1" applyFill="1" applyBorder="1" applyAlignment="1">
      <alignment horizontal="center" vertical="center"/>
    </xf>
    <xf numFmtId="0" fontId="1" fillId="2" borderId="165" xfId="0" applyFont="1" applyFill="1" applyBorder="1" applyAlignment="1">
      <alignment horizontal="center" vertical="center"/>
    </xf>
    <xf numFmtId="0" fontId="1" fillId="2" borderId="175" xfId="0" applyFont="1" applyFill="1" applyBorder="1" applyAlignment="1">
      <alignment horizontal="center" vertical="center"/>
    </xf>
    <xf numFmtId="0" fontId="20" fillId="16" borderId="7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0" fillId="16" borderId="61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1" fillId="14" borderId="78" xfId="0" applyFont="1" applyFill="1" applyBorder="1" applyAlignment="1">
      <alignment horizontal="center" vertical="center"/>
    </xf>
    <xf numFmtId="0" fontId="1" fillId="14" borderId="79" xfId="0" applyFont="1" applyFill="1" applyBorder="1" applyAlignment="1">
      <alignment horizontal="center" vertical="center"/>
    </xf>
    <xf numFmtId="0" fontId="1" fillId="14" borderId="80" xfId="0" applyFont="1" applyFill="1" applyBorder="1" applyAlignment="1">
      <alignment horizontal="center" vertical="center"/>
    </xf>
    <xf numFmtId="0" fontId="1" fillId="14" borderId="35" xfId="0" applyFont="1" applyFill="1" applyBorder="1" applyAlignment="1">
      <alignment horizontal="center" vertical="center"/>
    </xf>
    <xf numFmtId="0" fontId="1" fillId="14" borderId="74" xfId="0" applyFont="1" applyFill="1" applyBorder="1" applyAlignment="1">
      <alignment horizontal="center" vertical="center"/>
    </xf>
    <xf numFmtId="0" fontId="1" fillId="14" borderId="75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38" fillId="38" borderId="115" xfId="0" applyFont="1" applyFill="1" applyBorder="1" applyAlignment="1">
      <alignment horizontal="center" vertical="center" textRotation="90"/>
    </xf>
    <xf numFmtId="0" fontId="38" fillId="10" borderId="65" xfId="0" applyFont="1" applyFill="1" applyBorder="1" applyAlignment="1">
      <alignment horizontal="center"/>
    </xf>
    <xf numFmtId="0" fontId="38" fillId="10" borderId="152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38" fillId="37" borderId="115" xfId="0" applyFont="1" applyFill="1" applyBorder="1" applyAlignment="1">
      <alignment horizontal="center" vertical="center" textRotation="90"/>
    </xf>
    <xf numFmtId="0" fontId="38" fillId="10" borderId="137" xfId="0" applyFont="1" applyFill="1" applyBorder="1" applyAlignment="1">
      <alignment horizontal="center"/>
    </xf>
    <xf numFmtId="0" fontId="38" fillId="10" borderId="138" xfId="0" applyFont="1" applyFill="1" applyBorder="1" applyAlignment="1">
      <alignment horizontal="center"/>
    </xf>
    <xf numFmtId="0" fontId="61" fillId="2" borderId="147" xfId="0" applyFont="1" applyFill="1" applyBorder="1" applyAlignment="1">
      <alignment horizontal="center" vertical="center"/>
    </xf>
    <xf numFmtId="0" fontId="61" fillId="2" borderId="66" xfId="0" applyFont="1" applyFill="1" applyBorder="1" applyAlignment="1">
      <alignment horizontal="center" vertical="center"/>
    </xf>
    <xf numFmtId="0" fontId="61" fillId="2" borderId="148" xfId="0" applyFont="1" applyFill="1" applyBorder="1" applyAlignment="1">
      <alignment horizontal="center" vertical="center"/>
    </xf>
    <xf numFmtId="0" fontId="61" fillId="2" borderId="96" xfId="0" applyFont="1" applyFill="1" applyBorder="1" applyAlignment="1">
      <alignment horizontal="center" vertical="center"/>
    </xf>
    <xf numFmtId="0" fontId="61" fillId="2" borderId="149" xfId="0" applyFont="1" applyFill="1" applyBorder="1" applyAlignment="1">
      <alignment horizontal="center" vertical="center"/>
    </xf>
    <xf numFmtId="0" fontId="61" fillId="2" borderId="150" xfId="0" applyFont="1" applyFill="1" applyBorder="1" applyAlignment="1">
      <alignment horizontal="center" vertical="center"/>
    </xf>
    <xf numFmtId="0" fontId="67" fillId="5" borderId="163" xfId="0" applyFont="1" applyFill="1" applyBorder="1" applyAlignment="1">
      <alignment horizontal="center" vertical="center"/>
    </xf>
    <xf numFmtId="0" fontId="67" fillId="5" borderId="79" xfId="0" applyFont="1" applyFill="1" applyBorder="1" applyAlignment="1">
      <alignment horizontal="center" vertical="center"/>
    </xf>
    <xf numFmtId="0" fontId="67" fillId="5" borderId="80" xfId="0" applyFont="1" applyFill="1" applyBorder="1" applyAlignment="1">
      <alignment horizontal="center" vertical="center"/>
    </xf>
    <xf numFmtId="0" fontId="67" fillId="5" borderId="68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5" borderId="69" xfId="0" applyFont="1" applyFill="1" applyBorder="1" applyAlignment="1">
      <alignment horizontal="center" vertical="center"/>
    </xf>
    <xf numFmtId="0" fontId="67" fillId="5" borderId="73" xfId="0" applyFont="1" applyFill="1" applyBorder="1" applyAlignment="1">
      <alignment horizontal="center" vertical="center"/>
    </xf>
    <xf numFmtId="0" fontId="67" fillId="5" borderId="74" xfId="0" applyFont="1" applyFill="1" applyBorder="1" applyAlignment="1">
      <alignment horizontal="center" vertical="center"/>
    </xf>
    <xf numFmtId="0" fontId="67" fillId="5" borderId="75" xfId="0" applyFont="1" applyFill="1" applyBorder="1" applyAlignment="1">
      <alignment horizontal="center" vertical="center"/>
    </xf>
    <xf numFmtId="0" fontId="68" fillId="44" borderId="147" xfId="0" applyFont="1" applyFill="1" applyBorder="1" applyAlignment="1">
      <alignment horizontal="center" vertical="center"/>
    </xf>
    <xf numFmtId="0" fontId="68" fillId="44" borderId="66" xfId="0" applyFont="1" applyFill="1" applyBorder="1" applyAlignment="1">
      <alignment horizontal="center" vertical="center"/>
    </xf>
    <xf numFmtId="0" fontId="68" fillId="44" borderId="148" xfId="0" applyFont="1" applyFill="1" applyBorder="1" applyAlignment="1">
      <alignment horizontal="center" vertical="center"/>
    </xf>
    <xf numFmtId="0" fontId="68" fillId="44" borderId="96" xfId="0" applyFont="1" applyFill="1" applyBorder="1" applyAlignment="1">
      <alignment horizontal="center" vertical="center"/>
    </xf>
    <xf numFmtId="0" fontId="68" fillId="44" borderId="149" xfId="0" applyFont="1" applyFill="1" applyBorder="1" applyAlignment="1">
      <alignment horizontal="center" vertical="center"/>
    </xf>
    <xf numFmtId="0" fontId="68" fillId="44" borderId="150" xfId="0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164" fontId="5" fillId="45" borderId="11" xfId="0" applyNumberFormat="1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 vertical="center"/>
    </xf>
    <xf numFmtId="164" fontId="11" fillId="6" borderId="188" xfId="1" applyNumberFormat="1" applyFont="1" applyFill="1" applyBorder="1" applyAlignment="1">
      <alignment horizontal="left" vertical="center"/>
    </xf>
    <xf numFmtId="20" fontId="5" fillId="45" borderId="180" xfId="0" applyNumberFormat="1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vertical="center"/>
    </xf>
    <xf numFmtId="0" fontId="11" fillId="5" borderId="188" xfId="0" applyFont="1" applyFill="1" applyBorder="1" applyAlignment="1">
      <alignment horizontal="left" vertical="center"/>
    </xf>
    <xf numFmtId="164" fontId="11" fillId="11" borderId="188" xfId="1" applyNumberFormat="1" applyFont="1" applyFill="1" applyBorder="1" applyAlignment="1">
      <alignment horizontal="left" vertical="center"/>
    </xf>
    <xf numFmtId="164" fontId="5" fillId="45" borderId="180" xfId="0" applyNumberFormat="1" applyFont="1" applyFill="1" applyBorder="1" applyAlignment="1">
      <alignment horizontal="center"/>
    </xf>
    <xf numFmtId="20" fontId="5" fillId="45" borderId="184" xfId="0" applyNumberFormat="1" applyFont="1" applyFill="1" applyBorder="1" applyAlignment="1">
      <alignment horizontal="center"/>
    </xf>
    <xf numFmtId="20" fontId="5" fillId="45" borderId="205" xfId="0" applyNumberFormat="1" applyFont="1" applyFill="1" applyBorder="1" applyAlignment="1">
      <alignment horizontal="center"/>
    </xf>
    <xf numFmtId="0" fontId="11" fillId="5" borderId="206" xfId="0" applyFont="1" applyFill="1" applyBorder="1" applyAlignment="1">
      <alignment horizontal="center" vertical="center"/>
    </xf>
    <xf numFmtId="0" fontId="21" fillId="5" borderId="206" xfId="0" applyFont="1" applyFill="1" applyBorder="1" applyAlignment="1">
      <alignment horizontal="center" vertical="center"/>
    </xf>
    <xf numFmtId="0" fontId="12" fillId="10" borderId="207" xfId="0" applyFont="1" applyFill="1" applyBorder="1" applyAlignment="1">
      <alignment horizontal="center" vertical="center"/>
    </xf>
    <xf numFmtId="1" fontId="26" fillId="6" borderId="206" xfId="0" applyNumberFormat="1" applyFont="1" applyFill="1" applyBorder="1" applyAlignment="1">
      <alignment horizontal="center" vertical="center"/>
    </xf>
    <xf numFmtId="20" fontId="8" fillId="5" borderId="208" xfId="0" applyNumberFormat="1" applyFont="1" applyFill="1" applyBorder="1" applyAlignment="1">
      <alignment horizontal="center" vertical="center"/>
    </xf>
    <xf numFmtId="0" fontId="8" fillId="0" borderId="209" xfId="0" applyFont="1" applyFill="1" applyBorder="1" applyAlignment="1">
      <alignment horizontal="center"/>
    </xf>
    <xf numFmtId="0" fontId="21" fillId="5" borderId="210" xfId="0" applyFont="1" applyFill="1" applyBorder="1" applyAlignment="1">
      <alignment horizontal="center" vertical="center"/>
    </xf>
    <xf numFmtId="1" fontId="26" fillId="5" borderId="206" xfId="0" applyNumberFormat="1" applyFont="1" applyFill="1" applyBorder="1" applyAlignment="1">
      <alignment horizontal="center" vertical="center"/>
    </xf>
    <xf numFmtId="0" fontId="17" fillId="5" borderId="206" xfId="0" applyFont="1" applyFill="1" applyBorder="1" applyAlignment="1">
      <alignment horizontal="left" vertical="center"/>
    </xf>
    <xf numFmtId="164" fontId="5" fillId="45" borderId="206" xfId="0" applyNumberFormat="1" applyFont="1" applyFill="1" applyBorder="1" applyAlignment="1">
      <alignment horizontal="center"/>
    </xf>
    <xf numFmtId="0" fontId="12" fillId="10" borderId="211" xfId="0" applyFont="1" applyFill="1" applyBorder="1" applyAlignment="1">
      <alignment horizontal="center" vertical="center"/>
    </xf>
    <xf numFmtId="0" fontId="10" fillId="6" borderId="206" xfId="0" applyFont="1" applyFill="1" applyBorder="1" applyAlignment="1">
      <alignment horizontal="left" vertical="center"/>
    </xf>
    <xf numFmtId="0" fontId="11" fillId="9" borderId="210" xfId="0" applyFont="1" applyFill="1" applyBorder="1" applyAlignment="1">
      <alignment horizontal="left" vertical="center"/>
    </xf>
    <xf numFmtId="20" fontId="5" fillId="45" borderId="206" xfId="0" applyNumberFormat="1" applyFont="1" applyFill="1" applyBorder="1" applyAlignment="1">
      <alignment horizontal="center"/>
    </xf>
    <xf numFmtId="0" fontId="11" fillId="6" borderId="206" xfId="0" applyFont="1" applyFill="1" applyBorder="1" applyAlignment="1">
      <alignment horizontal="center" vertical="center"/>
    </xf>
    <xf numFmtId="0" fontId="12" fillId="7" borderId="211" xfId="0" applyFont="1" applyFill="1" applyBorder="1" applyAlignment="1">
      <alignment horizontal="center" vertical="center"/>
    </xf>
    <xf numFmtId="0" fontId="11" fillId="6" borderId="210" xfId="0" applyFont="1" applyFill="1" applyBorder="1" applyAlignment="1">
      <alignment horizontal="left" vertical="center"/>
    </xf>
    <xf numFmtId="165" fontId="5" fillId="45" borderId="206" xfId="0" applyNumberFormat="1" applyFont="1" applyFill="1" applyBorder="1" applyAlignment="1">
      <alignment horizontal="center"/>
    </xf>
    <xf numFmtId="0" fontId="11" fillId="8" borderId="210" xfId="0" applyFont="1" applyFill="1" applyBorder="1" applyAlignment="1">
      <alignment horizontal="left" vertical="center"/>
    </xf>
    <xf numFmtId="0" fontId="11" fillId="0" borderId="210" xfId="0" applyFont="1" applyFill="1" applyBorder="1" applyAlignment="1">
      <alignment horizontal="left" vertical="center"/>
    </xf>
    <xf numFmtId="0" fontId="10" fillId="5" borderId="206" xfId="1" applyFont="1" applyFill="1" applyBorder="1" applyAlignment="1">
      <alignment horizontal="left" vertical="center"/>
    </xf>
    <xf numFmtId="0" fontId="11" fillId="5" borderId="206" xfId="1" applyFont="1" applyFill="1" applyBorder="1" applyAlignment="1">
      <alignment horizontal="center" vertical="center"/>
    </xf>
    <xf numFmtId="0" fontId="19" fillId="0" borderId="210" xfId="0" applyFont="1" applyFill="1" applyBorder="1"/>
    <xf numFmtId="164" fontId="11" fillId="0" borderId="210" xfId="1" applyNumberFormat="1" applyFont="1" applyFill="1" applyBorder="1" applyAlignment="1">
      <alignment horizontal="left" vertical="center"/>
    </xf>
    <xf numFmtId="0" fontId="10" fillId="5" borderId="206" xfId="0" applyFont="1" applyFill="1" applyBorder="1" applyAlignment="1">
      <alignment horizontal="left" vertical="center"/>
    </xf>
    <xf numFmtId="164" fontId="11" fillId="11" borderId="210" xfId="1" applyNumberFormat="1" applyFont="1" applyFill="1" applyBorder="1" applyAlignment="1">
      <alignment horizontal="left" vertical="center"/>
    </xf>
    <xf numFmtId="0" fontId="11" fillId="5" borderId="53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left" vertical="center"/>
    </xf>
    <xf numFmtId="165" fontId="5" fillId="45" borderId="32" xfId="0" applyNumberFormat="1" applyFont="1" applyFill="1" applyBorder="1" applyAlignment="1">
      <alignment horizontal="center"/>
    </xf>
    <xf numFmtId="20" fontId="5" fillId="45" borderId="211" xfId="0" applyNumberFormat="1" applyFont="1" applyFill="1" applyBorder="1" applyAlignment="1">
      <alignment horizontal="center"/>
    </xf>
    <xf numFmtId="0" fontId="10" fillId="6" borderId="206" xfId="1" applyFont="1" applyFill="1" applyBorder="1" applyAlignment="1">
      <alignment horizontal="left" vertical="center"/>
    </xf>
    <xf numFmtId="164" fontId="11" fillId="9" borderId="210" xfId="0" applyNumberFormat="1" applyFont="1" applyFill="1" applyBorder="1" applyAlignment="1">
      <alignment horizontal="left" vertical="center"/>
    </xf>
    <xf numFmtId="0" fontId="11" fillId="5" borderId="210" xfId="0" applyFont="1" applyFill="1" applyBorder="1" applyAlignment="1">
      <alignment horizontal="center" vertical="center"/>
    </xf>
    <xf numFmtId="0" fontId="12" fillId="5" borderId="206" xfId="0" applyFont="1" applyFill="1" applyBorder="1" applyAlignment="1">
      <alignment horizontal="center" vertical="center"/>
    </xf>
    <xf numFmtId="0" fontId="12" fillId="6" borderId="210" xfId="0" applyFont="1" applyFill="1" applyBorder="1" applyAlignment="1">
      <alignment horizontal="left" vertical="center"/>
    </xf>
    <xf numFmtId="0" fontId="10" fillId="0" borderId="206" xfId="0" applyFont="1" applyFill="1" applyBorder="1" applyAlignment="1">
      <alignment horizontal="left" vertical="center"/>
    </xf>
    <xf numFmtId="49" fontId="5" fillId="45" borderId="206" xfId="0" applyNumberFormat="1" applyFont="1" applyFill="1" applyBorder="1" applyAlignment="1">
      <alignment horizontal="center"/>
    </xf>
    <xf numFmtId="20" fontId="8" fillId="0" borderId="208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2" fillId="11" borderId="210" xfId="0" applyFont="1" applyFill="1" applyBorder="1" applyAlignment="1">
      <alignment horizontal="left" vertical="center"/>
    </xf>
    <xf numFmtId="49" fontId="5" fillId="45" borderId="11" xfId="0" applyNumberFormat="1" applyFont="1" applyFill="1" applyBorder="1" applyAlignment="1">
      <alignment horizontal="center"/>
    </xf>
    <xf numFmtId="0" fontId="12" fillId="11" borderId="12" xfId="0" applyFont="1" applyFill="1" applyBorder="1" applyAlignment="1">
      <alignment horizontal="left" vertical="center"/>
    </xf>
    <xf numFmtId="0" fontId="17" fillId="0" borderId="206" xfId="0" applyFont="1" applyFill="1" applyBorder="1" applyAlignment="1">
      <alignment horizontal="left" vertical="center"/>
    </xf>
    <xf numFmtId="0" fontId="11" fillId="0" borderId="206" xfId="1" applyFont="1" applyFill="1" applyBorder="1" applyAlignment="1">
      <alignment horizontal="center" vertical="center"/>
    </xf>
    <xf numFmtId="0" fontId="8" fillId="0" borderId="212" xfId="0" applyFont="1" applyFill="1" applyBorder="1" applyAlignment="1">
      <alignment horizontal="center"/>
    </xf>
    <xf numFmtId="0" fontId="10" fillId="5" borderId="213" xfId="0" applyFont="1" applyFill="1" applyBorder="1" applyAlignment="1">
      <alignment horizontal="left" vertical="center"/>
    </xf>
    <xf numFmtId="0" fontId="11" fillId="5" borderId="213" xfId="0" applyFont="1" applyFill="1" applyBorder="1" applyAlignment="1">
      <alignment horizontal="center" vertical="center"/>
    </xf>
    <xf numFmtId="0" fontId="11" fillId="8" borderId="35" xfId="0" applyFont="1" applyFill="1" applyBorder="1" applyAlignment="1">
      <alignment horizontal="left" vertical="center"/>
    </xf>
    <xf numFmtId="49" fontId="5" fillId="45" borderId="213" xfId="0" applyNumberFormat="1" applyFont="1" applyFill="1" applyBorder="1" applyAlignment="1">
      <alignment horizontal="center"/>
    </xf>
    <xf numFmtId="0" fontId="21" fillId="5" borderId="213" xfId="0" applyFont="1" applyFill="1" applyBorder="1" applyAlignment="1">
      <alignment horizontal="center" vertical="center"/>
    </xf>
    <xf numFmtId="0" fontId="12" fillId="10" borderId="214" xfId="0" applyFont="1" applyFill="1" applyBorder="1" applyAlignment="1">
      <alignment horizontal="center" vertical="center"/>
    </xf>
    <xf numFmtId="1" fontId="26" fillId="5" borderId="213" xfId="0" applyNumberFormat="1" applyFont="1" applyFill="1" applyBorder="1" applyAlignment="1">
      <alignment horizontal="center" vertical="center"/>
    </xf>
    <xf numFmtId="20" fontId="8" fillId="0" borderId="215" xfId="0" applyNumberFormat="1" applyFont="1" applyFill="1" applyBorder="1" applyAlignment="1">
      <alignment horizontal="center" vertical="center"/>
    </xf>
    <xf numFmtId="0" fontId="74" fillId="5" borderId="0" xfId="0" applyFont="1" applyFill="1"/>
    <xf numFmtId="1" fontId="76" fillId="0" borderId="0" xfId="0" applyNumberFormat="1" applyFont="1" applyAlignment="1">
      <alignment horizontal="center"/>
    </xf>
    <xf numFmtId="0" fontId="75" fillId="5" borderId="0" xfId="0" applyFont="1" applyFill="1"/>
    <xf numFmtId="0" fontId="58" fillId="5" borderId="0" xfId="0" applyFont="1" applyFill="1" applyAlignment="1">
      <alignment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/>
    </xf>
    <xf numFmtId="1" fontId="11" fillId="5" borderId="216" xfId="0" applyNumberFormat="1" applyFont="1" applyFill="1" applyBorder="1" applyAlignment="1">
      <alignment horizontal="center" vertical="center"/>
    </xf>
    <xf numFmtId="0" fontId="18" fillId="27" borderId="89" xfId="0" applyFont="1" applyFill="1" applyBorder="1" applyAlignment="1">
      <alignment horizontal="center" vertical="center"/>
    </xf>
    <xf numFmtId="0" fontId="31" fillId="5" borderId="211" xfId="0" applyFont="1" applyFill="1" applyBorder="1" applyAlignment="1">
      <alignment horizontal="center" vertical="center"/>
    </xf>
    <xf numFmtId="0" fontId="12" fillId="5" borderId="211" xfId="0" applyFont="1" applyFill="1" applyBorder="1" applyAlignment="1">
      <alignment horizontal="center" vertical="center"/>
    </xf>
    <xf numFmtId="0" fontId="18" fillId="14" borderId="209" xfId="0" applyFont="1" applyFill="1" applyBorder="1" applyAlignment="1">
      <alignment horizontal="center" vertical="center"/>
    </xf>
    <xf numFmtId="0" fontId="11" fillId="14" borderId="206" xfId="0" applyFont="1" applyFill="1" applyBorder="1" applyAlignment="1">
      <alignment horizontal="center" vertical="center"/>
    </xf>
    <xf numFmtId="1" fontId="15" fillId="5" borderId="217" xfId="0" applyNumberFormat="1" applyFont="1" applyFill="1" applyBorder="1" applyAlignment="1">
      <alignment horizontal="center" vertical="center"/>
    </xf>
    <xf numFmtId="1" fontId="18" fillId="23" borderId="218" xfId="0" applyNumberFormat="1" applyFont="1" applyFill="1" applyBorder="1" applyAlignment="1" applyProtection="1">
      <alignment horizontal="center" vertical="center"/>
      <protection hidden="1"/>
    </xf>
    <xf numFmtId="0" fontId="11" fillId="5" borderId="219" xfId="0" applyFont="1" applyFill="1" applyBorder="1" applyAlignment="1">
      <alignment horizontal="center" vertical="center"/>
    </xf>
    <xf numFmtId="0" fontId="30" fillId="0" borderId="217" xfId="0" applyFont="1" applyFill="1" applyBorder="1" applyAlignment="1">
      <alignment horizontal="center" vertical="center"/>
    </xf>
    <xf numFmtId="0" fontId="17" fillId="5" borderId="211" xfId="0" applyFont="1" applyFill="1" applyBorder="1" applyAlignment="1">
      <alignment horizontal="center"/>
    </xf>
    <xf numFmtId="0" fontId="12" fillId="5" borderId="220" xfId="0" applyFont="1" applyFill="1" applyBorder="1" applyAlignment="1">
      <alignment horizontal="center" vertical="center"/>
    </xf>
    <xf numFmtId="20" fontId="32" fillId="5" borderId="221" xfId="0" applyNumberFormat="1" applyFont="1" applyFill="1" applyBorder="1" applyAlignment="1">
      <alignment horizontal="center"/>
    </xf>
    <xf numFmtId="49" fontId="12" fillId="5" borderId="206" xfId="0" applyNumberFormat="1" applyFont="1" applyFill="1" applyBorder="1" applyAlignment="1">
      <alignment horizontal="center"/>
    </xf>
    <xf numFmtId="164" fontId="12" fillId="5" borderId="206" xfId="0" applyNumberFormat="1" applyFont="1" applyFill="1" applyBorder="1" applyAlignment="1">
      <alignment horizontal="center"/>
    </xf>
    <xf numFmtId="20" fontId="12" fillId="5" borderId="206" xfId="0" applyNumberFormat="1" applyFont="1" applyFill="1" applyBorder="1" applyAlignment="1">
      <alignment horizontal="center"/>
    </xf>
    <xf numFmtId="164" fontId="12" fillId="5" borderId="208" xfId="0" applyNumberFormat="1" applyFont="1" applyFill="1" applyBorder="1" applyAlignment="1">
      <alignment horizontal="center"/>
    </xf>
    <xf numFmtId="49" fontId="32" fillId="5" borderId="222" xfId="0" applyNumberFormat="1" applyFont="1" applyFill="1" applyBorder="1" applyAlignment="1">
      <alignment horizontal="center"/>
    </xf>
    <xf numFmtId="0" fontId="18" fillId="5" borderId="209" xfId="0" applyFont="1" applyFill="1" applyBorder="1" applyAlignment="1">
      <alignment horizontal="center" vertical="center"/>
    </xf>
    <xf numFmtId="0" fontId="11" fillId="0" borderId="206" xfId="0" applyFont="1" applyFill="1" applyBorder="1" applyAlignment="1">
      <alignment horizontal="center" vertical="center"/>
    </xf>
    <xf numFmtId="0" fontId="12" fillId="13" borderId="211" xfId="0" applyFont="1" applyFill="1" applyBorder="1" applyAlignment="1">
      <alignment horizontal="center" vertical="center"/>
    </xf>
    <xf numFmtId="0" fontId="18" fillId="0" borderId="209" xfId="0" applyFont="1" applyFill="1" applyBorder="1" applyAlignment="1">
      <alignment horizontal="center" vertical="center"/>
    </xf>
    <xf numFmtId="0" fontId="10" fillId="5" borderId="205" xfId="1" applyFont="1" applyFill="1" applyBorder="1" applyAlignment="1">
      <alignment horizontal="left" vertical="center"/>
    </xf>
    <xf numFmtId="0" fontId="11" fillId="5" borderId="205" xfId="1" applyFont="1" applyFill="1" applyBorder="1" applyAlignment="1">
      <alignment horizontal="center" vertical="center"/>
    </xf>
    <xf numFmtId="0" fontId="12" fillId="0" borderId="206" xfId="0" applyFont="1" applyFill="1" applyBorder="1" applyAlignment="1">
      <alignment horizontal="center" vertical="center"/>
    </xf>
    <xf numFmtId="164" fontId="11" fillId="6" borderId="206" xfId="1" applyNumberFormat="1" applyFont="1" applyFill="1" applyBorder="1" applyAlignment="1">
      <alignment horizontal="left" vertical="center"/>
    </xf>
    <xf numFmtId="0" fontId="12" fillId="5" borderId="207" xfId="0" applyFont="1" applyFill="1" applyBorder="1" applyAlignment="1">
      <alignment horizontal="center" vertical="center"/>
    </xf>
    <xf numFmtId="0" fontId="12" fillId="5" borderId="223" xfId="0" applyFont="1" applyFill="1" applyBorder="1" applyAlignment="1">
      <alignment horizontal="center" vertical="center"/>
    </xf>
    <xf numFmtId="49" fontId="32" fillId="5" borderId="224" xfId="0" applyNumberFormat="1" applyFont="1" applyFill="1" applyBorder="1" applyAlignment="1">
      <alignment horizontal="center"/>
    </xf>
    <xf numFmtId="164" fontId="12" fillId="5" borderId="205" xfId="0" applyNumberFormat="1" applyFont="1" applyFill="1" applyBorder="1" applyAlignment="1">
      <alignment horizontal="center"/>
    </xf>
    <xf numFmtId="20" fontId="12" fillId="5" borderId="205" xfId="0" applyNumberFormat="1" applyFont="1" applyFill="1" applyBorder="1" applyAlignment="1">
      <alignment horizontal="center"/>
    </xf>
    <xf numFmtId="164" fontId="12" fillId="5" borderId="225" xfId="0" applyNumberFormat="1" applyFont="1" applyFill="1" applyBorder="1" applyAlignment="1">
      <alignment horizontal="center"/>
    </xf>
    <xf numFmtId="0" fontId="19" fillId="5" borderId="206" xfId="0" applyFont="1" applyFill="1" applyBorder="1"/>
    <xf numFmtId="164" fontId="18" fillId="16" borderId="218" xfId="0" applyNumberFormat="1" applyFont="1" applyFill="1" applyBorder="1" applyAlignment="1">
      <alignment horizontal="center" vertical="center"/>
    </xf>
    <xf numFmtId="20" fontId="32" fillId="5" borderId="224" xfId="0" applyNumberFormat="1" applyFont="1" applyFill="1" applyBorder="1" applyAlignment="1">
      <alignment horizontal="center"/>
    </xf>
    <xf numFmtId="0" fontId="19" fillId="0" borderId="226" xfId="0" applyFont="1" applyFill="1" applyBorder="1"/>
    <xf numFmtId="1" fontId="11" fillId="5" borderId="227" xfId="0" applyNumberFormat="1" applyFont="1" applyFill="1" applyBorder="1" applyAlignment="1">
      <alignment horizontal="center" vertical="center"/>
    </xf>
    <xf numFmtId="164" fontId="12" fillId="5" borderId="207" xfId="0" applyNumberFormat="1" applyFont="1" applyFill="1" applyBorder="1" applyAlignment="1">
      <alignment horizontal="center"/>
    </xf>
    <xf numFmtId="0" fontId="12" fillId="5" borderId="205" xfId="0" applyFont="1" applyFill="1" applyBorder="1" applyAlignment="1">
      <alignment horizontal="center" vertical="center"/>
    </xf>
    <xf numFmtId="1" fontId="15" fillId="5" borderId="228" xfId="0" applyNumberFormat="1" applyFont="1" applyFill="1" applyBorder="1" applyAlignment="1">
      <alignment horizontal="center" vertical="center"/>
    </xf>
    <xf numFmtId="0" fontId="18" fillId="24" borderId="229" xfId="0" applyFont="1" applyFill="1" applyBorder="1" applyAlignment="1">
      <alignment horizontal="center" vertical="center"/>
    </xf>
    <xf numFmtId="1" fontId="18" fillId="7" borderId="205" xfId="0" applyNumberFormat="1" applyFont="1" applyFill="1" applyBorder="1" applyAlignment="1">
      <alignment horizontal="center" vertical="center"/>
    </xf>
    <xf numFmtId="0" fontId="14" fillId="5" borderId="205" xfId="0" applyFont="1" applyFill="1" applyBorder="1" applyAlignment="1">
      <alignment horizontal="center" vertical="center"/>
    </xf>
    <xf numFmtId="0" fontId="18" fillId="5" borderId="205" xfId="0" applyFont="1" applyFill="1" applyBorder="1" applyAlignment="1">
      <alignment horizontal="center" vertical="center"/>
    </xf>
    <xf numFmtId="0" fontId="18" fillId="25" borderId="205" xfId="0" applyFont="1" applyFill="1" applyBorder="1" applyAlignment="1">
      <alignment horizontal="center" vertical="center"/>
    </xf>
    <xf numFmtId="0" fontId="18" fillId="25" borderId="230" xfId="0" applyFont="1" applyFill="1" applyBorder="1" applyAlignment="1">
      <alignment horizontal="center" vertical="center"/>
    </xf>
    <xf numFmtId="1" fontId="33" fillId="5" borderId="228" xfId="0" applyNumberFormat="1" applyFont="1" applyFill="1" applyBorder="1" applyAlignment="1">
      <alignment horizontal="center" vertical="center"/>
    </xf>
    <xf numFmtId="49" fontId="18" fillId="25" borderId="231" xfId="0" applyNumberFormat="1" applyFont="1" applyFill="1" applyBorder="1" applyAlignment="1">
      <alignment horizontal="center" vertical="center"/>
    </xf>
    <xf numFmtId="0" fontId="16" fillId="25" borderId="231" xfId="0" applyFont="1" applyFill="1" applyBorder="1" applyAlignment="1">
      <alignment horizontal="center" vertical="center"/>
    </xf>
    <xf numFmtId="1" fontId="12" fillId="5" borderId="232" xfId="0" applyNumberFormat="1" applyFont="1" applyFill="1" applyBorder="1" applyAlignment="1">
      <alignment horizontal="center" vertical="center"/>
    </xf>
    <xf numFmtId="1" fontId="24" fillId="4" borderId="228" xfId="0" applyNumberFormat="1" applyFont="1" applyFill="1" applyBorder="1" applyAlignment="1">
      <alignment horizontal="center" vertical="center"/>
    </xf>
    <xf numFmtId="0" fontId="11" fillId="4" borderId="207" xfId="0" applyFont="1" applyFill="1" applyBorder="1" applyAlignment="1">
      <alignment horizontal="center" vertical="center"/>
    </xf>
    <xf numFmtId="0" fontId="11" fillId="4" borderId="205" xfId="0" applyFont="1" applyFill="1" applyBorder="1" applyAlignment="1">
      <alignment horizontal="center" vertical="center"/>
    </xf>
    <xf numFmtId="0" fontId="11" fillId="4" borderId="223" xfId="0" applyFont="1" applyFill="1" applyBorder="1" applyAlignment="1">
      <alignment horizontal="center" vertical="center"/>
    </xf>
    <xf numFmtId="164" fontId="11" fillId="5" borderId="224" xfId="0" applyNumberFormat="1" applyFont="1" applyFill="1" applyBorder="1" applyAlignment="1">
      <alignment horizontal="center"/>
    </xf>
    <xf numFmtId="0" fontId="12" fillId="5" borderId="205" xfId="0" applyFont="1" applyFill="1" applyBorder="1" applyAlignment="1">
      <alignment horizontal="center"/>
    </xf>
    <xf numFmtId="49" fontId="11" fillId="5" borderId="205" xfId="0" applyNumberFormat="1" applyFont="1" applyFill="1" applyBorder="1" applyAlignment="1">
      <alignment horizontal="center"/>
    </xf>
    <xf numFmtId="0" fontId="12" fillId="0" borderId="205" xfId="0" applyFont="1" applyFill="1" applyBorder="1" applyAlignment="1">
      <alignment horizontal="center"/>
    </xf>
    <xf numFmtId="0" fontId="12" fillId="5" borderId="225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0" fontId="12" fillId="5" borderId="221" xfId="0" applyNumberFormat="1" applyFont="1" applyFill="1" applyBorder="1" applyAlignment="1">
      <alignment horizontal="center"/>
    </xf>
    <xf numFmtId="0" fontId="18" fillId="27" borderId="219" xfId="0" applyFont="1" applyFill="1" applyBorder="1" applyAlignment="1">
      <alignment horizontal="center" vertical="center"/>
    </xf>
    <xf numFmtId="164" fontId="11" fillId="5" borderId="221" xfId="0" applyNumberFormat="1" applyFont="1" applyFill="1" applyBorder="1" applyAlignment="1">
      <alignment horizontal="center"/>
    </xf>
    <xf numFmtId="0" fontId="12" fillId="0" borderId="210" xfId="0" applyFont="1" applyFill="1" applyBorder="1" applyAlignment="1">
      <alignment horizontal="left" vertical="center"/>
    </xf>
    <xf numFmtId="164" fontId="11" fillId="5" borderId="206" xfId="0" applyNumberFormat="1" applyFont="1" applyFill="1" applyBorder="1" applyAlignment="1">
      <alignment horizontal="center"/>
    </xf>
    <xf numFmtId="20" fontId="12" fillId="5" borderId="208" xfId="0" applyNumberFormat="1" applyFont="1" applyFill="1" applyBorder="1" applyAlignment="1">
      <alignment horizontal="center"/>
    </xf>
    <xf numFmtId="20" fontId="12" fillId="5" borderId="211" xfId="0" applyNumberFormat="1" applyFont="1" applyFill="1" applyBorder="1" applyAlignment="1">
      <alignment horizontal="center"/>
    </xf>
    <xf numFmtId="0" fontId="11" fillId="9" borderId="206" xfId="0" applyFont="1" applyFill="1" applyBorder="1" applyAlignment="1">
      <alignment horizontal="left" vertical="center"/>
    </xf>
    <xf numFmtId="20" fontId="34" fillId="5" borderId="206" xfId="0" applyNumberFormat="1" applyFont="1" applyFill="1" applyBorder="1" applyAlignment="1">
      <alignment horizontal="center"/>
    </xf>
    <xf numFmtId="49" fontId="32" fillId="5" borderId="221" xfId="0" applyNumberFormat="1" applyFont="1" applyFill="1" applyBorder="1" applyAlignment="1">
      <alignment horizontal="center"/>
    </xf>
    <xf numFmtId="164" fontId="12" fillId="5" borderId="211" xfId="0" applyNumberFormat="1" applyFont="1" applyFill="1" applyBorder="1" applyAlignment="1">
      <alignment horizontal="center"/>
    </xf>
    <xf numFmtId="0" fontId="10" fillId="5" borderId="205" xfId="0" applyFont="1" applyFill="1" applyBorder="1" applyAlignment="1">
      <alignment horizontal="left" vertical="center"/>
    </xf>
    <xf numFmtId="0" fontId="11" fillId="0" borderId="226" xfId="0" applyFont="1" applyFill="1" applyBorder="1" applyAlignment="1">
      <alignment horizontal="left" vertical="center"/>
    </xf>
    <xf numFmtId="20" fontId="12" fillId="5" borderId="224" xfId="0" applyNumberFormat="1" applyFont="1" applyFill="1" applyBorder="1" applyAlignment="1">
      <alignment horizontal="center"/>
    </xf>
    <xf numFmtId="164" fontId="11" fillId="5" borderId="207" xfId="0" applyNumberFormat="1" applyFont="1" applyFill="1" applyBorder="1" applyAlignment="1">
      <alignment horizontal="center"/>
    </xf>
    <xf numFmtId="49" fontId="12" fillId="5" borderId="205" xfId="0" applyNumberFormat="1" applyFont="1" applyFill="1" applyBorder="1" applyAlignment="1">
      <alignment horizontal="center"/>
    </xf>
    <xf numFmtId="20" fontId="12" fillId="5" borderId="225" xfId="0" applyNumberFormat="1" applyFont="1" applyFill="1" applyBorder="1" applyAlignment="1">
      <alignment horizontal="center"/>
    </xf>
    <xf numFmtId="0" fontId="10" fillId="6" borderId="205" xfId="0" applyFont="1" applyFill="1" applyBorder="1" applyAlignment="1">
      <alignment horizontal="left" vertical="center"/>
    </xf>
    <xf numFmtId="164" fontId="11" fillId="0" borderId="226" xfId="0" applyNumberFormat="1" applyFont="1" applyFill="1" applyBorder="1" applyAlignment="1">
      <alignment horizontal="left" vertical="center"/>
    </xf>
    <xf numFmtId="0" fontId="31" fillId="5" borderId="207" xfId="0" applyFont="1" applyFill="1" applyBorder="1" applyAlignment="1">
      <alignment horizontal="center" vertical="center"/>
    </xf>
    <xf numFmtId="164" fontId="11" fillId="0" borderId="210" xfId="0" applyNumberFormat="1" applyFont="1" applyFill="1" applyBorder="1" applyAlignment="1">
      <alignment horizontal="left" vertical="center"/>
    </xf>
    <xf numFmtId="0" fontId="11" fillId="8" borderId="226" xfId="0" applyFont="1" applyFill="1" applyBorder="1" applyAlignment="1">
      <alignment horizontal="left" vertical="center"/>
    </xf>
    <xf numFmtId="49" fontId="16" fillId="16" borderId="218" xfId="0" applyNumberFormat="1" applyFont="1" applyFill="1" applyBorder="1" applyAlignment="1">
      <alignment horizontal="center"/>
    </xf>
    <xf numFmtId="0" fontId="18" fillId="24" borderId="233" xfId="0" applyFont="1" applyFill="1" applyBorder="1" applyAlignment="1">
      <alignment horizontal="center" vertical="center"/>
    </xf>
    <xf numFmtId="1" fontId="18" fillId="7" borderId="234" xfId="0" applyNumberFormat="1" applyFont="1" applyFill="1" applyBorder="1" applyAlignment="1">
      <alignment horizontal="center" vertical="center"/>
    </xf>
    <xf numFmtId="0" fontId="14" fillId="5" borderId="234" xfId="0" applyFont="1" applyFill="1" applyBorder="1" applyAlignment="1">
      <alignment horizontal="center" vertical="center"/>
    </xf>
    <xf numFmtId="0" fontId="18" fillId="5" borderId="234" xfId="0" applyFont="1" applyFill="1" applyBorder="1" applyAlignment="1">
      <alignment horizontal="center" vertical="center"/>
    </xf>
    <xf numFmtId="0" fontId="18" fillId="25" borderId="234" xfId="0" applyFont="1" applyFill="1" applyBorder="1" applyAlignment="1">
      <alignment horizontal="center" vertical="center"/>
    </xf>
    <xf numFmtId="0" fontId="18" fillId="25" borderId="235" xfId="0" applyFont="1" applyFill="1" applyBorder="1" applyAlignment="1">
      <alignment horizontal="center" vertical="center"/>
    </xf>
    <xf numFmtId="1" fontId="33" fillId="5" borderId="236" xfId="0" applyNumberFormat="1" applyFont="1" applyFill="1" applyBorder="1" applyAlignment="1">
      <alignment horizontal="center" vertical="center"/>
    </xf>
    <xf numFmtId="1" fontId="18" fillId="5" borderId="237" xfId="0" applyNumberFormat="1" applyFont="1" applyFill="1" applyBorder="1" applyAlignment="1">
      <alignment horizontal="center" vertical="center"/>
    </xf>
    <xf numFmtId="49" fontId="18" fillId="25" borderId="238" xfId="0" applyNumberFormat="1" applyFont="1" applyFill="1" applyBorder="1" applyAlignment="1">
      <alignment horizontal="center" vertical="center"/>
    </xf>
    <xf numFmtId="0" fontId="16" fillId="25" borderId="238" xfId="0" applyFont="1" applyFill="1" applyBorder="1" applyAlignment="1">
      <alignment horizontal="center" vertical="center"/>
    </xf>
    <xf numFmtId="1" fontId="12" fillId="5" borderId="239" xfId="0" applyNumberFormat="1" applyFont="1" applyFill="1" applyBorder="1" applyAlignment="1">
      <alignment horizontal="center" vertical="center"/>
    </xf>
    <xf numFmtId="1" fontId="24" fillId="4" borderId="236" xfId="0" applyNumberFormat="1" applyFont="1" applyFill="1" applyBorder="1" applyAlignment="1">
      <alignment horizontal="center" vertical="center"/>
    </xf>
    <xf numFmtId="0" fontId="11" fillId="4" borderId="240" xfId="0" applyFont="1" applyFill="1" applyBorder="1" applyAlignment="1">
      <alignment horizontal="center" vertical="center"/>
    </xf>
    <xf numFmtId="164" fontId="11" fillId="5" borderId="241" xfId="0" applyNumberFormat="1" applyFont="1" applyFill="1" applyBorder="1" applyAlignment="1">
      <alignment horizontal="center"/>
    </xf>
    <xf numFmtId="0" fontId="12" fillId="5" borderId="234" xfId="0" applyFont="1" applyFill="1" applyBorder="1" applyAlignment="1">
      <alignment horizontal="center"/>
    </xf>
    <xf numFmtId="49" fontId="11" fillId="5" borderId="234" xfId="0" applyNumberFormat="1" applyFont="1" applyFill="1" applyBorder="1" applyAlignment="1">
      <alignment horizontal="center"/>
    </xf>
    <xf numFmtId="20" fontId="12" fillId="5" borderId="234" xfId="0" applyNumberFormat="1" applyFont="1" applyFill="1" applyBorder="1" applyAlignment="1">
      <alignment horizontal="center"/>
    </xf>
    <xf numFmtId="0" fontId="12" fillId="0" borderId="234" xfId="0" applyFont="1" applyFill="1" applyBorder="1" applyAlignment="1">
      <alignment horizontal="center"/>
    </xf>
    <xf numFmtId="0" fontId="12" fillId="5" borderId="242" xfId="0" applyFont="1" applyFill="1" applyBorder="1" applyAlignment="1">
      <alignment horizontal="center"/>
    </xf>
    <xf numFmtId="0" fontId="17" fillId="6" borderId="206" xfId="0" applyFont="1" applyFill="1" applyBorder="1" applyAlignment="1">
      <alignment horizontal="left" vertical="center"/>
    </xf>
    <xf numFmtId="0" fontId="11" fillId="5" borderId="210" xfId="0" applyFont="1" applyFill="1" applyBorder="1" applyAlignment="1">
      <alignment horizontal="left" vertical="center"/>
    </xf>
    <xf numFmtId="0" fontId="12" fillId="5" borderId="206" xfId="0" applyFont="1" applyFill="1" applyBorder="1" applyAlignment="1">
      <alignment horizontal="center"/>
    </xf>
    <xf numFmtId="164" fontId="26" fillId="5" borderId="206" xfId="0" applyNumberFormat="1" applyFont="1" applyFill="1" applyBorder="1" applyAlignment="1">
      <alignment horizontal="left" vertical="center"/>
    </xf>
    <xf numFmtId="0" fontId="31" fillId="5" borderId="243" xfId="0" applyFont="1" applyFill="1" applyBorder="1" applyAlignment="1">
      <alignment horizontal="center" vertical="center"/>
    </xf>
    <xf numFmtId="49" fontId="31" fillId="5" borderId="208" xfId="0" applyNumberFormat="1" applyFont="1" applyFill="1" applyBorder="1" applyAlignment="1">
      <alignment horizontal="center"/>
    </xf>
    <xf numFmtId="0" fontId="12" fillId="5" borderId="243" xfId="0" applyFont="1" applyFill="1" applyBorder="1" applyAlignment="1">
      <alignment horizontal="center" vertical="center"/>
    </xf>
    <xf numFmtId="49" fontId="12" fillId="5" borderId="208" xfId="0" applyNumberFormat="1" applyFont="1" applyFill="1" applyBorder="1" applyAlignment="1">
      <alignment horizontal="center"/>
    </xf>
    <xf numFmtId="0" fontId="17" fillId="5" borderId="244" xfId="0" applyFont="1" applyFill="1" applyBorder="1" applyAlignment="1">
      <alignment horizontal="left" vertical="center"/>
    </xf>
    <xf numFmtId="0" fontId="11" fillId="5" borderId="244" xfId="0" applyFont="1" applyFill="1" applyBorder="1" applyAlignment="1">
      <alignment horizontal="center" vertical="center"/>
    </xf>
    <xf numFmtId="0" fontId="11" fillId="9" borderId="245" xfId="0" applyFont="1" applyFill="1" applyBorder="1" applyAlignment="1">
      <alignment horizontal="left" vertical="center"/>
    </xf>
    <xf numFmtId="0" fontId="10" fillId="5" borderId="246" xfId="0" applyFont="1" applyFill="1" applyBorder="1" applyAlignment="1">
      <alignment horizontal="left" vertical="center"/>
    </xf>
    <xf numFmtId="0" fontId="11" fillId="5" borderId="246" xfId="0" applyFont="1" applyFill="1" applyBorder="1" applyAlignment="1">
      <alignment horizontal="center" vertical="center"/>
    </xf>
    <xf numFmtId="0" fontId="11" fillId="6" borderId="247" xfId="0" applyFont="1" applyFill="1" applyBorder="1" applyAlignment="1">
      <alignment horizontal="left" vertical="center"/>
    </xf>
    <xf numFmtId="1" fontId="15" fillId="5" borderId="248" xfId="0" applyNumberFormat="1" applyFont="1" applyFill="1" applyBorder="1" applyAlignment="1">
      <alignment horizontal="center" vertical="center"/>
    </xf>
    <xf numFmtId="1" fontId="11" fillId="5" borderId="249" xfId="0" applyNumberFormat="1" applyFont="1" applyFill="1" applyBorder="1" applyAlignment="1">
      <alignment horizontal="center" vertical="center"/>
    </xf>
    <xf numFmtId="164" fontId="18" fillId="16" borderId="250" xfId="0" applyNumberFormat="1" applyFont="1" applyFill="1" applyBorder="1" applyAlignment="1">
      <alignment horizontal="center" vertical="center"/>
    </xf>
    <xf numFmtId="1" fontId="18" fillId="23" borderId="250" xfId="0" applyNumberFormat="1" applyFont="1" applyFill="1" applyBorder="1" applyAlignment="1" applyProtection="1">
      <alignment horizontal="center" vertical="center"/>
      <protection hidden="1"/>
    </xf>
    <xf numFmtId="0" fontId="11" fillId="5" borderId="251" xfId="0" applyFont="1" applyFill="1" applyBorder="1" applyAlignment="1">
      <alignment horizontal="center" vertical="center"/>
    </xf>
    <xf numFmtId="0" fontId="30" fillId="0" borderId="248" xfId="0" applyFont="1" applyFill="1" applyBorder="1" applyAlignment="1">
      <alignment horizontal="center" vertical="center"/>
    </xf>
    <xf numFmtId="0" fontId="12" fillId="10" borderId="252" xfId="0" applyFont="1" applyFill="1" applyBorder="1" applyAlignment="1">
      <alignment horizontal="center" vertical="center"/>
    </xf>
    <xf numFmtId="0" fontId="12" fillId="5" borderId="252" xfId="0" applyFont="1" applyFill="1" applyBorder="1" applyAlignment="1">
      <alignment horizontal="center" vertical="center"/>
    </xf>
    <xf numFmtId="0" fontId="12" fillId="5" borderId="253" xfId="0" applyFont="1" applyFill="1" applyBorder="1" applyAlignment="1">
      <alignment horizontal="center" vertical="center"/>
    </xf>
    <xf numFmtId="0" fontId="12" fillId="5" borderId="254" xfId="0" applyFont="1" applyFill="1" applyBorder="1" applyAlignment="1">
      <alignment horizontal="center" vertical="center"/>
    </xf>
    <xf numFmtId="164" fontId="11" fillId="5" borderId="255" xfId="0" applyNumberFormat="1" applyFont="1" applyFill="1" applyBorder="1" applyAlignment="1">
      <alignment horizontal="center"/>
    </xf>
    <xf numFmtId="164" fontId="11" fillId="5" borderId="252" xfId="0" applyNumberFormat="1" applyFont="1" applyFill="1" applyBorder="1" applyAlignment="1">
      <alignment horizontal="center"/>
    </xf>
    <xf numFmtId="164" fontId="12" fillId="5" borderId="253" xfId="0" applyNumberFormat="1" applyFont="1" applyFill="1" applyBorder="1" applyAlignment="1">
      <alignment horizontal="center"/>
    </xf>
    <xf numFmtId="20" fontId="12" fillId="5" borderId="253" xfId="0" applyNumberFormat="1" applyFont="1" applyFill="1" applyBorder="1" applyAlignment="1">
      <alignment horizontal="center"/>
    </xf>
    <xf numFmtId="164" fontId="12" fillId="5" borderId="256" xfId="0" applyNumberFormat="1" applyFont="1" applyFill="1" applyBorder="1" applyAlignment="1">
      <alignment horizontal="center"/>
    </xf>
    <xf numFmtId="0" fontId="18" fillId="0" borderId="257" xfId="0" applyFont="1" applyFill="1" applyBorder="1" applyAlignment="1">
      <alignment horizontal="center" vertical="center"/>
    </xf>
    <xf numFmtId="0" fontId="10" fillId="5" borderId="253" xfId="0" applyFont="1" applyFill="1" applyBorder="1" applyAlignment="1">
      <alignment horizontal="left" vertical="center"/>
    </xf>
    <xf numFmtId="0" fontId="11" fillId="5" borderId="253" xfId="0" applyFont="1" applyFill="1" applyBorder="1" applyAlignment="1">
      <alignment horizontal="center" vertical="center"/>
    </xf>
    <xf numFmtId="164" fontId="11" fillId="5" borderId="253" xfId="0" applyNumberFormat="1" applyFont="1" applyFill="1" applyBorder="1" applyAlignment="1">
      <alignment horizontal="center"/>
    </xf>
    <xf numFmtId="164" fontId="31" fillId="5" borderId="253" xfId="0" applyNumberFormat="1" applyFont="1" applyFill="1" applyBorder="1" applyAlignment="1">
      <alignment horizontal="center"/>
    </xf>
    <xf numFmtId="20" fontId="12" fillId="5" borderId="256" xfId="0" applyNumberFormat="1" applyFont="1" applyFill="1" applyBorder="1" applyAlignment="1">
      <alignment horizontal="center"/>
    </xf>
    <xf numFmtId="0" fontId="11" fillId="0" borderId="253" xfId="0" applyFont="1" applyFill="1" applyBorder="1" applyAlignment="1">
      <alignment horizontal="center" vertical="center"/>
    </xf>
    <xf numFmtId="0" fontId="17" fillId="5" borderId="253" xfId="0" applyFont="1" applyFill="1" applyBorder="1" applyAlignment="1">
      <alignment horizontal="left" vertical="center"/>
    </xf>
    <xf numFmtId="0" fontId="17" fillId="6" borderId="253" xfId="0" applyFont="1" applyFill="1" applyBorder="1" applyAlignment="1">
      <alignment horizontal="left" vertical="center"/>
    </xf>
    <xf numFmtId="0" fontId="31" fillId="5" borderId="254" xfId="0" applyFont="1" applyFill="1" applyBorder="1" applyAlignment="1">
      <alignment horizontal="center" vertical="center"/>
    </xf>
    <xf numFmtId="0" fontId="31" fillId="5" borderId="252" xfId="0" applyFont="1" applyFill="1" applyBorder="1" applyAlignment="1">
      <alignment horizontal="center" vertical="center"/>
    </xf>
    <xf numFmtId="49" fontId="12" fillId="5" borderId="253" xfId="0" applyNumberFormat="1" applyFont="1" applyFill="1" applyBorder="1" applyAlignment="1">
      <alignment horizontal="center"/>
    </xf>
    <xf numFmtId="164" fontId="11" fillId="0" borderId="247" xfId="1" applyNumberFormat="1" applyFont="1" applyFill="1" applyBorder="1" applyAlignment="1">
      <alignment horizontal="left" vertical="center"/>
    </xf>
    <xf numFmtId="49" fontId="12" fillId="5" borderId="256" xfId="0" applyNumberFormat="1" applyFont="1" applyFill="1" applyBorder="1" applyAlignment="1">
      <alignment horizontal="center"/>
    </xf>
    <xf numFmtId="0" fontId="17" fillId="5" borderId="258" xfId="0" applyFont="1" applyFill="1" applyBorder="1" applyAlignment="1">
      <alignment horizontal="left" vertical="center"/>
    </xf>
    <xf numFmtId="49" fontId="16" fillId="16" borderId="250" xfId="0" applyNumberFormat="1" applyFont="1" applyFill="1" applyBorder="1" applyAlignment="1">
      <alignment horizontal="center"/>
    </xf>
    <xf numFmtId="0" fontId="12" fillId="5" borderId="259" xfId="0" applyFont="1" applyFill="1" applyBorder="1" applyAlignment="1">
      <alignment horizontal="center" vertical="center"/>
    </xf>
    <xf numFmtId="49" fontId="12" fillId="5" borderId="260" xfId="0" applyNumberFormat="1" applyFont="1" applyFill="1" applyBorder="1" applyAlignment="1">
      <alignment horizontal="center"/>
    </xf>
    <xf numFmtId="0" fontId="18" fillId="13" borderId="257" xfId="0" applyFont="1" applyFill="1" applyBorder="1" applyAlignment="1">
      <alignment horizontal="center" vertical="center"/>
    </xf>
    <xf numFmtId="0" fontId="18" fillId="7" borderId="253" xfId="0" applyFont="1" applyFill="1" applyBorder="1" applyAlignment="1">
      <alignment horizontal="center" vertical="center"/>
    </xf>
    <xf numFmtId="0" fontId="14" fillId="5" borderId="261" xfId="0" applyFont="1" applyFill="1" applyBorder="1" applyAlignment="1">
      <alignment horizontal="center" vertical="center"/>
    </xf>
    <xf numFmtId="0" fontId="18" fillId="5" borderId="253" xfId="0" applyFont="1" applyFill="1" applyBorder="1" applyAlignment="1">
      <alignment horizontal="center" vertical="center"/>
    </xf>
    <xf numFmtId="0" fontId="18" fillId="25" borderId="253" xfId="0" applyFont="1" applyFill="1" applyBorder="1" applyAlignment="1">
      <alignment horizontal="center" vertical="center"/>
    </xf>
    <xf numFmtId="0" fontId="18" fillId="25" borderId="247" xfId="0" applyFont="1" applyFill="1" applyBorder="1" applyAlignment="1">
      <alignment horizontal="center" vertical="center"/>
    </xf>
    <xf numFmtId="0" fontId="16" fillId="25" borderId="250" xfId="0" applyFont="1" applyFill="1" applyBorder="1" applyAlignment="1">
      <alignment horizontal="center" vertical="center"/>
    </xf>
    <xf numFmtId="1" fontId="12" fillId="5" borderId="251" xfId="0" applyNumberFormat="1" applyFont="1" applyFill="1" applyBorder="1" applyAlignment="1">
      <alignment horizontal="center" vertical="center"/>
    </xf>
    <xf numFmtId="1" fontId="24" fillId="4" borderId="262" xfId="0" applyNumberFormat="1" applyFont="1" applyFill="1" applyBorder="1" applyAlignment="1">
      <alignment horizontal="center" vertical="center"/>
    </xf>
    <xf numFmtId="0" fontId="11" fillId="4" borderId="252" xfId="0" applyFont="1" applyFill="1" applyBorder="1" applyAlignment="1">
      <alignment horizontal="center" vertical="center"/>
    </xf>
    <xf numFmtId="0" fontId="11" fillId="4" borderId="259" xfId="0" applyFont="1" applyFill="1" applyBorder="1" applyAlignment="1">
      <alignment horizontal="center" vertical="center"/>
    </xf>
    <xf numFmtId="0" fontId="12" fillId="5" borderId="253" xfId="0" applyFont="1" applyFill="1" applyBorder="1" applyAlignment="1">
      <alignment horizontal="center"/>
    </xf>
    <xf numFmtId="49" fontId="11" fillId="5" borderId="253" xfId="0" applyNumberFormat="1" applyFont="1" applyFill="1" applyBorder="1" applyAlignment="1">
      <alignment horizontal="center"/>
    </xf>
    <xf numFmtId="0" fontId="12" fillId="0" borderId="253" xfId="0" applyFont="1" applyFill="1" applyBorder="1" applyAlignment="1">
      <alignment horizontal="center"/>
    </xf>
    <xf numFmtId="0" fontId="12" fillId="5" borderId="263" xfId="0" applyFont="1" applyFill="1" applyBorder="1" applyAlignment="1">
      <alignment horizontal="center"/>
    </xf>
    <xf numFmtId="0" fontId="18" fillId="14" borderId="257" xfId="0" applyFont="1" applyFill="1" applyBorder="1" applyAlignment="1">
      <alignment horizontal="center" vertical="center"/>
    </xf>
    <xf numFmtId="0" fontId="11" fillId="14" borderId="253" xfId="0" applyFont="1" applyFill="1" applyBorder="1" applyAlignment="1">
      <alignment horizontal="center" vertical="center"/>
    </xf>
    <xf numFmtId="0" fontId="11" fillId="8" borderId="247" xfId="0" applyFont="1" applyFill="1" applyBorder="1" applyAlignment="1">
      <alignment horizontal="left" vertical="center"/>
    </xf>
    <xf numFmtId="1" fontId="11" fillId="5" borderId="249" xfId="1" applyNumberFormat="1" applyFont="1" applyFill="1" applyBorder="1" applyAlignment="1">
      <alignment horizontal="center" vertical="center"/>
    </xf>
    <xf numFmtId="1" fontId="18" fillId="26" borderId="250" xfId="0" applyNumberFormat="1" applyFont="1" applyFill="1" applyBorder="1" applyAlignment="1" applyProtection="1">
      <alignment horizontal="center" vertical="center"/>
      <protection hidden="1"/>
    </xf>
    <xf numFmtId="0" fontId="18" fillId="27" borderId="251" xfId="0" applyFont="1" applyFill="1" applyBorder="1" applyAlignment="1">
      <alignment horizontal="center" vertical="center"/>
    </xf>
    <xf numFmtId="0" fontId="10" fillId="6" borderId="253" xfId="1" applyFont="1" applyFill="1" applyBorder="1" applyAlignment="1">
      <alignment horizontal="left" vertical="center"/>
    </xf>
    <xf numFmtId="0" fontId="11" fillId="5" borderId="253" xfId="1" applyFont="1" applyFill="1" applyBorder="1" applyAlignment="1">
      <alignment horizontal="center" vertical="center"/>
    </xf>
    <xf numFmtId="164" fontId="11" fillId="9" borderId="247" xfId="0" applyNumberFormat="1" applyFont="1" applyFill="1" applyBorder="1" applyAlignment="1">
      <alignment horizontal="left" vertical="center"/>
    </xf>
    <xf numFmtId="20" fontId="12" fillId="5" borderId="255" xfId="0" applyNumberFormat="1" applyFont="1" applyFill="1" applyBorder="1" applyAlignment="1">
      <alignment horizontal="center"/>
    </xf>
    <xf numFmtId="0" fontId="10" fillId="5" borderId="253" xfId="1" applyFont="1" applyFill="1" applyBorder="1" applyAlignment="1">
      <alignment horizontal="left" vertical="center"/>
    </xf>
    <xf numFmtId="49" fontId="12" fillId="5" borderId="255" xfId="0" applyNumberFormat="1" applyFont="1" applyFill="1" applyBorder="1" applyAlignment="1">
      <alignment horizontal="center"/>
    </xf>
    <xf numFmtId="49" fontId="12" fillId="5" borderId="252" xfId="0" applyNumberFormat="1" applyFont="1" applyFill="1" applyBorder="1" applyAlignment="1">
      <alignment horizontal="center"/>
    </xf>
    <xf numFmtId="0" fontId="12" fillId="5" borderId="264" xfId="0" applyFont="1" applyFill="1" applyBorder="1" applyAlignment="1">
      <alignment horizontal="center" vertical="center"/>
    </xf>
    <xf numFmtId="20" fontId="12" fillId="5" borderId="265" xfId="0" applyNumberFormat="1" applyFont="1" applyFill="1" applyBorder="1" applyAlignment="1">
      <alignment horizontal="center"/>
    </xf>
    <xf numFmtId="20" fontId="12" fillId="5" borderId="252" xfId="0" applyNumberFormat="1" applyFont="1" applyFill="1" applyBorder="1" applyAlignment="1">
      <alignment horizontal="center"/>
    </xf>
    <xf numFmtId="49" fontId="12" fillId="5" borderId="265" xfId="0" applyNumberFormat="1" applyFont="1" applyFill="1" applyBorder="1" applyAlignment="1">
      <alignment horizontal="center"/>
    </xf>
    <xf numFmtId="164" fontId="12" fillId="5" borderId="252" xfId="0" applyNumberFormat="1" applyFont="1" applyFill="1" applyBorder="1" applyAlignment="1">
      <alignment horizontal="center"/>
    </xf>
    <xf numFmtId="164" fontId="11" fillId="11" borderId="247" xfId="1" applyNumberFormat="1" applyFont="1" applyFill="1" applyBorder="1" applyAlignment="1">
      <alignment horizontal="left" vertical="center"/>
    </xf>
    <xf numFmtId="0" fontId="12" fillId="7" borderId="252" xfId="0" applyFont="1" applyFill="1" applyBorder="1" applyAlignment="1">
      <alignment horizontal="center" vertical="center"/>
    </xf>
    <xf numFmtId="0" fontId="17" fillId="0" borderId="253" xfId="0" applyFont="1" applyFill="1" applyBorder="1" applyAlignment="1">
      <alignment horizontal="left" vertical="center"/>
    </xf>
    <xf numFmtId="0" fontId="11" fillId="0" borderId="253" xfId="1" applyFont="1" applyFill="1" applyBorder="1" applyAlignment="1">
      <alignment horizontal="center" vertical="center"/>
    </xf>
    <xf numFmtId="1" fontId="18" fillId="7" borderId="253" xfId="0" applyNumberFormat="1" applyFont="1" applyFill="1" applyBorder="1" applyAlignment="1">
      <alignment horizontal="center" vertical="center"/>
    </xf>
    <xf numFmtId="1" fontId="33" fillId="5" borderId="248" xfId="0" applyNumberFormat="1" applyFont="1" applyFill="1" applyBorder="1" applyAlignment="1">
      <alignment horizontal="center" vertical="center"/>
    </xf>
    <xf numFmtId="1" fontId="18" fillId="5" borderId="249" xfId="0" applyNumberFormat="1" applyFont="1" applyFill="1" applyBorder="1" applyAlignment="1">
      <alignment horizontal="center" vertical="center"/>
    </xf>
    <xf numFmtId="49" fontId="18" fillId="25" borderId="250" xfId="0" applyNumberFormat="1" applyFont="1" applyFill="1" applyBorder="1" applyAlignment="1">
      <alignment horizontal="center" vertical="center"/>
    </xf>
    <xf numFmtId="0" fontId="11" fillId="4" borderId="253" xfId="0" applyFont="1" applyFill="1" applyBorder="1" applyAlignment="1">
      <alignment horizontal="center" vertical="center"/>
    </xf>
    <xf numFmtId="0" fontId="11" fillId="4" borderId="254" xfId="0" applyFont="1" applyFill="1" applyBorder="1" applyAlignment="1">
      <alignment horizontal="center" vertical="center"/>
    </xf>
    <xf numFmtId="0" fontId="12" fillId="5" borderId="256" xfId="0" applyFont="1" applyFill="1" applyBorder="1" applyAlignment="1">
      <alignment horizontal="center"/>
    </xf>
    <xf numFmtId="0" fontId="12" fillId="11" borderId="247" xfId="0" applyFont="1" applyFill="1" applyBorder="1" applyAlignment="1">
      <alignment horizontal="left" vertical="center"/>
    </xf>
    <xf numFmtId="0" fontId="10" fillId="6" borderId="253" xfId="0" applyFont="1" applyFill="1" applyBorder="1" applyAlignment="1">
      <alignment horizontal="left" vertical="center"/>
    </xf>
    <xf numFmtId="0" fontId="11" fillId="6" borderId="251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left" vertical="center"/>
    </xf>
    <xf numFmtId="0" fontId="12" fillId="0" borderId="247" xfId="0" applyFont="1" applyFill="1" applyBorder="1" applyAlignment="1">
      <alignment horizontal="left" vertical="center"/>
    </xf>
    <xf numFmtId="0" fontId="18" fillId="5" borderId="261" xfId="0" applyFont="1" applyFill="1" applyBorder="1" applyAlignment="1">
      <alignment horizontal="center" vertical="center"/>
    </xf>
    <xf numFmtId="0" fontId="18" fillId="25" borderId="261" xfId="0" applyFont="1" applyFill="1" applyBorder="1" applyAlignment="1">
      <alignment horizontal="center" vertical="center"/>
    </xf>
    <xf numFmtId="0" fontId="18" fillId="25" borderId="266" xfId="0" applyFont="1" applyFill="1" applyBorder="1" applyAlignment="1">
      <alignment horizontal="center" vertical="center"/>
    </xf>
    <xf numFmtId="0" fontId="16" fillId="25" borderId="267" xfId="0" applyFont="1" applyFill="1" applyBorder="1" applyAlignment="1">
      <alignment horizontal="center" vertical="center"/>
    </xf>
    <xf numFmtId="1" fontId="12" fillId="5" borderId="268" xfId="0" applyNumberFormat="1" applyFont="1" applyFill="1" applyBorder="1" applyAlignment="1">
      <alignment horizontal="center" vertical="center"/>
    </xf>
    <xf numFmtId="0" fontId="11" fillId="4" borderId="269" xfId="0" applyFont="1" applyFill="1" applyBorder="1" applyAlignment="1">
      <alignment horizontal="center" vertical="center"/>
    </xf>
    <xf numFmtId="0" fontId="11" fillId="4" borderId="261" xfId="0" applyFont="1" applyFill="1" applyBorder="1" applyAlignment="1">
      <alignment horizontal="center" vertical="center"/>
    </xf>
    <xf numFmtId="0" fontId="11" fillId="4" borderId="270" xfId="0" applyFont="1" applyFill="1" applyBorder="1" applyAlignment="1">
      <alignment horizontal="center" vertical="center"/>
    </xf>
    <xf numFmtId="164" fontId="11" fillId="5" borderId="271" xfId="0" applyNumberFormat="1" applyFont="1" applyFill="1" applyBorder="1" applyAlignment="1">
      <alignment horizontal="center"/>
    </xf>
    <xf numFmtId="0" fontId="12" fillId="0" borderId="261" xfId="0" applyFont="1" applyFill="1" applyBorder="1" applyAlignment="1">
      <alignment horizontal="center"/>
    </xf>
    <xf numFmtId="49" fontId="11" fillId="0" borderId="261" xfId="0" applyNumberFormat="1" applyFont="1" applyFill="1" applyBorder="1" applyAlignment="1">
      <alignment horizontal="center"/>
    </xf>
    <xf numFmtId="0" fontId="12" fillId="5" borderId="272" xfId="0" applyFont="1" applyFill="1" applyBorder="1" applyAlignment="1">
      <alignment horizontal="center"/>
    </xf>
    <xf numFmtId="165" fontId="12" fillId="5" borderId="253" xfId="0" applyNumberFormat="1" applyFont="1" applyFill="1" applyBorder="1" applyAlignment="1">
      <alignment horizontal="center"/>
    </xf>
    <xf numFmtId="164" fontId="11" fillId="5" borderId="265" xfId="0" applyNumberFormat="1" applyFont="1" applyFill="1" applyBorder="1" applyAlignment="1">
      <alignment horizontal="center"/>
    </xf>
    <xf numFmtId="0" fontId="11" fillId="5" borderId="247" xfId="1" applyFont="1" applyFill="1" applyBorder="1" applyAlignment="1">
      <alignment horizontal="center" vertical="center"/>
    </xf>
    <xf numFmtId="164" fontId="11" fillId="6" borderId="247" xfId="0" applyNumberFormat="1" applyFont="1" applyFill="1" applyBorder="1" applyAlignment="1">
      <alignment horizontal="left" vertical="center"/>
    </xf>
    <xf numFmtId="165" fontId="12" fillId="5" borderId="252" xfId="0" applyNumberFormat="1" applyFont="1" applyFill="1" applyBorder="1" applyAlignment="1">
      <alignment horizontal="center"/>
    </xf>
    <xf numFmtId="0" fontId="11" fillId="0" borderId="247" xfId="0" applyFont="1" applyFill="1" applyBorder="1" applyAlignment="1">
      <alignment horizontal="left" vertical="center"/>
    </xf>
    <xf numFmtId="165" fontId="12" fillId="5" borderId="273" xfId="0" applyNumberFormat="1" applyFont="1" applyFill="1" applyBorder="1" applyAlignment="1">
      <alignment horizontal="center"/>
    </xf>
    <xf numFmtId="0" fontId="11" fillId="6" borderId="253" xfId="0" applyFont="1" applyFill="1" applyBorder="1" applyAlignment="1">
      <alignment horizontal="left" vertical="center"/>
    </xf>
    <xf numFmtId="165" fontId="12" fillId="5" borderId="256" xfId="0" applyNumberFormat="1" applyFont="1" applyFill="1" applyBorder="1" applyAlignment="1">
      <alignment horizontal="center"/>
    </xf>
    <xf numFmtId="0" fontId="10" fillId="6" borderId="258" xfId="0" applyFont="1" applyFill="1" applyBorder="1" applyAlignment="1">
      <alignment horizontal="left" vertical="center"/>
    </xf>
    <xf numFmtId="0" fontId="11" fillId="5" borderId="258" xfId="0" applyFont="1" applyFill="1" applyBorder="1" applyAlignment="1">
      <alignment horizontal="center" vertical="center"/>
    </xf>
    <xf numFmtId="0" fontId="12" fillId="0" borderId="258" xfId="0" applyFont="1" applyFill="1" applyBorder="1" applyAlignment="1">
      <alignment horizontal="center" vertical="center"/>
    </xf>
    <xf numFmtId="0" fontId="11" fillId="6" borderId="274" xfId="0" applyFont="1" applyFill="1" applyBorder="1" applyAlignment="1">
      <alignment horizontal="left" vertical="center"/>
    </xf>
    <xf numFmtId="0" fontId="12" fillId="5" borderId="275" xfId="0" applyFont="1" applyFill="1" applyBorder="1" applyAlignment="1">
      <alignment horizontal="center" vertical="center"/>
    </xf>
    <xf numFmtId="0" fontId="12" fillId="13" borderId="275" xfId="0" applyFont="1" applyFill="1" applyBorder="1" applyAlignment="1">
      <alignment horizontal="center" vertical="center"/>
    </xf>
    <xf numFmtId="0" fontId="31" fillId="5" borderId="275" xfId="0" applyFont="1" applyFill="1" applyBorder="1" applyAlignment="1">
      <alignment horizontal="center" vertical="center"/>
    </xf>
    <xf numFmtId="0" fontId="12" fillId="5" borderId="276" xfId="0" applyFont="1" applyFill="1" applyBorder="1" applyAlignment="1">
      <alignment horizontal="center" vertical="center"/>
    </xf>
    <xf numFmtId="49" fontId="12" fillId="5" borderId="277" xfId="0" applyNumberFormat="1" applyFont="1" applyFill="1" applyBorder="1" applyAlignment="1">
      <alignment horizontal="center"/>
    </xf>
    <xf numFmtId="165" fontId="12" fillId="5" borderId="258" xfId="0" applyNumberFormat="1" applyFont="1" applyFill="1" applyBorder="1" applyAlignment="1">
      <alignment horizontal="center"/>
    </xf>
    <xf numFmtId="49" fontId="12" fillId="5" borderId="258" xfId="0" applyNumberFormat="1" applyFont="1" applyFill="1" applyBorder="1" applyAlignment="1">
      <alignment horizontal="center"/>
    </xf>
    <xf numFmtId="49" fontId="12" fillId="5" borderId="275" xfId="0" applyNumberFormat="1" applyFont="1" applyFill="1" applyBorder="1" applyAlignment="1">
      <alignment horizontal="center"/>
    </xf>
    <xf numFmtId="165" fontId="12" fillId="5" borderId="278" xfId="0" applyNumberFormat="1" applyFont="1" applyFill="1" applyBorder="1" applyAlignment="1">
      <alignment horizontal="center"/>
    </xf>
    <xf numFmtId="0" fontId="18" fillId="13" borderId="279" xfId="0" applyFont="1" applyFill="1" applyBorder="1" applyAlignment="1">
      <alignment horizontal="center" vertical="center"/>
    </xf>
    <xf numFmtId="0" fontId="12" fillId="5" borderId="261" xfId="0" applyFont="1" applyFill="1" applyBorder="1" applyAlignment="1">
      <alignment horizontal="center"/>
    </xf>
    <xf numFmtId="49" fontId="11" fillId="5" borderId="261" xfId="0" applyNumberFormat="1" applyFont="1" applyFill="1" applyBorder="1" applyAlignment="1">
      <alignment horizontal="center"/>
    </xf>
    <xf numFmtId="0" fontId="12" fillId="5" borderId="280" xfId="0" applyFont="1" applyFill="1" applyBorder="1" applyAlignment="1">
      <alignment horizontal="center"/>
    </xf>
    <xf numFmtId="0" fontId="11" fillId="9" borderId="247" xfId="0" applyFont="1" applyFill="1" applyBorder="1" applyAlignment="1">
      <alignment horizontal="left" vertical="center"/>
    </xf>
    <xf numFmtId="0" fontId="10" fillId="0" borderId="253" xfId="0" applyFont="1" applyFill="1" applyBorder="1" applyAlignment="1">
      <alignment horizontal="left" vertical="center"/>
    </xf>
    <xf numFmtId="0" fontId="10" fillId="0" borderId="281" xfId="0" applyFont="1" applyFill="1" applyBorder="1" applyAlignment="1">
      <alignment horizontal="left" vertical="center"/>
    </xf>
    <xf numFmtId="0" fontId="12" fillId="5" borderId="281" xfId="0" applyFont="1" applyFill="1" applyBorder="1" applyAlignment="1">
      <alignment horizontal="center" vertical="center"/>
    </xf>
    <xf numFmtId="1" fontId="15" fillId="39" borderId="183" xfId="0" applyNumberFormat="1" applyFont="1" applyFill="1" applyBorder="1" applyAlignment="1">
      <alignment horizontal="center" vertical="center"/>
    </xf>
    <xf numFmtId="0" fontId="30" fillId="0" borderId="179" xfId="0" applyFont="1" applyFill="1" applyBorder="1" applyAlignment="1">
      <alignment horizontal="center" vertical="center"/>
    </xf>
    <xf numFmtId="0" fontId="18" fillId="24" borderId="187" xfId="0" applyFont="1" applyFill="1" applyBorder="1" applyAlignment="1">
      <alignment horizontal="center" vertical="center"/>
    </xf>
    <xf numFmtId="0" fontId="14" fillId="5" borderId="180" xfId="0" applyFont="1" applyFill="1" applyBorder="1" applyAlignment="1">
      <alignment horizontal="center" vertical="center"/>
    </xf>
    <xf numFmtId="0" fontId="18" fillId="5" borderId="180" xfId="0" applyFont="1" applyFill="1" applyBorder="1" applyAlignment="1">
      <alignment horizontal="center" vertical="center"/>
    </xf>
    <xf numFmtId="0" fontId="12" fillId="5" borderId="165" xfId="0" applyFont="1" applyFill="1" applyBorder="1" applyAlignment="1">
      <alignment horizontal="center" vertical="center"/>
    </xf>
    <xf numFmtId="0" fontId="10" fillId="6" borderId="188" xfId="0" applyFont="1" applyFill="1" applyBorder="1" applyAlignment="1">
      <alignment horizontal="left" vertical="center"/>
    </xf>
    <xf numFmtId="0" fontId="12" fillId="6" borderId="274" xfId="0" applyFont="1" applyFill="1" applyBorder="1" applyAlignment="1">
      <alignment horizontal="left" vertical="center"/>
    </xf>
    <xf numFmtId="49" fontId="18" fillId="16" borderId="181" xfId="0" applyNumberFormat="1" applyFont="1" applyFill="1" applyBorder="1" applyAlignment="1">
      <alignment horizontal="center"/>
    </xf>
    <xf numFmtId="0" fontId="12" fillId="5" borderId="193" xfId="0" applyFont="1" applyFill="1" applyBorder="1" applyAlignment="1">
      <alignment horizontal="center" vertical="center"/>
    </xf>
    <xf numFmtId="0" fontId="12" fillId="5" borderId="186" xfId="0" applyFont="1" applyFill="1" applyBorder="1" applyAlignment="1">
      <alignment horizontal="center"/>
    </xf>
    <xf numFmtId="0" fontId="18" fillId="5" borderId="196" xfId="0" applyFont="1" applyFill="1" applyBorder="1" applyAlignment="1">
      <alignment horizontal="center" vertical="center"/>
    </xf>
    <xf numFmtId="0" fontId="38" fillId="5" borderId="0" xfId="1" applyFont="1" applyFill="1" applyBorder="1" applyAlignment="1">
      <alignment horizontal="center" vertical="center"/>
    </xf>
    <xf numFmtId="0" fontId="39" fillId="5" borderId="0" xfId="0" applyFont="1" applyFill="1"/>
    <xf numFmtId="0" fontId="48" fillId="46" borderId="119" xfId="0" applyFont="1" applyFill="1" applyBorder="1" applyAlignment="1">
      <alignment horizontal="center"/>
    </xf>
    <xf numFmtId="0" fontId="48" fillId="47" borderId="126" xfId="0" applyFont="1" applyFill="1" applyBorder="1" applyAlignment="1">
      <alignment horizontal="center"/>
    </xf>
    <xf numFmtId="1" fontId="48" fillId="47" borderId="126" xfId="0" applyNumberFormat="1" applyFont="1" applyFill="1" applyBorder="1" applyAlignment="1">
      <alignment horizontal="center"/>
    </xf>
    <xf numFmtId="0" fontId="39" fillId="5" borderId="0" xfId="0" applyFont="1" applyFill="1" applyAlignment="1">
      <alignment horizontal="center" vertical="center"/>
    </xf>
    <xf numFmtId="0" fontId="55" fillId="5" borderId="0" xfId="0" applyFont="1" applyFill="1" applyAlignment="1">
      <alignment vertical="center"/>
    </xf>
  </cellXfs>
  <cellStyles count="2">
    <cellStyle name="Normální" xfId="0" builtinId="0"/>
    <cellStyle name="normální_Lis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66675</xdr:colOff>
      <xdr:row>12</xdr:row>
      <xdr:rowOff>9525</xdr:rowOff>
    </xdr:to>
    <xdr:sp macro="" textlink="">
      <xdr:nvSpPr>
        <xdr:cNvPr id="2" name="TextovéPole 1"/>
        <xdr:cNvSpPr txBox="1">
          <a:spLocks noChangeArrowheads="1"/>
        </xdr:cNvSpPr>
      </xdr:nvSpPr>
      <xdr:spPr bwMode="auto">
        <a:xfrm>
          <a:off x="0" y="195834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workbookViewId="0">
      <selection activeCell="M17" sqref="M17"/>
    </sheetView>
  </sheetViews>
  <sheetFormatPr defaultRowHeight="14.4" x14ac:dyDescent="0.3"/>
  <cols>
    <col min="1" max="1" width="2.44140625" style="392" customWidth="1"/>
    <col min="2" max="2" width="3.109375" style="393" customWidth="1"/>
    <col min="3" max="3" width="16.6640625" style="394" customWidth="1"/>
    <col min="4" max="4" width="4.6640625" style="965" customWidth="1"/>
    <col min="5" max="5" width="3.44140625" style="405" customWidth="1"/>
    <col min="6" max="6" width="13.88671875" style="396" customWidth="1"/>
    <col min="7" max="7" width="3.109375" style="397" customWidth="1"/>
    <col min="8" max="8" width="4.109375" style="398" customWidth="1"/>
    <col min="9" max="9" width="8.33203125" style="399" customWidth="1"/>
    <col min="10" max="10" width="4.6640625" style="399" customWidth="1"/>
    <col min="11" max="11" width="3" style="400" customWidth="1"/>
    <col min="12" max="12" width="3" style="401" customWidth="1"/>
    <col min="13" max="27" width="3.6640625" style="402" customWidth="1"/>
    <col min="28" max="34" width="4.6640625" style="402" customWidth="1"/>
    <col min="35" max="35" width="4.6640625" style="403" customWidth="1"/>
    <col min="36" max="37" width="4.6640625" style="404" customWidth="1"/>
    <col min="38" max="41" width="4.6640625" style="402" customWidth="1"/>
    <col min="42" max="42" width="4.6640625" style="403" customWidth="1"/>
    <col min="43" max="43" width="4.33203125" style="177" customWidth="1"/>
    <col min="44" max="55" width="4.33203125" customWidth="1"/>
  </cols>
  <sheetData>
    <row r="1" spans="1:43" ht="12.9" customHeight="1" thickBot="1" x14ac:dyDescent="0.35"/>
    <row r="2" spans="1:43" ht="12.9" customHeight="1" thickTop="1" thickBot="1" x14ac:dyDescent="0.35">
      <c r="A2" s="270" t="s">
        <v>1</v>
      </c>
      <c r="B2" s="271" t="s">
        <v>7</v>
      </c>
      <c r="C2" s="272" t="s">
        <v>2</v>
      </c>
      <c r="D2" s="966" t="s">
        <v>3</v>
      </c>
      <c r="E2" s="271" t="s">
        <v>161</v>
      </c>
      <c r="F2" s="273" t="s">
        <v>5</v>
      </c>
      <c r="G2" s="274" t="s">
        <v>326</v>
      </c>
      <c r="H2" s="275" t="s">
        <v>327</v>
      </c>
      <c r="I2" s="276" t="s">
        <v>328</v>
      </c>
      <c r="J2" s="277" t="s">
        <v>329</v>
      </c>
      <c r="K2" s="278" t="s">
        <v>330</v>
      </c>
      <c r="L2" s="279" t="s">
        <v>9</v>
      </c>
      <c r="M2" s="280" t="s">
        <v>331</v>
      </c>
      <c r="N2" s="281" t="s">
        <v>332</v>
      </c>
      <c r="O2" s="281" t="s">
        <v>333</v>
      </c>
      <c r="P2" s="281" t="s">
        <v>334</v>
      </c>
      <c r="Q2" s="281" t="s">
        <v>335</v>
      </c>
      <c r="R2" s="281" t="s">
        <v>336</v>
      </c>
      <c r="S2" s="281" t="s">
        <v>337</v>
      </c>
      <c r="T2" s="281" t="s">
        <v>338</v>
      </c>
      <c r="U2" s="281" t="s">
        <v>339</v>
      </c>
      <c r="V2" s="281" t="s">
        <v>340</v>
      </c>
      <c r="W2" s="281" t="s">
        <v>341</v>
      </c>
      <c r="X2" s="281" t="s">
        <v>342</v>
      </c>
      <c r="Y2" s="281" t="s">
        <v>343</v>
      </c>
      <c r="Z2" s="281" t="s">
        <v>344</v>
      </c>
      <c r="AA2" s="282" t="s">
        <v>345</v>
      </c>
      <c r="AB2" s="283" t="s">
        <v>346</v>
      </c>
      <c r="AC2" s="284" t="s">
        <v>347</v>
      </c>
      <c r="AD2" s="284" t="s">
        <v>348</v>
      </c>
      <c r="AE2" s="284" t="s">
        <v>349</v>
      </c>
      <c r="AF2" s="284" t="s">
        <v>350</v>
      </c>
      <c r="AG2" s="284" t="s">
        <v>351</v>
      </c>
      <c r="AH2" s="284" t="s">
        <v>352</v>
      </c>
      <c r="AI2" s="285" t="s">
        <v>353</v>
      </c>
      <c r="AJ2" s="284" t="s">
        <v>354</v>
      </c>
      <c r="AK2" s="284" t="s">
        <v>355</v>
      </c>
      <c r="AL2" s="284" t="s">
        <v>356</v>
      </c>
      <c r="AM2" s="284" t="s">
        <v>357</v>
      </c>
      <c r="AN2" s="284" t="s">
        <v>358</v>
      </c>
      <c r="AO2" s="284" t="s">
        <v>359</v>
      </c>
      <c r="AP2" s="967" t="s">
        <v>360</v>
      </c>
    </row>
    <row r="3" spans="1:43" ht="12.9" customHeight="1" thickTop="1" x14ac:dyDescent="0.3">
      <c r="A3" s="286">
        <v>1</v>
      </c>
      <c r="B3" s="287" t="s">
        <v>14</v>
      </c>
      <c r="C3" s="12" t="s">
        <v>12</v>
      </c>
      <c r="D3" s="898">
        <v>1998</v>
      </c>
      <c r="E3" s="14">
        <f t="shared" ref="E3:E11" si="0">SUM(2018-D3)</f>
        <v>20</v>
      </c>
      <c r="F3" s="15" t="s">
        <v>13</v>
      </c>
      <c r="G3" s="42"/>
      <c r="H3" s="968"/>
      <c r="I3" s="288">
        <f>MIN(AA3:AA3:AO3)</f>
        <v>0.67152777777777783</v>
      </c>
      <c r="J3" s="289">
        <f t="shared" ref="J3:J11" si="1">IF(COUNTIF(M3:AA3,"&gt;=0")&lt;11,SUM(M3:AA3),SUM(LARGE(M3:AA3,1),LARGE(M3:AA3,2),LARGE(M3:AA3,3),LARGE(M3:AA3,4),LARGE(M3:AA3,5),LARGE(M3:AA3,6),LARGE(M3:AA3,7),LARGE(M3:AA3,8),LARGE(M3:AA3,9),LARGE(M3:AA3,10)))</f>
        <v>60</v>
      </c>
      <c r="K3" s="969">
        <f t="shared" ref="K3:K11" si="2">SUM(COUNTIF(M3:AA3,"&gt;-1"))</f>
        <v>6</v>
      </c>
      <c r="L3" s="290">
        <f t="shared" ref="L3:L11" si="3">SUM(M3:AA3)</f>
        <v>60</v>
      </c>
      <c r="M3" s="19">
        <v>10</v>
      </c>
      <c r="N3" s="19">
        <v>10</v>
      </c>
      <c r="O3" s="19">
        <v>10</v>
      </c>
      <c r="P3" s="19">
        <v>10</v>
      </c>
      <c r="Q3" s="19">
        <v>10</v>
      </c>
      <c r="R3" s="19">
        <v>10</v>
      </c>
      <c r="S3" s="970"/>
      <c r="T3" s="971"/>
      <c r="U3" s="971"/>
      <c r="V3" s="971"/>
      <c r="W3" s="971"/>
      <c r="X3" s="291"/>
      <c r="Y3" s="971"/>
      <c r="Z3" s="971"/>
      <c r="AA3" s="971"/>
      <c r="AB3" s="292">
        <v>0.70972222222222225</v>
      </c>
      <c r="AC3" s="293">
        <v>0.6958333333333333</v>
      </c>
      <c r="AD3" s="293">
        <v>0.68263888888888891</v>
      </c>
      <c r="AE3" s="294">
        <v>0.6743055555555556</v>
      </c>
      <c r="AF3" s="294">
        <v>0.67152777777777783</v>
      </c>
      <c r="AG3" s="294">
        <v>0.69097222222222221</v>
      </c>
      <c r="AH3" s="293"/>
      <c r="AI3" s="294"/>
      <c r="AJ3" s="293"/>
      <c r="AK3" s="293"/>
      <c r="AL3" s="293"/>
      <c r="AM3" s="293"/>
      <c r="AN3" s="293"/>
      <c r="AO3" s="293"/>
      <c r="AP3" s="295"/>
    </row>
    <row r="4" spans="1:43" ht="12.9" customHeight="1" x14ac:dyDescent="0.3">
      <c r="A4" s="972">
        <v>2</v>
      </c>
      <c r="B4" s="973" t="s">
        <v>14</v>
      </c>
      <c r="C4" s="929" t="s">
        <v>60</v>
      </c>
      <c r="D4" s="930">
        <v>2002</v>
      </c>
      <c r="E4" s="14">
        <f t="shared" si="0"/>
        <v>16</v>
      </c>
      <c r="F4" s="934" t="s">
        <v>61</v>
      </c>
      <c r="G4" s="974"/>
      <c r="H4" s="968"/>
      <c r="I4" s="288">
        <f>MIN(AB4:AB4:AP4)</f>
        <v>0.87638888888888899</v>
      </c>
      <c r="J4" s="975">
        <f t="shared" si="1"/>
        <v>30</v>
      </c>
      <c r="K4" s="976">
        <f t="shared" si="2"/>
        <v>4</v>
      </c>
      <c r="L4" s="977">
        <f t="shared" si="3"/>
        <v>30</v>
      </c>
      <c r="M4" s="919">
        <v>8</v>
      </c>
      <c r="N4" s="919">
        <v>6</v>
      </c>
      <c r="O4" s="919">
        <v>7</v>
      </c>
      <c r="P4" s="971"/>
      <c r="Q4" s="971"/>
      <c r="R4" s="919">
        <v>9</v>
      </c>
      <c r="S4" s="971"/>
      <c r="T4" s="971"/>
      <c r="U4" s="978"/>
      <c r="V4" s="971"/>
      <c r="W4" s="971"/>
      <c r="X4" s="971"/>
      <c r="Y4" s="971"/>
      <c r="Z4" s="971"/>
      <c r="AA4" s="979"/>
      <c r="AB4" s="980">
        <v>0.90972222222222221</v>
      </c>
      <c r="AC4" s="981" t="s">
        <v>143</v>
      </c>
      <c r="AD4" s="982">
        <v>0.98541666666666661</v>
      </c>
      <c r="AE4" s="983"/>
      <c r="AF4" s="983"/>
      <c r="AG4" s="983">
        <v>0.87638888888888899</v>
      </c>
      <c r="AH4" s="982"/>
      <c r="AI4" s="983"/>
      <c r="AJ4" s="982"/>
      <c r="AK4" s="982"/>
      <c r="AL4" s="982"/>
      <c r="AM4" s="982"/>
      <c r="AN4" s="982"/>
      <c r="AO4" s="982"/>
      <c r="AP4" s="984"/>
    </row>
    <row r="5" spans="1:43" ht="12.9" customHeight="1" x14ac:dyDescent="0.3">
      <c r="A5" s="972">
        <v>3</v>
      </c>
      <c r="B5" s="973" t="s">
        <v>14</v>
      </c>
      <c r="C5" s="920" t="s">
        <v>581</v>
      </c>
      <c r="D5" s="909">
        <v>1998</v>
      </c>
      <c r="E5" s="14">
        <f t="shared" si="0"/>
        <v>20</v>
      </c>
      <c r="F5" s="686" t="s">
        <v>54</v>
      </c>
      <c r="G5" s="974" t="s">
        <v>579</v>
      </c>
      <c r="H5" s="968"/>
      <c r="I5" s="288">
        <f>MIN(AB5:AB5:AP5)</f>
        <v>0.72013888888888899</v>
      </c>
      <c r="J5" s="975">
        <f t="shared" si="1"/>
        <v>18</v>
      </c>
      <c r="K5" s="976">
        <f t="shared" si="2"/>
        <v>2</v>
      </c>
      <c r="L5" s="977">
        <f t="shared" si="3"/>
        <v>18</v>
      </c>
      <c r="M5" s="971"/>
      <c r="N5" s="971"/>
      <c r="O5" s="971"/>
      <c r="P5" s="919">
        <v>9</v>
      </c>
      <c r="Q5" s="919">
        <v>9</v>
      </c>
      <c r="R5" s="971"/>
      <c r="S5" s="970"/>
      <c r="T5" s="971"/>
      <c r="U5" s="971"/>
      <c r="V5" s="971"/>
      <c r="W5" s="971"/>
      <c r="X5" s="971"/>
      <c r="Y5" s="971"/>
      <c r="Z5" s="971"/>
      <c r="AA5" s="979"/>
      <c r="AB5" s="985"/>
      <c r="AC5" s="982"/>
      <c r="AD5" s="982"/>
      <c r="AE5" s="982">
        <v>0.74444444444444446</v>
      </c>
      <c r="AF5" s="983">
        <v>0.72013888888888899</v>
      </c>
      <c r="AG5" s="983"/>
      <c r="AH5" s="982"/>
      <c r="AI5" s="983"/>
      <c r="AJ5" s="983"/>
      <c r="AK5" s="983"/>
      <c r="AL5" s="982"/>
      <c r="AM5" s="982"/>
      <c r="AN5" s="982"/>
      <c r="AO5" s="982"/>
      <c r="AP5" s="984"/>
    </row>
    <row r="6" spans="1:43" ht="12.9" customHeight="1" x14ac:dyDescent="0.3">
      <c r="A6" s="986">
        <v>4</v>
      </c>
      <c r="B6" s="987" t="s">
        <v>14</v>
      </c>
      <c r="C6" s="929" t="s">
        <v>148</v>
      </c>
      <c r="D6" s="930">
        <v>2000</v>
      </c>
      <c r="E6" s="106">
        <f t="shared" si="0"/>
        <v>18</v>
      </c>
      <c r="F6" s="74" t="s">
        <v>61</v>
      </c>
      <c r="G6" s="974"/>
      <c r="H6" s="968"/>
      <c r="I6" s="288">
        <f>MIN(AB6:AB6:AP6)</f>
        <v>0.94374999999999998</v>
      </c>
      <c r="J6" s="975">
        <f t="shared" si="1"/>
        <v>17</v>
      </c>
      <c r="K6" s="976">
        <f t="shared" si="2"/>
        <v>3</v>
      </c>
      <c r="L6" s="977">
        <f t="shared" si="3"/>
        <v>17</v>
      </c>
      <c r="M6" s="971"/>
      <c r="N6" s="988">
        <v>0</v>
      </c>
      <c r="O6" s="919">
        <v>9</v>
      </c>
      <c r="P6" s="971"/>
      <c r="Q6" s="971"/>
      <c r="R6" s="919">
        <v>8</v>
      </c>
      <c r="S6" s="971"/>
      <c r="T6" s="971"/>
      <c r="U6" s="971"/>
      <c r="V6" s="971"/>
      <c r="W6" s="971"/>
      <c r="X6" s="971"/>
      <c r="Y6" s="971"/>
      <c r="Z6" s="971"/>
      <c r="AA6" s="979"/>
      <c r="AB6" s="980"/>
      <c r="AC6" s="982" t="s">
        <v>149</v>
      </c>
      <c r="AD6" s="982">
        <v>0.94374999999999998</v>
      </c>
      <c r="AE6" s="983"/>
      <c r="AF6" s="983"/>
      <c r="AG6" s="983">
        <v>0.9458333333333333</v>
      </c>
      <c r="AH6" s="982"/>
      <c r="AI6" s="983"/>
      <c r="AJ6" s="983"/>
      <c r="AK6" s="983"/>
      <c r="AL6" s="982"/>
      <c r="AM6" s="982"/>
      <c r="AN6" s="982"/>
      <c r="AO6" s="982"/>
      <c r="AP6" s="984"/>
    </row>
    <row r="7" spans="1:43" ht="12.9" customHeight="1" x14ac:dyDescent="0.3">
      <c r="A7" s="989">
        <v>5</v>
      </c>
      <c r="B7" s="987" t="s">
        <v>14</v>
      </c>
      <c r="C7" s="990" t="s">
        <v>101</v>
      </c>
      <c r="D7" s="991">
        <v>2003</v>
      </c>
      <c r="E7" s="992">
        <f t="shared" si="0"/>
        <v>15</v>
      </c>
      <c r="F7" s="993" t="s">
        <v>68</v>
      </c>
      <c r="G7" s="974" t="s">
        <v>362</v>
      </c>
      <c r="H7" s="968"/>
      <c r="I7" s="288">
        <f>MIN(AB7:AB7:AP7)</f>
        <v>0.94374999999999998</v>
      </c>
      <c r="J7" s="975">
        <f t="shared" si="1"/>
        <v>15</v>
      </c>
      <c r="K7" s="976">
        <f t="shared" si="2"/>
        <v>2</v>
      </c>
      <c r="L7" s="977">
        <f t="shared" si="3"/>
        <v>15</v>
      </c>
      <c r="M7" s="911">
        <v>7</v>
      </c>
      <c r="N7" s="994"/>
      <c r="O7" s="911">
        <v>8</v>
      </c>
      <c r="P7" s="994"/>
      <c r="Q7" s="994"/>
      <c r="R7" s="994"/>
      <c r="S7" s="994"/>
      <c r="T7" s="994"/>
      <c r="U7" s="994"/>
      <c r="V7" s="994"/>
      <c r="W7" s="994"/>
      <c r="X7" s="994"/>
      <c r="Y7" s="994"/>
      <c r="Z7" s="994"/>
      <c r="AA7" s="995"/>
      <c r="AB7" s="996" t="s">
        <v>102</v>
      </c>
      <c r="AC7" s="997"/>
      <c r="AD7" s="997">
        <v>0.94374999999999998</v>
      </c>
      <c r="AE7" s="998"/>
      <c r="AF7" s="998"/>
      <c r="AG7" s="998"/>
      <c r="AH7" s="997"/>
      <c r="AI7" s="998"/>
      <c r="AJ7" s="998"/>
      <c r="AK7" s="998"/>
      <c r="AL7" s="997"/>
      <c r="AM7" s="997"/>
      <c r="AN7" s="997"/>
      <c r="AO7" s="997"/>
      <c r="AP7" s="999"/>
    </row>
    <row r="8" spans="1:43" ht="12.9" customHeight="1" x14ac:dyDescent="0.3">
      <c r="A8" s="986">
        <v>6</v>
      </c>
      <c r="B8" s="987" t="s">
        <v>14</v>
      </c>
      <c r="C8" s="990" t="s">
        <v>125</v>
      </c>
      <c r="D8" s="991">
        <v>1998</v>
      </c>
      <c r="E8" s="942">
        <f t="shared" si="0"/>
        <v>20</v>
      </c>
      <c r="F8" s="1000" t="s">
        <v>126</v>
      </c>
      <c r="G8" s="974" t="s">
        <v>361</v>
      </c>
      <c r="H8" s="968"/>
      <c r="I8" s="1001">
        <f>MIN(AB8:AB8:AP8)</f>
        <v>0.72152777777777777</v>
      </c>
      <c r="J8" s="975">
        <f t="shared" si="1"/>
        <v>9</v>
      </c>
      <c r="K8" s="976">
        <f t="shared" si="2"/>
        <v>1</v>
      </c>
      <c r="L8" s="977">
        <f t="shared" si="3"/>
        <v>9</v>
      </c>
      <c r="M8" s="994"/>
      <c r="N8" s="911">
        <v>9</v>
      </c>
      <c r="O8" s="994"/>
      <c r="P8" s="994"/>
      <c r="Q8" s="994"/>
      <c r="R8" s="994"/>
      <c r="S8" s="994"/>
      <c r="T8" s="994"/>
      <c r="U8" s="994"/>
      <c r="V8" s="994"/>
      <c r="W8" s="994"/>
      <c r="X8" s="994"/>
      <c r="Y8" s="994"/>
      <c r="Z8" s="994"/>
      <c r="AA8" s="995"/>
      <c r="AB8" s="1002"/>
      <c r="AC8" s="997">
        <v>0.72152777777777777</v>
      </c>
      <c r="AD8" s="997"/>
      <c r="AE8" s="983"/>
      <c r="AF8" s="998"/>
      <c r="AG8" s="998"/>
      <c r="AH8" s="997"/>
      <c r="AI8" s="998"/>
      <c r="AJ8" s="998"/>
      <c r="AK8" s="998"/>
      <c r="AL8" s="997"/>
      <c r="AM8" s="997"/>
      <c r="AN8" s="997"/>
      <c r="AO8" s="997"/>
      <c r="AP8" s="999"/>
    </row>
    <row r="9" spans="1:43" ht="12.9" customHeight="1" x14ac:dyDescent="0.3">
      <c r="A9" s="989">
        <v>7</v>
      </c>
      <c r="B9" s="987" t="s">
        <v>14</v>
      </c>
      <c r="C9" s="990" t="s">
        <v>34</v>
      </c>
      <c r="D9" s="930">
        <v>2002</v>
      </c>
      <c r="E9" s="992">
        <f t="shared" si="0"/>
        <v>16</v>
      </c>
      <c r="F9" s="1003" t="s">
        <v>24</v>
      </c>
      <c r="G9" s="974" t="s">
        <v>362</v>
      </c>
      <c r="H9" s="1004"/>
      <c r="I9" s="1001">
        <f>MIN(AB9:AB9:AP9)</f>
        <v>0.8305555555555556</v>
      </c>
      <c r="J9" s="975">
        <f t="shared" si="1"/>
        <v>9</v>
      </c>
      <c r="K9" s="976">
        <f t="shared" si="2"/>
        <v>1</v>
      </c>
      <c r="L9" s="977">
        <f t="shared" si="3"/>
        <v>9</v>
      </c>
      <c r="M9" s="911">
        <v>9</v>
      </c>
      <c r="N9" s="994"/>
      <c r="O9" s="971"/>
      <c r="P9" s="971"/>
      <c r="Q9" s="994"/>
      <c r="R9" s="971"/>
      <c r="S9" s="994"/>
      <c r="T9" s="994"/>
      <c r="U9" s="994"/>
      <c r="V9" s="994"/>
      <c r="W9" s="994"/>
      <c r="X9" s="994"/>
      <c r="Y9" s="994"/>
      <c r="Z9" s="994"/>
      <c r="AA9" s="994"/>
      <c r="AB9" s="1002">
        <v>0.8305555555555556</v>
      </c>
      <c r="AC9" s="1005"/>
      <c r="AD9" s="997"/>
      <c r="AE9" s="998"/>
      <c r="AF9" s="998"/>
      <c r="AG9" s="998"/>
      <c r="AH9" s="997"/>
      <c r="AI9" s="998"/>
      <c r="AJ9" s="998"/>
      <c r="AK9" s="998"/>
      <c r="AL9" s="997"/>
      <c r="AM9" s="997"/>
      <c r="AN9" s="997"/>
      <c r="AO9" s="997"/>
      <c r="AP9" s="999"/>
    </row>
    <row r="10" spans="1:43" ht="12.9" customHeight="1" x14ac:dyDescent="0.3">
      <c r="A10" s="986">
        <v>8</v>
      </c>
      <c r="B10" s="987" t="s">
        <v>14</v>
      </c>
      <c r="C10" s="990" t="s">
        <v>127</v>
      </c>
      <c r="D10" s="991">
        <v>1998</v>
      </c>
      <c r="E10" s="942">
        <f t="shared" si="0"/>
        <v>20</v>
      </c>
      <c r="F10" s="1000" t="s">
        <v>126</v>
      </c>
      <c r="G10" s="974" t="s">
        <v>361</v>
      </c>
      <c r="H10" s="968"/>
      <c r="I10" s="288">
        <f>MIN(AB10:AB10:AP10)</f>
        <v>0.76111111111111107</v>
      </c>
      <c r="J10" s="975">
        <f t="shared" si="1"/>
        <v>8</v>
      </c>
      <c r="K10" s="976">
        <f t="shared" si="2"/>
        <v>1</v>
      </c>
      <c r="L10" s="977">
        <f t="shared" si="3"/>
        <v>8</v>
      </c>
      <c r="M10" s="994"/>
      <c r="N10" s="911">
        <v>8</v>
      </c>
      <c r="O10" s="994"/>
      <c r="P10" s="994"/>
      <c r="Q10" s="994"/>
      <c r="R10" s="994"/>
      <c r="S10" s="994"/>
      <c r="T10" s="994"/>
      <c r="U10" s="994"/>
      <c r="V10" s="994"/>
      <c r="W10" s="994"/>
      <c r="X10" s="994"/>
      <c r="Y10" s="994"/>
      <c r="Z10" s="994"/>
      <c r="AA10" s="995"/>
      <c r="AB10" s="1002"/>
      <c r="AC10" s="997">
        <v>0.76111111111111107</v>
      </c>
      <c r="AD10" s="997"/>
      <c r="AE10" s="998"/>
      <c r="AF10" s="998"/>
      <c r="AG10" s="998"/>
      <c r="AH10" s="997"/>
      <c r="AI10" s="998"/>
      <c r="AJ10" s="998"/>
      <c r="AK10" s="998"/>
      <c r="AL10" s="997"/>
      <c r="AM10" s="997"/>
      <c r="AN10" s="997"/>
      <c r="AO10" s="997"/>
      <c r="AP10" s="999"/>
    </row>
    <row r="11" spans="1:43" ht="12.9" customHeight="1" x14ac:dyDescent="0.3">
      <c r="A11" s="989">
        <v>9</v>
      </c>
      <c r="B11" s="987" t="s">
        <v>14</v>
      </c>
      <c r="C11" s="990" t="s">
        <v>129</v>
      </c>
      <c r="D11" s="991">
        <v>2000</v>
      </c>
      <c r="E11" s="1006">
        <f t="shared" si="0"/>
        <v>18</v>
      </c>
      <c r="F11" s="296" t="s">
        <v>126</v>
      </c>
      <c r="G11" s="1007" t="s">
        <v>361</v>
      </c>
      <c r="H11" s="1004"/>
      <c r="I11" s="288">
        <f>MIN(AB11:AB11:AP11)</f>
        <v>0.7993055555555556</v>
      </c>
      <c r="J11" s="975">
        <f t="shared" si="1"/>
        <v>7</v>
      </c>
      <c r="K11" s="976">
        <f t="shared" si="2"/>
        <v>1</v>
      </c>
      <c r="L11" s="977">
        <f t="shared" si="3"/>
        <v>7</v>
      </c>
      <c r="M11" s="994"/>
      <c r="N11" s="911">
        <v>7</v>
      </c>
      <c r="O11" s="994"/>
      <c r="P11" s="994"/>
      <c r="Q11" s="994"/>
      <c r="R11" s="994"/>
      <c r="S11" s="994"/>
      <c r="T11" s="994"/>
      <c r="U11" s="994"/>
      <c r="V11" s="994"/>
      <c r="W11" s="994"/>
      <c r="X11" s="994"/>
      <c r="Y11" s="994"/>
      <c r="Z11" s="994"/>
      <c r="AA11" s="995"/>
      <c r="AB11" s="1002"/>
      <c r="AC11" s="997">
        <v>0.7993055555555556</v>
      </c>
      <c r="AD11" s="997"/>
      <c r="AE11" s="998"/>
      <c r="AF11" s="998"/>
      <c r="AG11" s="998"/>
      <c r="AH11" s="997"/>
      <c r="AI11" s="998"/>
      <c r="AJ11" s="998"/>
      <c r="AK11" s="998"/>
      <c r="AL11" s="997"/>
      <c r="AM11" s="997"/>
      <c r="AN11" s="997"/>
      <c r="AO11" s="997"/>
      <c r="AP11" s="999"/>
    </row>
    <row r="12" spans="1:43" ht="12.9" customHeight="1" thickBot="1" x14ac:dyDescent="0.35">
      <c r="A12" s="1008">
        <v>9</v>
      </c>
      <c r="B12" s="1009" t="s">
        <v>14</v>
      </c>
      <c r="C12" s="1010" t="s">
        <v>363</v>
      </c>
      <c r="D12" s="1011"/>
      <c r="E12" s="1012"/>
      <c r="F12" s="1013"/>
      <c r="G12" s="1014"/>
      <c r="H12" s="1004"/>
      <c r="I12" s="1015"/>
      <c r="J12" s="1016"/>
      <c r="K12" s="1017"/>
      <c r="L12" s="1018">
        <f>SUM(M12:AA12)/5</f>
        <v>4.2</v>
      </c>
      <c r="M12" s="1019">
        <f>COUNTIF(M3:M11,"&gt;-1")</f>
        <v>4</v>
      </c>
      <c r="N12" s="1019">
        <f>COUNTIF(N3:N11,"&gt;-1")</f>
        <v>6</v>
      </c>
      <c r="O12" s="1019">
        <f>COUNTIF(O3:O11,"&gt;-1")</f>
        <v>4</v>
      </c>
      <c r="P12" s="1019">
        <f>COUNTIF(P3:P11,"&gt;-1")</f>
        <v>2</v>
      </c>
      <c r="Q12" s="1020">
        <f t="shared" ref="Q12:AA12" si="4">COUNTIF(Q3:Q6,"&gt;-1")</f>
        <v>2</v>
      </c>
      <c r="R12" s="1020">
        <f t="shared" si="4"/>
        <v>3</v>
      </c>
      <c r="S12" s="1020">
        <f t="shared" si="4"/>
        <v>0</v>
      </c>
      <c r="T12" s="1020">
        <f t="shared" si="4"/>
        <v>0</v>
      </c>
      <c r="U12" s="1020">
        <f t="shared" si="4"/>
        <v>0</v>
      </c>
      <c r="V12" s="1020">
        <f t="shared" si="4"/>
        <v>0</v>
      </c>
      <c r="W12" s="1020">
        <f t="shared" si="4"/>
        <v>0</v>
      </c>
      <c r="X12" s="1020">
        <f t="shared" si="4"/>
        <v>0</v>
      </c>
      <c r="Y12" s="1020">
        <f t="shared" si="4"/>
        <v>0</v>
      </c>
      <c r="Z12" s="1020">
        <f t="shared" si="4"/>
        <v>0</v>
      </c>
      <c r="AA12" s="1021">
        <f t="shared" si="4"/>
        <v>0</v>
      </c>
      <c r="AB12" s="1022"/>
      <c r="AC12" s="1023"/>
      <c r="AD12" s="1024"/>
      <c r="AE12" s="1023"/>
      <c r="AF12" s="1023"/>
      <c r="AG12" s="1023"/>
      <c r="AH12" s="1023"/>
      <c r="AI12" s="1023"/>
      <c r="AJ12" s="1023"/>
      <c r="AK12" s="1023"/>
      <c r="AL12" s="1023"/>
      <c r="AM12" s="1025"/>
      <c r="AN12" s="1025"/>
      <c r="AO12" s="1023"/>
      <c r="AP12" s="1026"/>
    </row>
    <row r="13" spans="1:43" s="1029" customFormat="1" ht="12.9" customHeight="1" thickTop="1" thickBot="1" x14ac:dyDescent="0.35">
      <c r="A13" s="270" t="s">
        <v>1</v>
      </c>
      <c r="B13" s="271" t="s">
        <v>7</v>
      </c>
      <c r="C13" s="272" t="s">
        <v>2</v>
      </c>
      <c r="D13" s="966" t="s">
        <v>3</v>
      </c>
      <c r="E13" s="271" t="s">
        <v>161</v>
      </c>
      <c r="F13" s="273" t="s">
        <v>5</v>
      </c>
      <c r="G13" s="274" t="s">
        <v>326</v>
      </c>
      <c r="H13" s="275" t="s">
        <v>327</v>
      </c>
      <c r="I13" s="276" t="s">
        <v>328</v>
      </c>
      <c r="J13" s="277" t="s">
        <v>329</v>
      </c>
      <c r="K13" s="278" t="s">
        <v>330</v>
      </c>
      <c r="L13" s="279" t="s">
        <v>9</v>
      </c>
      <c r="M13" s="280" t="s">
        <v>331</v>
      </c>
      <c r="N13" s="281" t="s">
        <v>332</v>
      </c>
      <c r="O13" s="281" t="s">
        <v>333</v>
      </c>
      <c r="P13" s="281" t="s">
        <v>334</v>
      </c>
      <c r="Q13" s="281" t="s">
        <v>335</v>
      </c>
      <c r="R13" s="281" t="s">
        <v>336</v>
      </c>
      <c r="S13" s="281" t="s">
        <v>337</v>
      </c>
      <c r="T13" s="281" t="s">
        <v>338</v>
      </c>
      <c r="U13" s="281" t="s">
        <v>339</v>
      </c>
      <c r="V13" s="281" t="s">
        <v>340</v>
      </c>
      <c r="W13" s="281" t="s">
        <v>341</v>
      </c>
      <c r="X13" s="281" t="s">
        <v>342</v>
      </c>
      <c r="Y13" s="281" t="s">
        <v>343</v>
      </c>
      <c r="Z13" s="281" t="s">
        <v>344</v>
      </c>
      <c r="AA13" s="282" t="s">
        <v>345</v>
      </c>
      <c r="AB13" s="299" t="s">
        <v>346</v>
      </c>
      <c r="AC13" s="300" t="s">
        <v>347</v>
      </c>
      <c r="AD13" s="300" t="s">
        <v>348</v>
      </c>
      <c r="AE13" s="300" t="s">
        <v>349</v>
      </c>
      <c r="AF13" s="300" t="s">
        <v>350</v>
      </c>
      <c r="AG13" s="300" t="s">
        <v>351</v>
      </c>
      <c r="AH13" s="300" t="s">
        <v>352</v>
      </c>
      <c r="AI13" s="300" t="s">
        <v>353</v>
      </c>
      <c r="AJ13" s="300" t="s">
        <v>354</v>
      </c>
      <c r="AK13" s="300" t="s">
        <v>355</v>
      </c>
      <c r="AL13" s="300" t="s">
        <v>356</v>
      </c>
      <c r="AM13" s="300" t="s">
        <v>357</v>
      </c>
      <c r="AN13" s="300" t="s">
        <v>358</v>
      </c>
      <c r="AO13" s="300" t="s">
        <v>359</v>
      </c>
      <c r="AP13" s="1027" t="s">
        <v>360</v>
      </c>
      <c r="AQ13" s="1028"/>
    </row>
    <row r="14" spans="1:43" ht="12.9" customHeight="1" thickTop="1" x14ac:dyDescent="0.3">
      <c r="A14" s="286">
        <v>1</v>
      </c>
      <c r="B14" s="287" t="s">
        <v>17</v>
      </c>
      <c r="C14" s="12" t="s">
        <v>15</v>
      </c>
      <c r="D14" s="898">
        <v>1982</v>
      </c>
      <c r="E14" s="14">
        <f t="shared" ref="E14:E29" si="5">SUM(2018-D14)</f>
        <v>36</v>
      </c>
      <c r="F14" s="58" t="s">
        <v>16</v>
      </c>
      <c r="G14" s="42"/>
      <c r="H14" s="301"/>
      <c r="I14" s="288">
        <f>MIN(AB14:AB14:AP14)</f>
        <v>0.67083333333333339</v>
      </c>
      <c r="J14" s="289">
        <f t="shared" ref="J14:J29" si="6">IF(COUNTIF(M14:AA14,"&gt;=0")&lt;11,SUM(M14:AA14),SUM(LARGE(M14:AA14,1),LARGE(M14:AA14,2),LARGE(M14:AA14,3),LARGE(M14:AA14,4),LARGE(M14:AA14,5),LARGE(M14:AA14,6),LARGE(M14:AA14,7),LARGE(M14:AA14,8),LARGE(M14:AA14,9),LARGE(M14:AA14,10)))</f>
        <v>60</v>
      </c>
      <c r="K14" s="969">
        <f t="shared" ref="K14:K29" si="7">SUM(COUNTIF(M14:AA14,"&gt;-1"))</f>
        <v>6</v>
      </c>
      <c r="L14" s="290">
        <f t="shared" ref="L14:L29" si="8">SUM(M14:AA14)</f>
        <v>60</v>
      </c>
      <c r="M14" s="19">
        <v>10</v>
      </c>
      <c r="N14" s="19">
        <v>10</v>
      </c>
      <c r="O14" s="19">
        <v>10</v>
      </c>
      <c r="P14" s="19">
        <v>10</v>
      </c>
      <c r="Q14" s="19">
        <v>10</v>
      </c>
      <c r="R14" s="19">
        <v>10</v>
      </c>
      <c r="S14" s="291"/>
      <c r="T14" s="291"/>
      <c r="U14" s="291"/>
      <c r="V14" s="291"/>
      <c r="W14" s="291"/>
      <c r="X14" s="971"/>
      <c r="Y14" s="971"/>
      <c r="Z14" s="291"/>
      <c r="AA14" s="291"/>
      <c r="AB14" s="1030">
        <v>0.71388888888888891</v>
      </c>
      <c r="AC14" s="294">
        <v>0.69930555555555562</v>
      </c>
      <c r="AD14" s="293">
        <v>0.69791666666666663</v>
      </c>
      <c r="AE14" s="293">
        <v>0.67499999999999993</v>
      </c>
      <c r="AF14" s="293">
        <v>0.68055555555555547</v>
      </c>
      <c r="AG14" s="293">
        <v>0.67083333333333339</v>
      </c>
      <c r="AH14" s="294"/>
      <c r="AI14" s="294"/>
      <c r="AJ14" s="294"/>
      <c r="AK14" s="293"/>
      <c r="AL14" s="294"/>
      <c r="AM14" s="293"/>
      <c r="AN14" s="293"/>
      <c r="AO14" s="293"/>
      <c r="AP14" s="295"/>
    </row>
    <row r="15" spans="1:43" ht="12.9" customHeight="1" x14ac:dyDescent="0.3">
      <c r="A15" s="972">
        <v>2</v>
      </c>
      <c r="B15" s="973" t="s">
        <v>17</v>
      </c>
      <c r="C15" s="920" t="s">
        <v>26</v>
      </c>
      <c r="D15" s="909">
        <v>1980</v>
      </c>
      <c r="E15" s="14">
        <f t="shared" si="5"/>
        <v>38</v>
      </c>
      <c r="F15" s="927" t="s">
        <v>16</v>
      </c>
      <c r="G15" s="974"/>
      <c r="H15" s="968"/>
      <c r="I15" s="1001">
        <f>MIN(AB15:AB15:AP15)</f>
        <v>0.71527777777777779</v>
      </c>
      <c r="J15" s="975">
        <f t="shared" si="6"/>
        <v>49</v>
      </c>
      <c r="K15" s="1031">
        <f t="shared" si="7"/>
        <v>6</v>
      </c>
      <c r="L15" s="977">
        <f t="shared" si="8"/>
        <v>49</v>
      </c>
      <c r="M15" s="919">
        <v>8</v>
      </c>
      <c r="N15" s="919">
        <v>8</v>
      </c>
      <c r="O15" s="919">
        <v>8</v>
      </c>
      <c r="P15" s="919">
        <v>9</v>
      </c>
      <c r="Q15" s="919">
        <v>8</v>
      </c>
      <c r="R15" s="919">
        <v>8</v>
      </c>
      <c r="S15" s="971"/>
      <c r="T15" s="970"/>
      <c r="U15" s="971"/>
      <c r="V15" s="971"/>
      <c r="W15" s="970"/>
      <c r="X15" s="971"/>
      <c r="Y15" s="971"/>
      <c r="Z15" s="971"/>
      <c r="AA15" s="971"/>
      <c r="AB15" s="1032">
        <v>0.7631944444444444</v>
      </c>
      <c r="AC15" s="982">
        <v>0.74375000000000002</v>
      </c>
      <c r="AD15" s="982">
        <v>0.71527777777777779</v>
      </c>
      <c r="AE15" s="982">
        <v>0.7319444444444444</v>
      </c>
      <c r="AF15" s="982">
        <v>0.71944444444444444</v>
      </c>
      <c r="AG15" s="983">
        <v>0.73819444444444438</v>
      </c>
      <c r="AH15" s="983"/>
      <c r="AI15" s="981"/>
      <c r="AJ15" s="982"/>
      <c r="AK15" s="983"/>
      <c r="AL15" s="983"/>
      <c r="AM15" s="982"/>
      <c r="AN15" s="982"/>
      <c r="AO15" s="982"/>
      <c r="AP15" s="984"/>
    </row>
    <row r="16" spans="1:43" ht="12.9" customHeight="1" x14ac:dyDescent="0.3">
      <c r="A16" s="972">
        <v>3</v>
      </c>
      <c r="B16" s="287" t="s">
        <v>17</v>
      </c>
      <c r="C16" s="917" t="s">
        <v>23</v>
      </c>
      <c r="D16" s="909">
        <v>1981</v>
      </c>
      <c r="E16" s="14">
        <f t="shared" si="5"/>
        <v>37</v>
      </c>
      <c r="F16" s="1033" t="s">
        <v>24</v>
      </c>
      <c r="G16" s="974" t="s">
        <v>362</v>
      </c>
      <c r="H16" s="968"/>
      <c r="I16" s="1001">
        <f>MIN(AB16:AB16:AP16)</f>
        <v>0.70763888888888893</v>
      </c>
      <c r="J16" s="975">
        <f t="shared" si="6"/>
        <v>45</v>
      </c>
      <c r="K16" s="976">
        <f t="shared" si="7"/>
        <v>5</v>
      </c>
      <c r="L16" s="977">
        <f t="shared" si="8"/>
        <v>45</v>
      </c>
      <c r="M16" s="919">
        <v>9</v>
      </c>
      <c r="N16" s="919">
        <v>9</v>
      </c>
      <c r="O16" s="919">
        <v>9</v>
      </c>
      <c r="P16" s="970"/>
      <c r="Q16" s="919">
        <v>9</v>
      </c>
      <c r="R16" s="919">
        <v>9</v>
      </c>
      <c r="S16" s="971"/>
      <c r="T16" s="971"/>
      <c r="U16" s="971"/>
      <c r="V16" s="971"/>
      <c r="W16" s="971"/>
      <c r="X16" s="971"/>
      <c r="Y16" s="971"/>
      <c r="Z16" s="971"/>
      <c r="AA16" s="971"/>
      <c r="AB16" s="1032">
        <v>0.75555555555555554</v>
      </c>
      <c r="AC16" s="1034">
        <v>0.73958333333333337</v>
      </c>
      <c r="AD16" s="982">
        <v>0.71319444444444446</v>
      </c>
      <c r="AE16" s="983"/>
      <c r="AF16" s="983">
        <v>0.70763888888888893</v>
      </c>
      <c r="AG16" s="982">
        <v>0.72430555555555554</v>
      </c>
      <c r="AH16" s="983"/>
      <c r="AI16" s="983"/>
      <c r="AJ16" s="983"/>
      <c r="AK16" s="983"/>
      <c r="AL16" s="983"/>
      <c r="AM16" s="982"/>
      <c r="AN16" s="982"/>
      <c r="AO16" s="983"/>
      <c r="AP16" s="984"/>
    </row>
    <row r="17" spans="1:42" ht="12.9" customHeight="1" x14ac:dyDescent="0.3">
      <c r="A17" s="989">
        <v>4</v>
      </c>
      <c r="B17" s="987" t="s">
        <v>17</v>
      </c>
      <c r="C17" s="929" t="s">
        <v>44</v>
      </c>
      <c r="D17" s="930">
        <v>1986</v>
      </c>
      <c r="E17" s="14">
        <f t="shared" si="5"/>
        <v>32</v>
      </c>
      <c r="F17" s="931" t="s">
        <v>45</v>
      </c>
      <c r="G17" s="974"/>
      <c r="H17" s="968"/>
      <c r="I17" s="1001">
        <f>MIN(AB17:AB17:AP17)</f>
        <v>0.7680555555555556</v>
      </c>
      <c r="J17" s="975">
        <f t="shared" si="6"/>
        <v>40</v>
      </c>
      <c r="K17" s="1031">
        <f t="shared" si="7"/>
        <v>6</v>
      </c>
      <c r="L17" s="977">
        <f t="shared" si="8"/>
        <v>40</v>
      </c>
      <c r="M17" s="919">
        <v>7</v>
      </c>
      <c r="N17" s="919">
        <v>6</v>
      </c>
      <c r="O17" s="919">
        <v>6</v>
      </c>
      <c r="P17" s="919">
        <v>8</v>
      </c>
      <c r="Q17" s="919">
        <v>7</v>
      </c>
      <c r="R17" s="919">
        <v>6</v>
      </c>
      <c r="S17" s="971"/>
      <c r="T17" s="971"/>
      <c r="U17" s="971"/>
      <c r="V17" s="971"/>
      <c r="W17" s="971"/>
      <c r="X17" s="971"/>
      <c r="Y17" s="971"/>
      <c r="Z17" s="971"/>
      <c r="AA17" s="971"/>
      <c r="AB17" s="1030">
        <v>0.85</v>
      </c>
      <c r="AC17" s="982">
        <v>0.84305555555555556</v>
      </c>
      <c r="AD17" s="983">
        <v>0.87986111111111109</v>
      </c>
      <c r="AE17" s="982">
        <v>0.77638888888888891</v>
      </c>
      <c r="AF17" s="982">
        <v>0.7680555555555556</v>
      </c>
      <c r="AG17" s="983">
        <v>0.8569444444444444</v>
      </c>
      <c r="AH17" s="982"/>
      <c r="AI17" s="983"/>
      <c r="AJ17" s="981"/>
      <c r="AK17" s="982"/>
      <c r="AL17" s="982"/>
      <c r="AM17" s="983"/>
      <c r="AN17" s="982"/>
      <c r="AO17" s="983"/>
      <c r="AP17" s="1035"/>
    </row>
    <row r="18" spans="1:42" ht="12.9" customHeight="1" x14ac:dyDescent="0.3">
      <c r="A18" s="989">
        <v>5</v>
      </c>
      <c r="B18" s="987" t="s">
        <v>17</v>
      </c>
      <c r="C18" s="933" t="s">
        <v>557</v>
      </c>
      <c r="D18" s="909">
        <v>1982</v>
      </c>
      <c r="E18" s="14">
        <f t="shared" si="5"/>
        <v>36</v>
      </c>
      <c r="F18" s="928" t="s">
        <v>24</v>
      </c>
      <c r="G18" s="974"/>
      <c r="H18" s="968"/>
      <c r="I18" s="1001">
        <f>MIN(AB18:AB18:AP18)</f>
        <v>0.80486111111111114</v>
      </c>
      <c r="J18" s="975">
        <f t="shared" si="6"/>
        <v>27</v>
      </c>
      <c r="K18" s="976">
        <f t="shared" si="7"/>
        <v>4</v>
      </c>
      <c r="L18" s="977">
        <f t="shared" si="8"/>
        <v>27</v>
      </c>
      <c r="M18" s="971"/>
      <c r="N18" s="971"/>
      <c r="O18" s="919">
        <v>7</v>
      </c>
      <c r="P18" s="919">
        <v>7</v>
      </c>
      <c r="Q18" s="919">
        <v>6</v>
      </c>
      <c r="R18" s="919">
        <v>7</v>
      </c>
      <c r="S18" s="971"/>
      <c r="T18" s="971"/>
      <c r="U18" s="942"/>
      <c r="V18" s="971"/>
      <c r="W18" s="971"/>
      <c r="X18" s="971"/>
      <c r="Y18" s="971"/>
      <c r="Z18" s="971"/>
      <c r="AA18" s="971"/>
      <c r="AB18" s="1030"/>
      <c r="AC18" s="1034"/>
      <c r="AD18" s="983">
        <v>0.8222222222222223</v>
      </c>
      <c r="AE18" s="983">
        <v>0.80902777777777779</v>
      </c>
      <c r="AF18" s="983">
        <v>0.80902777777777779</v>
      </c>
      <c r="AG18" s="983">
        <v>0.80486111111111114</v>
      </c>
      <c r="AH18" s="982"/>
      <c r="AI18" s="983"/>
      <c r="AJ18" s="983"/>
      <c r="AK18" s="982"/>
      <c r="AL18" s="982"/>
      <c r="AM18" s="983"/>
      <c r="AN18" s="982"/>
      <c r="AO18" s="983"/>
      <c r="AP18" s="984"/>
    </row>
    <row r="19" spans="1:42" ht="12.9" customHeight="1" x14ac:dyDescent="0.3">
      <c r="A19" s="989">
        <v>6</v>
      </c>
      <c r="B19" s="987" t="s">
        <v>17</v>
      </c>
      <c r="C19" s="929" t="s">
        <v>65</v>
      </c>
      <c r="D19" s="930">
        <v>1985</v>
      </c>
      <c r="E19" s="14">
        <f t="shared" si="5"/>
        <v>33</v>
      </c>
      <c r="F19" s="333" t="s">
        <v>43</v>
      </c>
      <c r="G19" s="974"/>
      <c r="H19" s="968"/>
      <c r="I19" s="1001">
        <f>MIN(AB19:AB19:AP19)</f>
        <v>0.90486111111111101</v>
      </c>
      <c r="J19" s="975">
        <f t="shared" si="6"/>
        <v>19</v>
      </c>
      <c r="K19" s="1031">
        <f t="shared" si="7"/>
        <v>6</v>
      </c>
      <c r="L19" s="977">
        <f t="shared" si="8"/>
        <v>19</v>
      </c>
      <c r="M19" s="919">
        <v>5</v>
      </c>
      <c r="N19" s="919">
        <v>3</v>
      </c>
      <c r="O19" s="919">
        <v>2</v>
      </c>
      <c r="P19" s="919">
        <v>3</v>
      </c>
      <c r="Q19" s="919">
        <v>3</v>
      </c>
      <c r="R19" s="919">
        <v>3</v>
      </c>
      <c r="S19" s="291"/>
      <c r="T19" s="291"/>
      <c r="U19" s="291"/>
      <c r="V19" s="971"/>
      <c r="W19" s="971"/>
      <c r="X19" s="971"/>
      <c r="Y19" s="971"/>
      <c r="Z19" s="971"/>
      <c r="AA19" s="971"/>
      <c r="AB19" s="1030">
        <v>0.97499999999999998</v>
      </c>
      <c r="AC19" s="982">
        <v>0.95347222222222217</v>
      </c>
      <c r="AD19" s="982">
        <v>0.92013888888888884</v>
      </c>
      <c r="AE19" s="982">
        <v>0.91527777777777775</v>
      </c>
      <c r="AF19" s="983">
        <v>0.90486111111111101</v>
      </c>
      <c r="AG19" s="1036">
        <v>0.94097222222222221</v>
      </c>
      <c r="AH19" s="981"/>
      <c r="AI19" s="983"/>
      <c r="AJ19" s="982"/>
      <c r="AK19" s="983"/>
      <c r="AL19" s="982"/>
      <c r="AM19" s="983"/>
      <c r="AN19" s="982"/>
      <c r="AO19" s="983"/>
      <c r="AP19" s="1035"/>
    </row>
    <row r="20" spans="1:42" ht="12.9" customHeight="1" x14ac:dyDescent="0.3">
      <c r="A20" s="989">
        <v>7</v>
      </c>
      <c r="B20" s="987" t="s">
        <v>17</v>
      </c>
      <c r="C20" s="929" t="s">
        <v>62</v>
      </c>
      <c r="D20" s="930">
        <v>1983</v>
      </c>
      <c r="E20" s="14">
        <f t="shared" si="5"/>
        <v>35</v>
      </c>
      <c r="F20" s="1037" t="s">
        <v>19</v>
      </c>
      <c r="G20" s="974"/>
      <c r="H20" s="968"/>
      <c r="I20" s="1001">
        <f>MIN(AB20:AB20:AP20)</f>
        <v>0.86249999999999993</v>
      </c>
      <c r="J20" s="975">
        <f t="shared" si="6"/>
        <v>18</v>
      </c>
      <c r="K20" s="976">
        <f t="shared" si="7"/>
        <v>4</v>
      </c>
      <c r="L20" s="977">
        <f t="shared" si="8"/>
        <v>18</v>
      </c>
      <c r="M20" s="919">
        <v>6</v>
      </c>
      <c r="N20" s="971"/>
      <c r="O20" s="919">
        <v>3</v>
      </c>
      <c r="P20" s="971"/>
      <c r="Q20" s="919">
        <v>4</v>
      </c>
      <c r="R20" s="919">
        <v>5</v>
      </c>
      <c r="S20" s="971"/>
      <c r="T20" s="971"/>
      <c r="U20" s="971"/>
      <c r="V20" s="971"/>
      <c r="W20" s="971"/>
      <c r="X20" s="971"/>
      <c r="Y20" s="971"/>
      <c r="Z20" s="971"/>
      <c r="AA20" s="971"/>
      <c r="AB20" s="1032">
        <v>0.91805555555555562</v>
      </c>
      <c r="AC20" s="982"/>
      <c r="AD20" s="982">
        <v>0.9145833333333333</v>
      </c>
      <c r="AE20" s="982"/>
      <c r="AF20" s="983">
        <v>0.8666666666666667</v>
      </c>
      <c r="AG20" s="983">
        <v>0.86249999999999993</v>
      </c>
      <c r="AH20" s="981"/>
      <c r="AI20" s="983"/>
      <c r="AJ20" s="981"/>
      <c r="AK20" s="982"/>
      <c r="AL20" s="983"/>
      <c r="AM20" s="983"/>
      <c r="AN20" s="983"/>
      <c r="AO20" s="1038"/>
      <c r="AP20" s="984"/>
    </row>
    <row r="21" spans="1:42" ht="12.9" customHeight="1" x14ac:dyDescent="0.3">
      <c r="A21" s="989">
        <v>8</v>
      </c>
      <c r="B21" s="987" t="s">
        <v>17</v>
      </c>
      <c r="C21" s="920" t="s">
        <v>582</v>
      </c>
      <c r="D21" s="909">
        <v>1980</v>
      </c>
      <c r="E21" s="14">
        <f t="shared" si="5"/>
        <v>38</v>
      </c>
      <c r="F21" s="32" t="s">
        <v>19</v>
      </c>
      <c r="G21" s="974"/>
      <c r="H21" s="968"/>
      <c r="I21" s="1001">
        <f>MIN(AB21:AB21:AP21)</f>
        <v>0.81388888888888899</v>
      </c>
      <c r="J21" s="975">
        <f t="shared" si="6"/>
        <v>13</v>
      </c>
      <c r="K21" s="976">
        <f t="shared" si="7"/>
        <v>3</v>
      </c>
      <c r="L21" s="977">
        <f t="shared" si="8"/>
        <v>13</v>
      </c>
      <c r="M21" s="971"/>
      <c r="N21" s="971"/>
      <c r="O21" s="971"/>
      <c r="P21" s="919">
        <v>6</v>
      </c>
      <c r="Q21" s="919">
        <v>5</v>
      </c>
      <c r="R21" s="919">
        <v>2</v>
      </c>
      <c r="S21" s="970"/>
      <c r="T21" s="971"/>
      <c r="U21" s="971"/>
      <c r="V21" s="971"/>
      <c r="W21" s="971"/>
      <c r="X21" s="971"/>
      <c r="Y21" s="971"/>
      <c r="Z21" s="971"/>
      <c r="AA21" s="971"/>
      <c r="AB21" s="1039"/>
      <c r="AC21" s="1040"/>
      <c r="AD21" s="982"/>
      <c r="AE21" s="982">
        <v>0.81388888888888899</v>
      </c>
      <c r="AF21" s="983">
        <v>0.82430555555555562</v>
      </c>
      <c r="AG21" s="983">
        <v>0.97777777777777775</v>
      </c>
      <c r="AH21" s="983"/>
      <c r="AI21" s="983"/>
      <c r="AJ21" s="982"/>
      <c r="AK21" s="983"/>
      <c r="AL21" s="981"/>
      <c r="AM21" s="983"/>
      <c r="AN21" s="982"/>
      <c r="AO21" s="983"/>
      <c r="AP21" s="1035"/>
    </row>
    <row r="22" spans="1:42" ht="12.9" customHeight="1" x14ac:dyDescent="0.3">
      <c r="A22" s="989">
        <v>9</v>
      </c>
      <c r="B22" s="987" t="s">
        <v>17</v>
      </c>
      <c r="C22" s="1041" t="s">
        <v>558</v>
      </c>
      <c r="D22" s="909">
        <v>1979</v>
      </c>
      <c r="E22" s="992">
        <f t="shared" si="5"/>
        <v>39</v>
      </c>
      <c r="F22" s="1042" t="s">
        <v>24</v>
      </c>
      <c r="G22" s="974"/>
      <c r="H22" s="1004"/>
      <c r="I22" s="1001">
        <f>MIN(AB22:AB22:AP22)</f>
        <v>0.86111111111111116</v>
      </c>
      <c r="J22" s="975">
        <f t="shared" si="6"/>
        <v>9</v>
      </c>
      <c r="K22" s="976">
        <f t="shared" si="7"/>
        <v>2</v>
      </c>
      <c r="L22" s="977">
        <f t="shared" si="8"/>
        <v>9</v>
      </c>
      <c r="M22" s="994"/>
      <c r="N22" s="994"/>
      <c r="O22" s="919">
        <v>4</v>
      </c>
      <c r="P22" s="919">
        <v>5</v>
      </c>
      <c r="Q22" s="994"/>
      <c r="R22" s="971"/>
      <c r="S22" s="994"/>
      <c r="T22" s="994"/>
      <c r="U22" s="994"/>
      <c r="V22" s="994"/>
      <c r="W22" s="994"/>
      <c r="X22" s="994"/>
      <c r="Y22" s="994"/>
      <c r="Z22" s="994"/>
      <c r="AA22" s="994"/>
      <c r="AB22" s="1043"/>
      <c r="AC22" s="1044"/>
      <c r="AD22" s="998">
        <v>0.89444444444444438</v>
      </c>
      <c r="AE22" s="997">
        <v>0.86111111111111116</v>
      </c>
      <c r="AF22" s="998"/>
      <c r="AG22" s="983"/>
      <c r="AH22" s="998"/>
      <c r="AI22" s="998"/>
      <c r="AJ22" s="997"/>
      <c r="AK22" s="998"/>
      <c r="AL22" s="1045"/>
      <c r="AM22" s="998"/>
      <c r="AN22" s="997"/>
      <c r="AO22" s="998"/>
      <c r="AP22" s="1046"/>
    </row>
    <row r="23" spans="1:42" ht="12.9" customHeight="1" x14ac:dyDescent="0.3">
      <c r="A23" s="989">
        <v>10</v>
      </c>
      <c r="B23" s="987" t="s">
        <v>17</v>
      </c>
      <c r="C23" s="1047" t="s">
        <v>135</v>
      </c>
      <c r="D23" s="909">
        <v>1987</v>
      </c>
      <c r="E23" s="992">
        <f t="shared" si="5"/>
        <v>31</v>
      </c>
      <c r="F23" s="1048" t="s">
        <v>136</v>
      </c>
      <c r="G23" s="1007"/>
      <c r="H23" s="1004"/>
      <c r="I23" s="1001">
        <f>MIN(AB23:AB23:AP23)</f>
        <v>0.88124999999999998</v>
      </c>
      <c r="J23" s="975">
        <f t="shared" si="6"/>
        <v>9</v>
      </c>
      <c r="K23" s="976">
        <f t="shared" si="7"/>
        <v>2</v>
      </c>
      <c r="L23" s="977">
        <f t="shared" si="8"/>
        <v>9</v>
      </c>
      <c r="M23" s="994"/>
      <c r="N23" s="911">
        <v>4</v>
      </c>
      <c r="O23" s="911">
        <v>5</v>
      </c>
      <c r="P23" s="994"/>
      <c r="Q23" s="994"/>
      <c r="R23" s="994"/>
      <c r="S23" s="1049"/>
      <c r="T23" s="994"/>
      <c r="U23" s="994"/>
      <c r="V23" s="994"/>
      <c r="W23" s="994"/>
      <c r="X23" s="994"/>
      <c r="Y23" s="994"/>
      <c r="Z23" s="994"/>
      <c r="AA23" s="994"/>
      <c r="AB23" s="996"/>
      <c r="AC23" s="1005">
        <v>0.92291666666666661</v>
      </c>
      <c r="AD23" s="998">
        <v>0.88124999999999998</v>
      </c>
      <c r="AE23" s="998"/>
      <c r="AF23" s="998"/>
      <c r="AG23" s="998"/>
      <c r="AH23" s="998"/>
      <c r="AI23" s="998"/>
      <c r="AJ23" s="997"/>
      <c r="AK23" s="998"/>
      <c r="AL23" s="1045"/>
      <c r="AM23" s="998"/>
      <c r="AN23" s="997"/>
      <c r="AO23" s="998"/>
      <c r="AP23" s="1046"/>
    </row>
    <row r="24" spans="1:42" ht="12.9" customHeight="1" x14ac:dyDescent="0.3">
      <c r="A24" s="989">
        <v>11</v>
      </c>
      <c r="B24" s="987" t="s">
        <v>17</v>
      </c>
      <c r="C24" s="1041" t="s">
        <v>561</v>
      </c>
      <c r="D24" s="909">
        <v>1982</v>
      </c>
      <c r="E24" s="992">
        <f t="shared" si="5"/>
        <v>36</v>
      </c>
      <c r="F24" s="333" t="s">
        <v>24</v>
      </c>
      <c r="G24" s="1007"/>
      <c r="H24" s="1004"/>
      <c r="I24" s="1001">
        <f>MIN(AB24:AB24:AP24)</f>
        <v>0.90208333333333324</v>
      </c>
      <c r="J24" s="975">
        <f t="shared" si="6"/>
        <v>9</v>
      </c>
      <c r="K24" s="976">
        <f t="shared" si="7"/>
        <v>3</v>
      </c>
      <c r="L24" s="977">
        <f t="shared" si="8"/>
        <v>9</v>
      </c>
      <c r="M24" s="994"/>
      <c r="N24" s="994"/>
      <c r="O24" s="911">
        <v>1</v>
      </c>
      <c r="P24" s="911">
        <v>4</v>
      </c>
      <c r="Q24" s="994"/>
      <c r="R24" s="911">
        <v>4</v>
      </c>
      <c r="S24" s="994"/>
      <c r="T24" s="994"/>
      <c r="U24" s="994"/>
      <c r="V24" s="994"/>
      <c r="W24" s="994"/>
      <c r="X24" s="994"/>
      <c r="Y24" s="994"/>
      <c r="Z24" s="994"/>
      <c r="AA24" s="994"/>
      <c r="AB24" s="1043"/>
      <c r="AC24" s="1044"/>
      <c r="AD24" s="998">
        <v>0.92152777777777783</v>
      </c>
      <c r="AE24" s="997">
        <v>0.90208333333333324</v>
      </c>
      <c r="AF24" s="998"/>
      <c r="AG24" s="998">
        <v>0.90555555555555556</v>
      </c>
      <c r="AH24" s="998"/>
      <c r="AI24" s="998"/>
      <c r="AJ24" s="997"/>
      <c r="AK24" s="998"/>
      <c r="AL24" s="1045"/>
      <c r="AM24" s="998"/>
      <c r="AN24" s="997"/>
      <c r="AO24" s="998"/>
      <c r="AP24" s="1046"/>
    </row>
    <row r="25" spans="1:42" ht="12.9" customHeight="1" x14ac:dyDescent="0.3">
      <c r="A25" s="989">
        <v>12</v>
      </c>
      <c r="B25" s="987" t="s">
        <v>17</v>
      </c>
      <c r="C25" s="1047" t="s">
        <v>128</v>
      </c>
      <c r="D25" s="909">
        <v>1987</v>
      </c>
      <c r="E25" s="992">
        <f t="shared" si="5"/>
        <v>31</v>
      </c>
      <c r="F25" s="1050" t="s">
        <v>126</v>
      </c>
      <c r="G25" s="1007"/>
      <c r="H25" s="1004"/>
      <c r="I25" s="1001">
        <f>MIN(AB25:AB25:AP25)</f>
        <v>0.76527777777777783</v>
      </c>
      <c r="J25" s="975">
        <f t="shared" si="6"/>
        <v>7</v>
      </c>
      <c r="K25" s="976">
        <f t="shared" si="7"/>
        <v>1</v>
      </c>
      <c r="L25" s="977">
        <f t="shared" si="8"/>
        <v>7</v>
      </c>
      <c r="M25" s="994"/>
      <c r="N25" s="911">
        <v>7</v>
      </c>
      <c r="O25" s="994"/>
      <c r="P25" s="994"/>
      <c r="Q25" s="994"/>
      <c r="R25" s="994"/>
      <c r="S25" s="1049"/>
      <c r="T25" s="994"/>
      <c r="U25" s="994"/>
      <c r="V25" s="994"/>
      <c r="W25" s="994"/>
      <c r="X25" s="994"/>
      <c r="Y25" s="994"/>
      <c r="Z25" s="994"/>
      <c r="AA25" s="994"/>
      <c r="AB25" s="996"/>
      <c r="AC25" s="1005">
        <v>0.76527777777777783</v>
      </c>
      <c r="AD25" s="997"/>
      <c r="AE25" s="997"/>
      <c r="AF25" s="998"/>
      <c r="AG25" s="998"/>
      <c r="AH25" s="998"/>
      <c r="AI25" s="998"/>
      <c r="AJ25" s="997"/>
      <c r="AK25" s="998"/>
      <c r="AL25" s="1045"/>
      <c r="AM25" s="998"/>
      <c r="AN25" s="997"/>
      <c r="AO25" s="998"/>
      <c r="AP25" s="1046"/>
    </row>
    <row r="26" spans="1:42" ht="12.9" customHeight="1" x14ac:dyDescent="0.3">
      <c r="A26" s="989">
        <v>13</v>
      </c>
      <c r="B26" s="987" t="s">
        <v>17</v>
      </c>
      <c r="C26" s="1047" t="s">
        <v>133</v>
      </c>
      <c r="D26" s="909">
        <v>1981</v>
      </c>
      <c r="E26" s="992">
        <f t="shared" si="5"/>
        <v>37</v>
      </c>
      <c r="F26" s="1048" t="s">
        <v>52</v>
      </c>
      <c r="G26" s="1007"/>
      <c r="H26" s="1004"/>
      <c r="I26" s="1001">
        <f>MIN(AB26:AB26:AP26)</f>
        <v>0.89097222222222217</v>
      </c>
      <c r="J26" s="975">
        <f t="shared" si="6"/>
        <v>5</v>
      </c>
      <c r="K26" s="976">
        <f t="shared" si="7"/>
        <v>1</v>
      </c>
      <c r="L26" s="977">
        <f t="shared" si="8"/>
        <v>5</v>
      </c>
      <c r="M26" s="994"/>
      <c r="N26" s="911">
        <v>5</v>
      </c>
      <c r="O26" s="994"/>
      <c r="P26" s="994"/>
      <c r="Q26" s="994"/>
      <c r="R26" s="994"/>
      <c r="S26" s="1049"/>
      <c r="T26" s="994"/>
      <c r="U26" s="994"/>
      <c r="V26" s="994"/>
      <c r="W26" s="994"/>
      <c r="X26" s="994"/>
      <c r="Y26" s="994"/>
      <c r="Z26" s="994"/>
      <c r="AA26" s="994"/>
      <c r="AB26" s="996"/>
      <c r="AC26" s="1005">
        <v>0.89097222222222217</v>
      </c>
      <c r="AD26" s="998"/>
      <c r="AE26" s="997"/>
      <c r="AF26" s="998"/>
      <c r="AG26" s="998"/>
      <c r="AH26" s="998"/>
      <c r="AI26" s="998"/>
      <c r="AJ26" s="997"/>
      <c r="AK26" s="998"/>
      <c r="AL26" s="1045"/>
      <c r="AM26" s="998"/>
      <c r="AN26" s="997"/>
      <c r="AO26" s="998"/>
      <c r="AP26" s="1046"/>
    </row>
    <row r="27" spans="1:42" ht="12.9" customHeight="1" x14ac:dyDescent="0.3">
      <c r="A27" s="989">
        <v>14</v>
      </c>
      <c r="B27" s="987" t="s">
        <v>17</v>
      </c>
      <c r="C27" s="1041" t="s">
        <v>67</v>
      </c>
      <c r="D27" s="909">
        <v>1981</v>
      </c>
      <c r="E27" s="992">
        <f t="shared" si="5"/>
        <v>37</v>
      </c>
      <c r="F27" s="1042" t="s">
        <v>68</v>
      </c>
      <c r="G27" s="1007"/>
      <c r="H27" s="1004"/>
      <c r="I27" s="1001">
        <f>MIN(AB27:AB27:AP27)</f>
        <v>0.97916666666666663</v>
      </c>
      <c r="J27" s="975">
        <f t="shared" si="6"/>
        <v>4</v>
      </c>
      <c r="K27" s="976">
        <f t="shared" si="7"/>
        <v>1</v>
      </c>
      <c r="L27" s="977">
        <f t="shared" si="8"/>
        <v>4</v>
      </c>
      <c r="M27" s="911">
        <v>4</v>
      </c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1043">
        <v>0.97916666666666663</v>
      </c>
      <c r="AC27" s="1044"/>
      <c r="AD27" s="998"/>
      <c r="AE27" s="997"/>
      <c r="AF27" s="998"/>
      <c r="AG27" s="998"/>
      <c r="AH27" s="998"/>
      <c r="AI27" s="998"/>
      <c r="AJ27" s="997"/>
      <c r="AK27" s="998"/>
      <c r="AL27" s="1045"/>
      <c r="AM27" s="998"/>
      <c r="AN27" s="997"/>
      <c r="AO27" s="998"/>
      <c r="AP27" s="1046"/>
    </row>
    <row r="28" spans="1:42" ht="12.9" customHeight="1" x14ac:dyDescent="0.3">
      <c r="A28" s="989">
        <v>15</v>
      </c>
      <c r="B28" s="987" t="s">
        <v>17</v>
      </c>
      <c r="C28" s="1047" t="s">
        <v>583</v>
      </c>
      <c r="D28" s="909">
        <v>1983</v>
      </c>
      <c r="E28" s="992">
        <f t="shared" si="5"/>
        <v>35</v>
      </c>
      <c r="F28" s="1051" t="s">
        <v>16</v>
      </c>
      <c r="G28" s="1007"/>
      <c r="H28" s="1004"/>
      <c r="I28" s="1001">
        <f>MIN(AB28:AB28:AP28)</f>
        <v>0.93333333333333324</v>
      </c>
      <c r="J28" s="975">
        <f t="shared" si="6"/>
        <v>4</v>
      </c>
      <c r="K28" s="976">
        <f t="shared" si="7"/>
        <v>2</v>
      </c>
      <c r="L28" s="977">
        <f t="shared" si="8"/>
        <v>4</v>
      </c>
      <c r="M28" s="994"/>
      <c r="N28" s="994"/>
      <c r="O28" s="994"/>
      <c r="P28" s="911">
        <v>2</v>
      </c>
      <c r="Q28" s="911">
        <v>2</v>
      </c>
      <c r="R28" s="994"/>
      <c r="S28" s="1049"/>
      <c r="T28" s="994"/>
      <c r="U28" s="994"/>
      <c r="V28" s="994"/>
      <c r="W28" s="994"/>
      <c r="X28" s="994"/>
      <c r="Y28" s="994"/>
      <c r="Z28" s="994"/>
      <c r="AA28" s="994"/>
      <c r="AB28" s="996"/>
      <c r="AC28" s="1005"/>
      <c r="AD28" s="997"/>
      <c r="AE28" s="997">
        <v>0.9902777777777777</v>
      </c>
      <c r="AF28" s="998">
        <v>0.93333333333333324</v>
      </c>
      <c r="AG28" s="998"/>
      <c r="AH28" s="998"/>
      <c r="AI28" s="998"/>
      <c r="AJ28" s="997"/>
      <c r="AK28" s="998"/>
      <c r="AL28" s="1045"/>
      <c r="AM28" s="998"/>
      <c r="AN28" s="997"/>
      <c r="AO28" s="998"/>
      <c r="AP28" s="1046"/>
    </row>
    <row r="29" spans="1:42" ht="12.9" customHeight="1" x14ac:dyDescent="0.3">
      <c r="A29" s="989">
        <v>16</v>
      </c>
      <c r="B29" s="987" t="s">
        <v>17</v>
      </c>
      <c r="C29" s="1047" t="s">
        <v>88</v>
      </c>
      <c r="D29" s="909">
        <v>1980</v>
      </c>
      <c r="E29" s="992">
        <f t="shared" si="5"/>
        <v>38</v>
      </c>
      <c r="F29" s="1048" t="s">
        <v>89</v>
      </c>
      <c r="G29" s="1007"/>
      <c r="H29" s="1004"/>
      <c r="I29" s="1052" t="s">
        <v>90</v>
      </c>
      <c r="J29" s="975">
        <f t="shared" si="6"/>
        <v>3</v>
      </c>
      <c r="K29" s="976">
        <f t="shared" si="7"/>
        <v>1</v>
      </c>
      <c r="L29" s="977">
        <f t="shared" si="8"/>
        <v>3</v>
      </c>
      <c r="M29" s="911">
        <v>3</v>
      </c>
      <c r="N29" s="994"/>
      <c r="O29" s="994"/>
      <c r="P29" s="994"/>
      <c r="Q29" s="994"/>
      <c r="R29" s="994"/>
      <c r="S29" s="1049"/>
      <c r="T29" s="994"/>
      <c r="U29" s="994"/>
      <c r="V29" s="994"/>
      <c r="W29" s="994"/>
      <c r="X29" s="994"/>
      <c r="Y29" s="994"/>
      <c r="Z29" s="994"/>
      <c r="AA29" s="994"/>
      <c r="AB29" s="996" t="s">
        <v>90</v>
      </c>
      <c r="AC29" s="1005"/>
      <c r="AD29" s="998"/>
      <c r="AE29" s="997"/>
      <c r="AF29" s="998"/>
      <c r="AG29" s="998"/>
      <c r="AH29" s="998"/>
      <c r="AI29" s="998"/>
      <c r="AJ29" s="997"/>
      <c r="AK29" s="998"/>
      <c r="AL29" s="1045"/>
      <c r="AM29" s="998"/>
      <c r="AN29" s="997"/>
      <c r="AO29" s="998"/>
      <c r="AP29" s="1046"/>
    </row>
    <row r="30" spans="1:42" ht="12.9" customHeight="1" thickBot="1" x14ac:dyDescent="0.35">
      <c r="A30" s="1053">
        <v>16</v>
      </c>
      <c r="B30" s="1054" t="s">
        <v>17</v>
      </c>
      <c r="C30" s="1055" t="s">
        <v>364</v>
      </c>
      <c r="D30" s="1056"/>
      <c r="E30" s="1057"/>
      <c r="F30" s="1058"/>
      <c r="G30" s="1059"/>
      <c r="H30" s="1060"/>
      <c r="I30" s="1061"/>
      <c r="J30" s="1062"/>
      <c r="K30" s="1063"/>
      <c r="L30" s="1064">
        <f t="shared" ref="L30" si="9">SUM(M30:AA30)</f>
        <v>53</v>
      </c>
      <c r="M30" s="1019">
        <f t="shared" ref="M30:R30" si="10">COUNTIF(M14:M29,"&gt;-1")</f>
        <v>8</v>
      </c>
      <c r="N30" s="1019">
        <f t="shared" si="10"/>
        <v>8</v>
      </c>
      <c r="O30" s="1019">
        <f t="shared" si="10"/>
        <v>10</v>
      </c>
      <c r="P30" s="1019">
        <f t="shared" si="10"/>
        <v>9</v>
      </c>
      <c r="Q30" s="1019">
        <f t="shared" si="10"/>
        <v>9</v>
      </c>
      <c r="R30" s="1019">
        <f t="shared" si="10"/>
        <v>9</v>
      </c>
      <c r="S30" s="1065">
        <f t="shared" ref="S30:AA30" si="11">COUNTIF(S14:S21,"&gt;-1")</f>
        <v>0</v>
      </c>
      <c r="T30" s="1065">
        <f t="shared" si="11"/>
        <v>0</v>
      </c>
      <c r="U30" s="1065">
        <f t="shared" si="11"/>
        <v>0</v>
      </c>
      <c r="V30" s="1065">
        <f t="shared" si="11"/>
        <v>0</v>
      </c>
      <c r="W30" s="1065">
        <f t="shared" si="11"/>
        <v>0</v>
      </c>
      <c r="X30" s="1065">
        <f t="shared" si="11"/>
        <v>0</v>
      </c>
      <c r="Y30" s="1065">
        <f t="shared" si="11"/>
        <v>0</v>
      </c>
      <c r="Z30" s="1065">
        <f t="shared" si="11"/>
        <v>0</v>
      </c>
      <c r="AA30" s="1065">
        <f t="shared" si="11"/>
        <v>0</v>
      </c>
      <c r="AB30" s="1066"/>
      <c r="AC30" s="1067"/>
      <c r="AD30" s="1068"/>
      <c r="AE30" s="1067"/>
      <c r="AF30" s="1067"/>
      <c r="AG30" s="1067"/>
      <c r="AH30" s="1069"/>
      <c r="AI30" s="1067"/>
      <c r="AJ30" s="1067"/>
      <c r="AK30" s="1067"/>
      <c r="AL30" s="1067"/>
      <c r="AM30" s="1070"/>
      <c r="AN30" s="1070"/>
      <c r="AO30" s="1067"/>
      <c r="AP30" s="1071"/>
    </row>
    <row r="31" spans="1:42" ht="12.9" customHeight="1" thickTop="1" thickBot="1" x14ac:dyDescent="0.35">
      <c r="A31" s="270" t="s">
        <v>1</v>
      </c>
      <c r="B31" s="271" t="s">
        <v>7</v>
      </c>
      <c r="C31" s="272" t="s">
        <v>2</v>
      </c>
      <c r="D31" s="966" t="s">
        <v>3</v>
      </c>
      <c r="E31" s="271" t="s">
        <v>161</v>
      </c>
      <c r="F31" s="273" t="s">
        <v>5</v>
      </c>
      <c r="G31" s="274" t="s">
        <v>326</v>
      </c>
      <c r="H31" s="275" t="s">
        <v>327</v>
      </c>
      <c r="I31" s="276" t="s">
        <v>328</v>
      </c>
      <c r="J31" s="277" t="s">
        <v>329</v>
      </c>
      <c r="K31" s="278" t="s">
        <v>330</v>
      </c>
      <c r="L31" s="279" t="s">
        <v>9</v>
      </c>
      <c r="M31" s="280" t="s">
        <v>331</v>
      </c>
      <c r="N31" s="281" t="s">
        <v>332</v>
      </c>
      <c r="O31" s="281" t="s">
        <v>333</v>
      </c>
      <c r="P31" s="281" t="s">
        <v>334</v>
      </c>
      <c r="Q31" s="281" t="s">
        <v>335</v>
      </c>
      <c r="R31" s="281" t="s">
        <v>336</v>
      </c>
      <c r="S31" s="281" t="s">
        <v>337</v>
      </c>
      <c r="T31" s="281" t="s">
        <v>338</v>
      </c>
      <c r="U31" s="281" t="s">
        <v>339</v>
      </c>
      <c r="V31" s="281" t="s">
        <v>340</v>
      </c>
      <c r="W31" s="281" t="s">
        <v>341</v>
      </c>
      <c r="X31" s="281" t="s">
        <v>342</v>
      </c>
      <c r="Y31" s="281" t="s">
        <v>343</v>
      </c>
      <c r="Z31" s="281" t="s">
        <v>344</v>
      </c>
      <c r="AA31" s="282" t="s">
        <v>345</v>
      </c>
      <c r="AB31" s="299" t="s">
        <v>346</v>
      </c>
      <c r="AC31" s="300" t="s">
        <v>347</v>
      </c>
      <c r="AD31" s="300" t="s">
        <v>348</v>
      </c>
      <c r="AE31" s="300" t="s">
        <v>349</v>
      </c>
      <c r="AF31" s="300" t="s">
        <v>350</v>
      </c>
      <c r="AG31" s="300" t="s">
        <v>351</v>
      </c>
      <c r="AH31" s="300" t="s">
        <v>352</v>
      </c>
      <c r="AI31" s="300" t="s">
        <v>353</v>
      </c>
      <c r="AJ31" s="300" t="s">
        <v>354</v>
      </c>
      <c r="AK31" s="300" t="s">
        <v>355</v>
      </c>
      <c r="AL31" s="300" t="s">
        <v>356</v>
      </c>
      <c r="AM31" s="300" t="s">
        <v>357</v>
      </c>
      <c r="AN31" s="300" t="s">
        <v>358</v>
      </c>
      <c r="AO31" s="300" t="s">
        <v>359</v>
      </c>
      <c r="AP31" s="1027" t="s">
        <v>360</v>
      </c>
    </row>
    <row r="32" spans="1:42" ht="12.9" customHeight="1" thickTop="1" x14ac:dyDescent="0.3">
      <c r="A32" s="286">
        <v>1</v>
      </c>
      <c r="B32" s="287" t="s">
        <v>20</v>
      </c>
      <c r="C32" s="640" t="s">
        <v>21</v>
      </c>
      <c r="D32" s="898">
        <v>1978</v>
      </c>
      <c r="E32" s="14">
        <f t="shared" ref="E32:E54" si="12">SUM(2018-D32)</f>
        <v>40</v>
      </c>
      <c r="F32" s="51" t="s">
        <v>22</v>
      </c>
      <c r="G32" s="974"/>
      <c r="H32" s="968"/>
      <c r="I32" s="1001">
        <f>MIN(AB32:AB32:AP32)</f>
        <v>0.7006944444444444</v>
      </c>
      <c r="J32" s="289">
        <f t="shared" ref="J32:J54" si="13">IF(COUNTIF(M32:AA32,"&gt;=0")&lt;11,SUM(M32:AA32),SUM(LARGE(M32:AA32,1),LARGE(M32:AA32,2),LARGE(M32:AA32,3),LARGE(M32:AA32,4),LARGE(M32:AA32,5),LARGE(M32:AA32,6),LARGE(M32:AA32,7),LARGE(M32:AA32,8),LARGE(M32:AA32,9),LARGE(M32:AA32,10)))</f>
        <v>49</v>
      </c>
      <c r="K32" s="976">
        <f t="shared" ref="K32:K54" si="14">SUM(COUNTIF(M32:AA32,"&gt;-1"))</f>
        <v>5</v>
      </c>
      <c r="L32" s="977">
        <f t="shared" ref="L32:L54" si="15">SUM(M32:AA32)</f>
        <v>49</v>
      </c>
      <c r="M32" s="41">
        <v>9</v>
      </c>
      <c r="N32" s="971"/>
      <c r="O32" s="19">
        <v>10</v>
      </c>
      <c r="P32" s="19">
        <v>10</v>
      </c>
      <c r="Q32" s="19">
        <v>10</v>
      </c>
      <c r="R32" s="19">
        <v>10</v>
      </c>
      <c r="S32" s="971"/>
      <c r="T32" s="291"/>
      <c r="U32" s="971"/>
      <c r="V32" s="291"/>
      <c r="W32" s="971"/>
      <c r="X32" s="291"/>
      <c r="Y32" s="291"/>
      <c r="Z32" s="291"/>
      <c r="AA32" s="291"/>
      <c r="AB32" s="304">
        <v>0.75277777777777777</v>
      </c>
      <c r="AC32" s="325"/>
      <c r="AD32" s="293">
        <v>0.71875</v>
      </c>
      <c r="AE32" s="294">
        <v>0.71527777777777779</v>
      </c>
      <c r="AF32" s="294">
        <v>0.7104166666666667</v>
      </c>
      <c r="AG32" s="294">
        <v>0.7006944444444444</v>
      </c>
      <c r="AH32" s="293"/>
      <c r="AI32" s="293"/>
      <c r="AJ32" s="293"/>
      <c r="AK32" s="293"/>
      <c r="AL32" s="293"/>
      <c r="AM32" s="293"/>
      <c r="AN32" s="293"/>
      <c r="AO32" s="293"/>
      <c r="AP32" s="295"/>
    </row>
    <row r="33" spans="1:42" ht="12.9" customHeight="1" x14ac:dyDescent="0.3">
      <c r="A33" s="972">
        <v>2</v>
      </c>
      <c r="B33" s="973" t="s">
        <v>20</v>
      </c>
      <c r="C33" s="1072" t="s">
        <v>18</v>
      </c>
      <c r="D33" s="942">
        <v>1972</v>
      </c>
      <c r="E33" s="14">
        <f t="shared" si="12"/>
        <v>46</v>
      </c>
      <c r="F33" s="921" t="s">
        <v>19</v>
      </c>
      <c r="G33" s="974"/>
      <c r="H33" s="968"/>
      <c r="I33" s="1001">
        <f>MIN(AB33:AB33:AP33)</f>
        <v>0.71388888888888891</v>
      </c>
      <c r="J33" s="975">
        <f t="shared" si="13"/>
        <v>37</v>
      </c>
      <c r="K33" s="976">
        <f t="shared" si="14"/>
        <v>4</v>
      </c>
      <c r="L33" s="977">
        <f t="shared" si="15"/>
        <v>37</v>
      </c>
      <c r="M33" s="924">
        <v>10</v>
      </c>
      <c r="N33" s="919">
        <v>9</v>
      </c>
      <c r="O33" s="919">
        <v>9</v>
      </c>
      <c r="P33" s="971"/>
      <c r="Q33" s="919">
        <v>9</v>
      </c>
      <c r="R33" s="971"/>
      <c r="S33" s="971"/>
      <c r="T33" s="971"/>
      <c r="U33" s="970"/>
      <c r="V33" s="971"/>
      <c r="W33" s="971"/>
      <c r="X33" s="971"/>
      <c r="Y33" s="971"/>
      <c r="Z33" s="971"/>
      <c r="AA33" s="971"/>
      <c r="AB33" s="1032">
        <v>0.7416666666666667</v>
      </c>
      <c r="AC33" s="1034">
        <v>0.74652777777777779</v>
      </c>
      <c r="AD33" s="983">
        <v>0.72638888888888886</v>
      </c>
      <c r="AE33" s="982"/>
      <c r="AF33" s="982">
        <v>0.71388888888888891</v>
      </c>
      <c r="AG33" s="982"/>
      <c r="AH33" s="983"/>
      <c r="AI33" s="982"/>
      <c r="AJ33" s="982"/>
      <c r="AK33" s="982"/>
      <c r="AL33" s="982"/>
      <c r="AM33" s="982"/>
      <c r="AN33" s="982"/>
      <c r="AO33" s="983"/>
      <c r="AP33" s="984"/>
    </row>
    <row r="34" spans="1:42" ht="12.9" customHeight="1" x14ac:dyDescent="0.3">
      <c r="A34" s="972">
        <v>3</v>
      </c>
      <c r="B34" s="973" t="s">
        <v>20</v>
      </c>
      <c r="C34" s="917" t="s">
        <v>32</v>
      </c>
      <c r="D34" s="909">
        <v>1972</v>
      </c>
      <c r="E34" s="14">
        <f t="shared" si="12"/>
        <v>46</v>
      </c>
      <c r="F34" s="333" t="s">
        <v>24</v>
      </c>
      <c r="G34" s="974"/>
      <c r="H34" s="968"/>
      <c r="I34" s="1001">
        <f>MIN(AB34:AB34:AP34)</f>
        <v>0.7631944444444444</v>
      </c>
      <c r="J34" s="975">
        <f t="shared" si="13"/>
        <v>35</v>
      </c>
      <c r="K34" s="1031">
        <f t="shared" si="14"/>
        <v>6</v>
      </c>
      <c r="L34" s="977">
        <f t="shared" si="15"/>
        <v>35</v>
      </c>
      <c r="M34" s="919">
        <v>4</v>
      </c>
      <c r="N34" s="919">
        <v>6</v>
      </c>
      <c r="O34" s="919">
        <v>6</v>
      </c>
      <c r="P34" s="919">
        <v>7</v>
      </c>
      <c r="Q34" s="919">
        <v>5</v>
      </c>
      <c r="R34" s="919">
        <v>7</v>
      </c>
      <c r="S34" s="971"/>
      <c r="T34" s="971"/>
      <c r="U34" s="971"/>
      <c r="V34" s="971"/>
      <c r="W34" s="971"/>
      <c r="X34" s="971"/>
      <c r="Y34" s="971"/>
      <c r="Z34" s="971"/>
      <c r="AA34" s="971"/>
      <c r="AB34" s="1032">
        <v>0.8208333333333333</v>
      </c>
      <c r="AC34" s="1034">
        <v>0.81736111111111109</v>
      </c>
      <c r="AD34" s="982">
        <v>0.79722222222222217</v>
      </c>
      <c r="AE34" s="983">
        <v>0.77916666666666667</v>
      </c>
      <c r="AF34" s="982">
        <v>0.7631944444444444</v>
      </c>
      <c r="AG34" s="983">
        <v>0.78749999999999998</v>
      </c>
      <c r="AH34" s="982"/>
      <c r="AI34" s="982"/>
      <c r="AJ34" s="982"/>
      <c r="AK34" s="982"/>
      <c r="AL34" s="983"/>
      <c r="AM34" s="982"/>
      <c r="AN34" s="982"/>
      <c r="AO34" s="983"/>
      <c r="AP34" s="984"/>
    </row>
    <row r="35" spans="1:42" ht="12.9" customHeight="1" x14ac:dyDescent="0.3">
      <c r="A35" s="307">
        <v>4</v>
      </c>
      <c r="B35" s="987" t="s">
        <v>20</v>
      </c>
      <c r="C35" s="917" t="s">
        <v>554</v>
      </c>
      <c r="D35" s="909">
        <v>1973</v>
      </c>
      <c r="E35" s="14">
        <f t="shared" si="12"/>
        <v>45</v>
      </c>
      <c r="F35" s="928" t="s">
        <v>555</v>
      </c>
      <c r="G35" s="974"/>
      <c r="H35" s="968"/>
      <c r="I35" s="1001">
        <f>MIN(AB35:AB35:AP35)</f>
        <v>0.73749999999999993</v>
      </c>
      <c r="J35" s="975">
        <f t="shared" si="13"/>
        <v>32</v>
      </c>
      <c r="K35" s="976">
        <f t="shared" si="14"/>
        <v>4</v>
      </c>
      <c r="L35" s="977">
        <f t="shared" si="15"/>
        <v>32</v>
      </c>
      <c r="M35" s="971"/>
      <c r="N35" s="971"/>
      <c r="O35" s="919">
        <v>8</v>
      </c>
      <c r="P35" s="919">
        <v>9</v>
      </c>
      <c r="Q35" s="919">
        <v>7</v>
      </c>
      <c r="R35" s="919">
        <v>8</v>
      </c>
      <c r="S35" s="971"/>
      <c r="T35" s="971"/>
      <c r="U35" s="971"/>
      <c r="V35" s="970"/>
      <c r="W35" s="971"/>
      <c r="X35" s="971"/>
      <c r="Y35" s="971"/>
      <c r="Z35" s="971"/>
      <c r="AA35" s="971"/>
      <c r="AB35" s="1032"/>
      <c r="AC35" s="1034"/>
      <c r="AD35" s="983">
        <v>0.7583333333333333</v>
      </c>
      <c r="AE35" s="983">
        <v>0.73749999999999993</v>
      </c>
      <c r="AF35" s="982">
        <v>0.75208333333333333</v>
      </c>
      <c r="AG35" s="983">
        <v>0.74861111111111101</v>
      </c>
      <c r="AH35" s="982"/>
      <c r="AI35" s="982"/>
      <c r="AJ35" s="983"/>
      <c r="AK35" s="982"/>
      <c r="AL35" s="982"/>
      <c r="AM35" s="982"/>
      <c r="AN35" s="982"/>
      <c r="AO35" s="983"/>
      <c r="AP35" s="984"/>
    </row>
    <row r="36" spans="1:42" ht="12.9" customHeight="1" x14ac:dyDescent="0.3">
      <c r="A36" s="989">
        <v>5</v>
      </c>
      <c r="B36" s="987" t="s">
        <v>20</v>
      </c>
      <c r="C36" s="917" t="s">
        <v>30</v>
      </c>
      <c r="D36" s="909">
        <v>1977</v>
      </c>
      <c r="E36" s="14">
        <f t="shared" si="12"/>
        <v>41</v>
      </c>
      <c r="F36" s="927" t="s">
        <v>16</v>
      </c>
      <c r="G36" s="974"/>
      <c r="H36" s="968"/>
      <c r="I36" s="1001">
        <f>MIN(AB36:AB36:AP36)</f>
        <v>0.7631944444444444</v>
      </c>
      <c r="J36" s="975">
        <f t="shared" si="13"/>
        <v>31</v>
      </c>
      <c r="K36" s="1031">
        <f t="shared" si="14"/>
        <v>6</v>
      </c>
      <c r="L36" s="977">
        <f t="shared" si="15"/>
        <v>31</v>
      </c>
      <c r="M36" s="919">
        <v>5</v>
      </c>
      <c r="N36" s="919">
        <v>7</v>
      </c>
      <c r="O36" s="919">
        <v>5</v>
      </c>
      <c r="P36" s="919">
        <v>3</v>
      </c>
      <c r="Q36" s="919">
        <v>6</v>
      </c>
      <c r="R36" s="919">
        <v>5</v>
      </c>
      <c r="S36" s="971"/>
      <c r="T36" s="970"/>
      <c r="U36" s="971"/>
      <c r="V36" s="970"/>
      <c r="W36" s="971"/>
      <c r="X36" s="971"/>
      <c r="Y36" s="971"/>
      <c r="Z36" s="971"/>
      <c r="AA36" s="971"/>
      <c r="AB36" s="1032">
        <v>0.81458333333333333</v>
      </c>
      <c r="AC36" s="1034">
        <v>0.8125</v>
      </c>
      <c r="AD36" s="982">
        <v>0.82708333333333339</v>
      </c>
      <c r="AE36" s="982">
        <v>0.84444444444444444</v>
      </c>
      <c r="AF36" s="983">
        <v>0.7631944444444444</v>
      </c>
      <c r="AG36" s="982">
        <v>0.81874999999999998</v>
      </c>
      <c r="AH36" s="982"/>
      <c r="AI36" s="982"/>
      <c r="AJ36" s="982"/>
      <c r="AK36" s="982"/>
      <c r="AL36" s="983"/>
      <c r="AM36" s="982"/>
      <c r="AN36" s="983"/>
      <c r="AO36" s="982"/>
      <c r="AP36" s="984"/>
    </row>
    <row r="37" spans="1:42" ht="12.9" customHeight="1" x14ac:dyDescent="0.3">
      <c r="A37" s="989">
        <v>6</v>
      </c>
      <c r="B37" s="39" t="s">
        <v>20</v>
      </c>
      <c r="C37" s="933" t="s">
        <v>29</v>
      </c>
      <c r="D37" s="909">
        <v>1975</v>
      </c>
      <c r="E37" s="14">
        <f t="shared" si="12"/>
        <v>43</v>
      </c>
      <c r="F37" s="59" t="s">
        <v>24</v>
      </c>
      <c r="G37" s="974"/>
      <c r="H37" s="968"/>
      <c r="I37" s="1001">
        <f>MIN(AB37:AB37:AP37)</f>
        <v>0.77013888888888893</v>
      </c>
      <c r="J37" s="975">
        <f t="shared" si="13"/>
        <v>30</v>
      </c>
      <c r="K37" s="1031">
        <f t="shared" si="14"/>
        <v>5</v>
      </c>
      <c r="L37" s="977">
        <f t="shared" si="15"/>
        <v>30</v>
      </c>
      <c r="M37" s="919">
        <v>6</v>
      </c>
      <c r="N37" s="919">
        <v>8</v>
      </c>
      <c r="O37" s="919">
        <v>7</v>
      </c>
      <c r="P37" s="919">
        <v>8</v>
      </c>
      <c r="Q37" s="919">
        <v>1</v>
      </c>
      <c r="R37" s="971"/>
      <c r="S37" s="971"/>
      <c r="T37" s="971"/>
      <c r="U37" s="971"/>
      <c r="V37" s="971"/>
      <c r="W37" s="971"/>
      <c r="X37" s="971"/>
      <c r="Y37" s="971"/>
      <c r="Z37" s="971"/>
      <c r="AA37" s="971"/>
      <c r="AB37" s="1032">
        <v>0.80555555555555547</v>
      </c>
      <c r="AC37" s="983">
        <v>0.79513888888888884</v>
      </c>
      <c r="AD37" s="982">
        <v>0.78263888888888899</v>
      </c>
      <c r="AE37" s="983">
        <v>0.77013888888888893</v>
      </c>
      <c r="AF37" s="982">
        <v>0.88402777777777775</v>
      </c>
      <c r="AG37" s="982"/>
      <c r="AH37" s="982"/>
      <c r="AI37" s="982"/>
      <c r="AJ37" s="982"/>
      <c r="AK37" s="983"/>
      <c r="AL37" s="983"/>
      <c r="AM37" s="982"/>
      <c r="AN37" s="982"/>
      <c r="AO37" s="982"/>
      <c r="AP37" s="984"/>
    </row>
    <row r="38" spans="1:42" ht="12.9" customHeight="1" x14ac:dyDescent="0.3">
      <c r="A38" s="307">
        <v>7</v>
      </c>
      <c r="B38" s="987" t="s">
        <v>20</v>
      </c>
      <c r="C38" s="933" t="s">
        <v>33</v>
      </c>
      <c r="D38" s="909">
        <v>1973</v>
      </c>
      <c r="E38" s="14">
        <f t="shared" si="12"/>
        <v>45</v>
      </c>
      <c r="F38" s="921" t="s">
        <v>19</v>
      </c>
      <c r="G38" s="974"/>
      <c r="H38" s="968"/>
      <c r="I38" s="1001">
        <f>MIN(AB38:AB38:AP38)</f>
        <v>0.79722222222222217</v>
      </c>
      <c r="J38" s="975">
        <f t="shared" si="13"/>
        <v>27</v>
      </c>
      <c r="K38" s="1031">
        <f t="shared" si="14"/>
        <v>6</v>
      </c>
      <c r="L38" s="977">
        <f t="shared" si="15"/>
        <v>27</v>
      </c>
      <c r="M38" s="919">
        <v>3</v>
      </c>
      <c r="N38" s="919">
        <v>5</v>
      </c>
      <c r="O38" s="919">
        <v>4</v>
      </c>
      <c r="P38" s="919">
        <v>5</v>
      </c>
      <c r="Q38" s="919">
        <v>4</v>
      </c>
      <c r="R38" s="919">
        <v>6</v>
      </c>
      <c r="S38" s="971"/>
      <c r="T38" s="970"/>
      <c r="U38" s="971"/>
      <c r="V38" s="971"/>
      <c r="W38" s="971"/>
      <c r="X38" s="971"/>
      <c r="Y38" s="971"/>
      <c r="Z38" s="971"/>
      <c r="AA38" s="971"/>
      <c r="AB38" s="1032">
        <v>0.82500000000000007</v>
      </c>
      <c r="AC38" s="1034">
        <v>0.8354166666666667</v>
      </c>
      <c r="AD38" s="982">
        <v>0.8305555555555556</v>
      </c>
      <c r="AE38" s="983">
        <v>0.8041666666666667</v>
      </c>
      <c r="AF38" s="982">
        <v>0.79722222222222217</v>
      </c>
      <c r="AG38" s="982">
        <v>0.80833333333333324</v>
      </c>
      <c r="AH38" s="982"/>
      <c r="AI38" s="982"/>
      <c r="AJ38" s="982"/>
      <c r="AK38" s="982"/>
      <c r="AL38" s="983"/>
      <c r="AM38" s="982"/>
      <c r="AN38" s="982"/>
      <c r="AO38" s="983"/>
      <c r="AP38" s="1035"/>
    </row>
    <row r="39" spans="1:42" ht="12.9" customHeight="1" x14ac:dyDescent="0.3">
      <c r="A39" s="989">
        <v>8</v>
      </c>
      <c r="B39" s="39" t="s">
        <v>20</v>
      </c>
      <c r="C39" s="920" t="s">
        <v>28</v>
      </c>
      <c r="D39" s="909">
        <v>1974</v>
      </c>
      <c r="E39" s="14">
        <f t="shared" si="12"/>
        <v>44</v>
      </c>
      <c r="F39" s="1073" t="s">
        <v>24</v>
      </c>
      <c r="G39" s="974"/>
      <c r="H39" s="968"/>
      <c r="I39" s="1001">
        <f>MIN(AB39:AB39:AP39)</f>
        <v>0.7416666666666667</v>
      </c>
      <c r="J39" s="975">
        <f t="shared" si="13"/>
        <v>22</v>
      </c>
      <c r="K39" s="976">
        <f t="shared" si="14"/>
        <v>3</v>
      </c>
      <c r="L39" s="977">
        <f t="shared" si="15"/>
        <v>22</v>
      </c>
      <c r="M39" s="919">
        <v>7</v>
      </c>
      <c r="N39" s="971"/>
      <c r="O39" s="971"/>
      <c r="P39" s="919">
        <v>6</v>
      </c>
      <c r="Q39" s="970"/>
      <c r="R39" s="919">
        <v>9</v>
      </c>
      <c r="S39" s="971"/>
      <c r="T39" s="971"/>
      <c r="U39" s="971"/>
      <c r="V39" s="971"/>
      <c r="W39" s="971"/>
      <c r="X39" s="971"/>
      <c r="Y39" s="971"/>
      <c r="Z39" s="971"/>
      <c r="AA39" s="971"/>
      <c r="AB39" s="1032">
        <v>0.79513888888888884</v>
      </c>
      <c r="AC39" s="983"/>
      <c r="AD39" s="982"/>
      <c r="AE39" s="983">
        <v>0.78472222222222221</v>
      </c>
      <c r="AF39" s="982"/>
      <c r="AG39" s="983">
        <v>0.7416666666666667</v>
      </c>
      <c r="AH39" s="983"/>
      <c r="AI39" s="982"/>
      <c r="AJ39" s="982"/>
      <c r="AK39" s="1074"/>
      <c r="AL39" s="983"/>
      <c r="AM39" s="982"/>
      <c r="AN39" s="983"/>
      <c r="AO39" s="982"/>
      <c r="AP39" s="984"/>
    </row>
    <row r="40" spans="1:42" ht="12.9" customHeight="1" x14ac:dyDescent="0.3">
      <c r="A40" s="307">
        <v>9</v>
      </c>
      <c r="B40" s="987" t="s">
        <v>20</v>
      </c>
      <c r="C40" s="917" t="s">
        <v>40</v>
      </c>
      <c r="D40" s="909">
        <v>1972</v>
      </c>
      <c r="E40" s="14">
        <f t="shared" si="12"/>
        <v>46</v>
      </c>
      <c r="F40" s="928" t="s">
        <v>41</v>
      </c>
      <c r="G40" s="974"/>
      <c r="H40" s="968"/>
      <c r="I40" s="1001">
        <f>MIN(AB40:AB40:AP40)</f>
        <v>0.82013888888888886</v>
      </c>
      <c r="J40" s="975">
        <f t="shared" si="13"/>
        <v>12</v>
      </c>
      <c r="K40" s="976">
        <f t="shared" si="14"/>
        <v>4</v>
      </c>
      <c r="L40" s="977">
        <f t="shared" si="15"/>
        <v>12</v>
      </c>
      <c r="M40" s="919">
        <v>1</v>
      </c>
      <c r="N40" s="971"/>
      <c r="O40" s="971"/>
      <c r="P40" s="919">
        <v>4</v>
      </c>
      <c r="Q40" s="919">
        <v>3</v>
      </c>
      <c r="R40" s="919">
        <v>4</v>
      </c>
      <c r="S40" s="971"/>
      <c r="T40" s="971"/>
      <c r="U40" s="971"/>
      <c r="V40" s="970"/>
      <c r="W40" s="971"/>
      <c r="X40" s="971"/>
      <c r="Y40" s="971"/>
      <c r="Z40" s="971"/>
      <c r="AA40" s="971"/>
      <c r="AB40" s="1032">
        <v>0.84583333333333333</v>
      </c>
      <c r="AC40" s="1034"/>
      <c r="AD40" s="983"/>
      <c r="AE40" s="1036">
        <v>0.82986111111111116</v>
      </c>
      <c r="AF40" s="982">
        <v>0.82013888888888886</v>
      </c>
      <c r="AG40" s="982">
        <v>0.8534722222222223</v>
      </c>
      <c r="AH40" s="983"/>
      <c r="AI40" s="982"/>
      <c r="AJ40" s="982"/>
      <c r="AK40" s="1074"/>
      <c r="AL40" s="983"/>
      <c r="AM40" s="309"/>
      <c r="AN40" s="983"/>
      <c r="AO40" s="982"/>
      <c r="AP40" s="984"/>
    </row>
    <row r="41" spans="1:42" ht="12.9" customHeight="1" x14ac:dyDescent="0.3">
      <c r="A41" s="989">
        <v>10</v>
      </c>
      <c r="B41" s="39" t="s">
        <v>20</v>
      </c>
      <c r="C41" s="929" t="s">
        <v>57</v>
      </c>
      <c r="D41" s="930">
        <v>1970</v>
      </c>
      <c r="E41" s="14">
        <f t="shared" si="12"/>
        <v>48</v>
      </c>
      <c r="F41" s="51" t="s">
        <v>58</v>
      </c>
      <c r="G41" s="974"/>
      <c r="H41" s="968"/>
      <c r="I41" s="1001">
        <f>MIN(AB41:AB41:AP41)</f>
        <v>0.84513888888888899</v>
      </c>
      <c r="J41" s="975">
        <f t="shared" si="13"/>
        <v>11</v>
      </c>
      <c r="K41" s="1031">
        <f t="shared" si="14"/>
        <v>6</v>
      </c>
      <c r="L41" s="977">
        <f t="shared" si="15"/>
        <v>11</v>
      </c>
      <c r="M41" s="919">
        <v>1</v>
      </c>
      <c r="N41" s="919">
        <v>1</v>
      </c>
      <c r="O41" s="919">
        <v>3</v>
      </c>
      <c r="P41" s="919">
        <v>2</v>
      </c>
      <c r="Q41" s="919">
        <v>1</v>
      </c>
      <c r="R41" s="919">
        <v>3</v>
      </c>
      <c r="S41" s="970"/>
      <c r="T41" s="971"/>
      <c r="U41" s="971"/>
      <c r="V41" s="971"/>
      <c r="W41" s="971"/>
      <c r="X41" s="971"/>
      <c r="Y41" s="971"/>
      <c r="Z41" s="971"/>
      <c r="AA41" s="971"/>
      <c r="AB41" s="1032">
        <v>0.89930555555555547</v>
      </c>
      <c r="AC41" s="1034">
        <v>0.90972222222222221</v>
      </c>
      <c r="AD41" s="983">
        <v>0.87013888888888891</v>
      </c>
      <c r="AE41" s="983">
        <v>0.85833333333333339</v>
      </c>
      <c r="AF41" s="982">
        <v>0.84513888888888899</v>
      </c>
      <c r="AG41" s="982">
        <v>0.88194444444444453</v>
      </c>
      <c r="AH41" s="982"/>
      <c r="AI41" s="982"/>
      <c r="AJ41" s="982"/>
      <c r="AK41" s="982"/>
      <c r="AL41" s="983"/>
      <c r="AM41" s="982"/>
      <c r="AN41" s="982"/>
      <c r="AO41" s="982"/>
      <c r="AP41" s="984"/>
    </row>
    <row r="42" spans="1:42" ht="12.9" customHeight="1" x14ac:dyDescent="0.3">
      <c r="A42" s="307">
        <v>11</v>
      </c>
      <c r="B42" s="987" t="s">
        <v>20</v>
      </c>
      <c r="C42" s="1072" t="s">
        <v>124</v>
      </c>
      <c r="D42" s="909">
        <v>1973</v>
      </c>
      <c r="E42" s="106">
        <f t="shared" si="12"/>
        <v>45</v>
      </c>
      <c r="F42" s="1075" t="s">
        <v>89</v>
      </c>
      <c r="G42" s="974"/>
      <c r="H42" s="968"/>
      <c r="I42" s="1001">
        <f>MIN(AB42:AB42:AP42)</f>
        <v>0.70208333333333339</v>
      </c>
      <c r="J42" s="975">
        <f t="shared" si="13"/>
        <v>10</v>
      </c>
      <c r="K42" s="976">
        <f t="shared" si="14"/>
        <v>1</v>
      </c>
      <c r="L42" s="977">
        <f t="shared" si="15"/>
        <v>10</v>
      </c>
      <c r="M42" s="971"/>
      <c r="N42" s="924">
        <v>10</v>
      </c>
      <c r="O42" s="971"/>
      <c r="P42" s="971"/>
      <c r="Q42" s="971"/>
      <c r="R42" s="971"/>
      <c r="S42" s="971"/>
      <c r="T42" s="971"/>
      <c r="U42" s="971"/>
      <c r="V42" s="971"/>
      <c r="W42" s="971"/>
      <c r="X42" s="971"/>
      <c r="Y42" s="971"/>
      <c r="Z42" s="971"/>
      <c r="AA42" s="1076"/>
      <c r="AB42" s="1032"/>
      <c r="AC42" s="1034">
        <v>0.70208333333333339</v>
      </c>
      <c r="AD42" s="983"/>
      <c r="AE42" s="982"/>
      <c r="AF42" s="982"/>
      <c r="AG42" s="983"/>
      <c r="AH42" s="982"/>
      <c r="AI42" s="982"/>
      <c r="AJ42" s="982"/>
      <c r="AK42" s="983"/>
      <c r="AL42" s="983"/>
      <c r="AM42" s="982"/>
      <c r="AN42" s="982"/>
      <c r="AO42" s="982"/>
      <c r="AP42" s="1077"/>
    </row>
    <row r="43" spans="1:42" ht="12.9" customHeight="1" x14ac:dyDescent="0.3">
      <c r="A43" s="989">
        <v>12</v>
      </c>
      <c r="B43" s="39" t="s">
        <v>20</v>
      </c>
      <c r="C43" s="933" t="s">
        <v>185</v>
      </c>
      <c r="D43" s="909">
        <v>1978</v>
      </c>
      <c r="E43" s="14">
        <f t="shared" si="12"/>
        <v>40</v>
      </c>
      <c r="F43" s="925" t="s">
        <v>84</v>
      </c>
      <c r="G43" s="974"/>
      <c r="H43" s="968"/>
      <c r="I43" s="1001">
        <f>MIN(AB43:AB43:AP43)</f>
        <v>0.72777777777777775</v>
      </c>
      <c r="J43" s="975">
        <f t="shared" si="13"/>
        <v>8</v>
      </c>
      <c r="K43" s="976">
        <f t="shared" si="14"/>
        <v>1</v>
      </c>
      <c r="L43" s="977">
        <f t="shared" si="15"/>
        <v>8</v>
      </c>
      <c r="M43" s="971"/>
      <c r="N43" s="971"/>
      <c r="O43" s="971"/>
      <c r="P43" s="971"/>
      <c r="Q43" s="919">
        <v>8</v>
      </c>
      <c r="R43" s="971"/>
      <c r="S43" s="971"/>
      <c r="T43" s="971"/>
      <c r="U43" s="971"/>
      <c r="V43" s="971"/>
      <c r="W43" s="971"/>
      <c r="X43" s="971"/>
      <c r="Y43" s="971"/>
      <c r="Z43" s="971"/>
      <c r="AA43" s="1078"/>
      <c r="AB43" s="1032"/>
      <c r="AC43" s="1034"/>
      <c r="AD43" s="982"/>
      <c r="AE43" s="982"/>
      <c r="AF43" s="982">
        <v>0.72777777777777775</v>
      </c>
      <c r="AG43" s="982"/>
      <c r="AH43" s="982"/>
      <c r="AI43" s="983"/>
      <c r="AJ43" s="982"/>
      <c r="AK43" s="982"/>
      <c r="AL43" s="983"/>
      <c r="AM43" s="982"/>
      <c r="AN43" s="982"/>
      <c r="AO43" s="982"/>
      <c r="AP43" s="1035"/>
    </row>
    <row r="44" spans="1:42" ht="12.9" customHeight="1" x14ac:dyDescent="0.3">
      <c r="A44" s="989">
        <v>13</v>
      </c>
      <c r="B44" s="39" t="s">
        <v>20</v>
      </c>
      <c r="C44" s="917" t="s">
        <v>27</v>
      </c>
      <c r="D44" s="909">
        <v>1972</v>
      </c>
      <c r="E44" s="14">
        <f t="shared" si="12"/>
        <v>46</v>
      </c>
      <c r="F44" s="58" t="s">
        <v>16</v>
      </c>
      <c r="G44" s="974"/>
      <c r="H44" s="968"/>
      <c r="I44" s="1001">
        <f>MIN(AB44:AB44:AP44)</f>
        <v>0.77430555555555547</v>
      </c>
      <c r="J44" s="975">
        <f t="shared" si="13"/>
        <v>8</v>
      </c>
      <c r="K44" s="976">
        <f t="shared" si="14"/>
        <v>1</v>
      </c>
      <c r="L44" s="977">
        <f t="shared" si="15"/>
        <v>8</v>
      </c>
      <c r="M44" s="919">
        <v>8</v>
      </c>
      <c r="N44" s="971"/>
      <c r="O44" s="971"/>
      <c r="P44" s="971"/>
      <c r="Q44" s="971"/>
      <c r="R44" s="971"/>
      <c r="S44" s="971"/>
      <c r="T44" s="971"/>
      <c r="U44" s="971"/>
      <c r="V44" s="971"/>
      <c r="W44" s="971"/>
      <c r="X44" s="971"/>
      <c r="Y44" s="971"/>
      <c r="Z44" s="971"/>
      <c r="AA44" s="1078"/>
      <c r="AB44" s="1032">
        <v>0.77430555555555547</v>
      </c>
      <c r="AC44" s="983"/>
      <c r="AD44" s="982"/>
      <c r="AE44" s="983"/>
      <c r="AF44" s="981"/>
      <c r="AG44" s="982"/>
      <c r="AH44" s="982"/>
      <c r="AI44" s="982"/>
      <c r="AJ44" s="982"/>
      <c r="AK44" s="982"/>
      <c r="AL44" s="983"/>
      <c r="AM44" s="982"/>
      <c r="AN44" s="982"/>
      <c r="AO44" s="983"/>
      <c r="AP44" s="1079"/>
    </row>
    <row r="45" spans="1:42" ht="12.9" customHeight="1" x14ac:dyDescent="0.3">
      <c r="A45" s="989">
        <v>14</v>
      </c>
      <c r="B45" s="39" t="s">
        <v>20</v>
      </c>
      <c r="C45" s="1080" t="s">
        <v>39</v>
      </c>
      <c r="D45" s="1081">
        <v>1977</v>
      </c>
      <c r="E45" s="14">
        <f t="shared" si="12"/>
        <v>41</v>
      </c>
      <c r="F45" s="1082" t="s">
        <v>19</v>
      </c>
      <c r="G45" s="974"/>
      <c r="H45" s="968"/>
      <c r="I45" s="1001">
        <f>MIN(AB45:AB45:AP45)</f>
        <v>0.84444444444444444</v>
      </c>
      <c r="J45" s="975">
        <f t="shared" si="13"/>
        <v>7</v>
      </c>
      <c r="K45" s="976">
        <f t="shared" si="14"/>
        <v>3</v>
      </c>
      <c r="L45" s="977">
        <f t="shared" si="15"/>
        <v>7</v>
      </c>
      <c r="M45" s="919">
        <v>2</v>
      </c>
      <c r="N45" s="919">
        <v>4</v>
      </c>
      <c r="O45" s="919">
        <v>1</v>
      </c>
      <c r="P45" s="971"/>
      <c r="Q45" s="970"/>
      <c r="R45" s="971"/>
      <c r="S45" s="971"/>
      <c r="T45" s="971"/>
      <c r="U45" s="971"/>
      <c r="V45" s="971"/>
      <c r="W45" s="971"/>
      <c r="X45" s="970"/>
      <c r="Y45" s="971"/>
      <c r="Z45" s="971"/>
      <c r="AA45" s="979"/>
      <c r="AB45" s="1032">
        <v>0.84444444444444444</v>
      </c>
      <c r="AC45" s="1034">
        <v>0.85277777777777775</v>
      </c>
      <c r="AD45" s="982">
        <v>0.96666666666666667</v>
      </c>
      <c r="AE45" s="982"/>
      <c r="AF45" s="983"/>
      <c r="AG45" s="982"/>
      <c r="AH45" s="982"/>
      <c r="AI45" s="982"/>
      <c r="AJ45" s="983"/>
      <c r="AK45" s="982"/>
      <c r="AL45" s="983"/>
      <c r="AM45" s="983"/>
      <c r="AN45" s="982"/>
      <c r="AO45" s="983"/>
      <c r="AP45" s="1035"/>
    </row>
    <row r="46" spans="1:42" ht="12.9" customHeight="1" x14ac:dyDescent="0.3">
      <c r="A46" s="307">
        <v>15</v>
      </c>
      <c r="B46" s="987" t="s">
        <v>20</v>
      </c>
      <c r="C46" s="1083" t="s">
        <v>63</v>
      </c>
      <c r="D46" s="1084">
        <v>1975</v>
      </c>
      <c r="E46" s="14">
        <f t="shared" si="12"/>
        <v>43</v>
      </c>
      <c r="F46" s="1085" t="s">
        <v>24</v>
      </c>
      <c r="G46" s="1086"/>
      <c r="H46" s="1087"/>
      <c r="I46" s="1088">
        <f>MIN(AB46:AB46:AP46)</f>
        <v>0.84166666666666667</v>
      </c>
      <c r="J46" s="1089">
        <f t="shared" si="13"/>
        <v>5</v>
      </c>
      <c r="K46" s="1090">
        <f t="shared" si="14"/>
        <v>4</v>
      </c>
      <c r="L46" s="1091">
        <f t="shared" si="15"/>
        <v>5</v>
      </c>
      <c r="M46" s="1092">
        <v>1</v>
      </c>
      <c r="N46" s="1093"/>
      <c r="O46" s="1092">
        <v>1</v>
      </c>
      <c r="P46" s="1092">
        <v>1</v>
      </c>
      <c r="Q46" s="1092">
        <v>2</v>
      </c>
      <c r="R46" s="1093"/>
      <c r="S46" s="1093"/>
      <c r="T46" s="1093"/>
      <c r="U46" s="1093"/>
      <c r="V46" s="1093"/>
      <c r="W46" s="1093"/>
      <c r="X46" s="1093"/>
      <c r="Y46" s="1094"/>
      <c r="Z46" s="1093"/>
      <c r="AA46" s="1095"/>
      <c r="AB46" s="1096">
        <v>0.9458333333333333</v>
      </c>
      <c r="AC46" s="1097"/>
      <c r="AD46" s="1098">
        <v>0.92499999999999993</v>
      </c>
      <c r="AE46" s="1098">
        <v>0.8666666666666667</v>
      </c>
      <c r="AF46" s="1098">
        <v>0.84166666666666667</v>
      </c>
      <c r="AG46" s="1098"/>
      <c r="AH46" s="1098"/>
      <c r="AI46" s="1099"/>
      <c r="AJ46" s="1098"/>
      <c r="AK46" s="1099"/>
      <c r="AL46" s="1099"/>
      <c r="AM46" s="1098"/>
      <c r="AN46" s="1098"/>
      <c r="AO46" s="1098"/>
      <c r="AP46" s="1100"/>
    </row>
    <row r="47" spans="1:42" ht="12.9" customHeight="1" x14ac:dyDescent="0.3">
      <c r="A47" s="1101">
        <v>16</v>
      </c>
      <c r="B47" s="39" t="s">
        <v>20</v>
      </c>
      <c r="C47" s="1102" t="s">
        <v>42</v>
      </c>
      <c r="D47" s="1103">
        <v>1974</v>
      </c>
      <c r="E47" s="14">
        <f t="shared" si="12"/>
        <v>44</v>
      </c>
      <c r="F47" s="1085" t="s">
        <v>43</v>
      </c>
      <c r="G47" s="1086"/>
      <c r="H47" s="1087"/>
      <c r="I47" s="1088">
        <f>MIN(AB47:AB47:AP47)</f>
        <v>0.84791666666666676</v>
      </c>
      <c r="J47" s="1089">
        <f t="shared" si="13"/>
        <v>5</v>
      </c>
      <c r="K47" s="1090">
        <f t="shared" si="14"/>
        <v>4</v>
      </c>
      <c r="L47" s="1091">
        <f t="shared" si="15"/>
        <v>5</v>
      </c>
      <c r="M47" s="1092">
        <v>1</v>
      </c>
      <c r="N47" s="1092">
        <v>2</v>
      </c>
      <c r="O47" s="1092">
        <v>1</v>
      </c>
      <c r="P47" s="1092">
        <v>1</v>
      </c>
      <c r="Q47" s="1093"/>
      <c r="R47" s="1093"/>
      <c r="S47" s="1093"/>
      <c r="T47" s="1093"/>
      <c r="U47" s="1094"/>
      <c r="V47" s="1093"/>
      <c r="W47" s="1093"/>
      <c r="X47" s="1093"/>
      <c r="Y47" s="1094"/>
      <c r="Z47" s="1094"/>
      <c r="AA47" s="1095"/>
      <c r="AB47" s="1096">
        <v>0.84791666666666676</v>
      </c>
      <c r="AC47" s="1104">
        <v>0.85902777777777783</v>
      </c>
      <c r="AD47" s="1098">
        <v>0.90902777777777777</v>
      </c>
      <c r="AE47" s="1099">
        <v>0.91805555555555562</v>
      </c>
      <c r="AF47" s="1098"/>
      <c r="AG47" s="1098"/>
      <c r="AH47" s="1098"/>
      <c r="AI47" s="1098"/>
      <c r="AJ47" s="1098"/>
      <c r="AK47" s="1105"/>
      <c r="AL47" s="1099"/>
      <c r="AM47" s="1098"/>
      <c r="AN47" s="1098"/>
      <c r="AO47" s="1099"/>
      <c r="AP47" s="1106"/>
    </row>
    <row r="48" spans="1:42" ht="12.9" customHeight="1" x14ac:dyDescent="0.3">
      <c r="A48" s="307">
        <v>17</v>
      </c>
      <c r="B48" s="1107" t="s">
        <v>20</v>
      </c>
      <c r="C48" s="1108" t="s">
        <v>64</v>
      </c>
      <c r="D48" s="1103">
        <v>1973</v>
      </c>
      <c r="E48" s="14">
        <f t="shared" si="12"/>
        <v>45</v>
      </c>
      <c r="F48" s="74" t="s">
        <v>61</v>
      </c>
      <c r="G48" s="1086"/>
      <c r="H48" s="1087"/>
      <c r="I48" s="1088">
        <f>MIN(AB48:AB48:AP48)</f>
        <v>0.86805555555555547</v>
      </c>
      <c r="J48" s="1089">
        <f t="shared" si="13"/>
        <v>5</v>
      </c>
      <c r="K48" s="1090">
        <f t="shared" si="14"/>
        <v>4</v>
      </c>
      <c r="L48" s="1091">
        <f t="shared" si="15"/>
        <v>5</v>
      </c>
      <c r="M48" s="1092">
        <v>1</v>
      </c>
      <c r="N48" s="1093"/>
      <c r="O48" s="1092">
        <v>1</v>
      </c>
      <c r="P48" s="1093"/>
      <c r="Q48" s="1092">
        <v>1</v>
      </c>
      <c r="R48" s="1092">
        <v>2</v>
      </c>
      <c r="S48" s="1093"/>
      <c r="T48" s="1093"/>
      <c r="U48" s="1094"/>
      <c r="V48" s="1093"/>
      <c r="W48" s="1093"/>
      <c r="X48" s="1093"/>
      <c r="Y48" s="1094"/>
      <c r="Z48" s="1094"/>
      <c r="AA48" s="1095"/>
      <c r="AB48" s="1096">
        <v>0.96736111111111101</v>
      </c>
      <c r="AC48" s="1097"/>
      <c r="AD48" s="1098">
        <v>0.9243055555555556</v>
      </c>
      <c r="AE48" s="1098"/>
      <c r="AF48" s="1098">
        <v>0.86805555555555547</v>
      </c>
      <c r="AG48" s="1098">
        <v>0.89930555555555547</v>
      </c>
      <c r="AH48" s="1098"/>
      <c r="AI48" s="1098"/>
      <c r="AJ48" s="1098"/>
      <c r="AK48" s="1105"/>
      <c r="AL48" s="1099"/>
      <c r="AM48" s="1098"/>
      <c r="AN48" s="1098"/>
      <c r="AO48" s="1099"/>
      <c r="AP48" s="1106"/>
    </row>
    <row r="49" spans="1:42" ht="12.9" customHeight="1" x14ac:dyDescent="0.3">
      <c r="A49" s="1101">
        <v>18</v>
      </c>
      <c r="B49" s="39" t="s">
        <v>20</v>
      </c>
      <c r="C49" s="1109" t="s">
        <v>132</v>
      </c>
      <c r="D49" s="1103">
        <v>1976</v>
      </c>
      <c r="E49" s="106">
        <f t="shared" si="12"/>
        <v>42</v>
      </c>
      <c r="F49" s="32" t="s">
        <v>19</v>
      </c>
      <c r="G49" s="1086"/>
      <c r="H49" s="1087"/>
      <c r="I49" s="1088">
        <f>MIN(AB49:AB49:AP49)</f>
        <v>0.85625000000000007</v>
      </c>
      <c r="J49" s="1089">
        <f t="shared" si="13"/>
        <v>3</v>
      </c>
      <c r="K49" s="1090">
        <f t="shared" si="14"/>
        <v>1</v>
      </c>
      <c r="L49" s="1091">
        <f t="shared" si="15"/>
        <v>3</v>
      </c>
      <c r="M49" s="1093"/>
      <c r="N49" s="1092">
        <v>3</v>
      </c>
      <c r="O49" s="1093"/>
      <c r="P49" s="1093"/>
      <c r="Q49" s="1093"/>
      <c r="R49" s="1093"/>
      <c r="S49" s="1093"/>
      <c r="T49" s="1093"/>
      <c r="U49" s="1094"/>
      <c r="V49" s="1093"/>
      <c r="W49" s="1093"/>
      <c r="X49" s="1093"/>
      <c r="Y49" s="1094"/>
      <c r="Z49" s="1094"/>
      <c r="AA49" s="1110"/>
      <c r="AB49" s="1096"/>
      <c r="AC49" s="1097">
        <v>0.85625000000000007</v>
      </c>
      <c r="AD49" s="1098"/>
      <c r="AE49" s="1098"/>
      <c r="AF49" s="1098"/>
      <c r="AG49" s="1098"/>
      <c r="AH49" s="1098"/>
      <c r="AI49" s="1098"/>
      <c r="AJ49" s="1098"/>
      <c r="AK49" s="1105"/>
      <c r="AL49" s="1099"/>
      <c r="AM49" s="1098"/>
      <c r="AN49" s="1098"/>
      <c r="AO49" s="1099"/>
      <c r="AP49" s="1106"/>
    </row>
    <row r="50" spans="1:42" ht="12.9" customHeight="1" x14ac:dyDescent="0.3">
      <c r="A50" s="1101">
        <v>19</v>
      </c>
      <c r="B50" s="39" t="s">
        <v>20</v>
      </c>
      <c r="C50" s="1102" t="s">
        <v>51</v>
      </c>
      <c r="D50" s="1103">
        <v>1977</v>
      </c>
      <c r="E50" s="14">
        <f t="shared" si="12"/>
        <v>41</v>
      </c>
      <c r="F50" s="333" t="s">
        <v>52</v>
      </c>
      <c r="G50" s="1086"/>
      <c r="H50" s="1087"/>
      <c r="I50" s="1088">
        <f>MIN(AB50:AB50:AP50)</f>
        <v>0.86805555555555547</v>
      </c>
      <c r="J50" s="1089">
        <f t="shared" si="13"/>
        <v>3</v>
      </c>
      <c r="K50" s="1090">
        <f t="shared" si="14"/>
        <v>3</v>
      </c>
      <c r="L50" s="1091">
        <f t="shared" si="15"/>
        <v>3</v>
      </c>
      <c r="M50" s="1092">
        <v>1</v>
      </c>
      <c r="N50" s="1092">
        <v>1</v>
      </c>
      <c r="O50" s="1093"/>
      <c r="P50" s="1093"/>
      <c r="Q50" s="1092">
        <v>1</v>
      </c>
      <c r="R50" s="1093"/>
      <c r="S50" s="1093"/>
      <c r="T50" s="1093"/>
      <c r="U50" s="1094"/>
      <c r="V50" s="1111"/>
      <c r="W50" s="1093"/>
      <c r="X50" s="1093"/>
      <c r="Y50" s="1094"/>
      <c r="Z50" s="1094"/>
      <c r="AA50" s="1110"/>
      <c r="AB50" s="1096">
        <v>0.88055555555555554</v>
      </c>
      <c r="AC50" s="1097">
        <v>0.86805555555555547</v>
      </c>
      <c r="AD50" s="1099"/>
      <c r="AE50" s="1098"/>
      <c r="AF50" s="1098">
        <v>0.87569444444444444</v>
      </c>
      <c r="AG50" s="1098"/>
      <c r="AH50" s="1098"/>
      <c r="AI50" s="1098"/>
      <c r="AJ50" s="1098"/>
      <c r="AK50" s="1105"/>
      <c r="AL50" s="1099"/>
      <c r="AM50" s="1098"/>
      <c r="AN50" s="1098"/>
      <c r="AO50" s="1099"/>
      <c r="AP50" s="1106"/>
    </row>
    <row r="51" spans="1:42" ht="12.9" customHeight="1" x14ac:dyDescent="0.3">
      <c r="A51" s="1101">
        <v>20</v>
      </c>
      <c r="B51" s="39" t="s">
        <v>20</v>
      </c>
      <c r="C51" s="1108" t="s">
        <v>559</v>
      </c>
      <c r="D51" s="1103">
        <v>1969</v>
      </c>
      <c r="E51" s="14">
        <f t="shared" si="12"/>
        <v>49</v>
      </c>
      <c r="F51" s="333" t="s">
        <v>560</v>
      </c>
      <c r="G51" s="1086"/>
      <c r="H51" s="1087"/>
      <c r="I51" s="1088">
        <f>MIN(AB51:AB51:AP51)</f>
        <v>0.90555555555555556</v>
      </c>
      <c r="J51" s="1089">
        <f t="shared" si="13"/>
        <v>2</v>
      </c>
      <c r="K51" s="1090">
        <f t="shared" si="14"/>
        <v>1</v>
      </c>
      <c r="L51" s="1091">
        <f t="shared" si="15"/>
        <v>2</v>
      </c>
      <c r="M51" s="1093"/>
      <c r="N51" s="1093"/>
      <c r="O51" s="1092">
        <v>2</v>
      </c>
      <c r="P51" s="1093"/>
      <c r="Q51" s="1111"/>
      <c r="R51" s="1093"/>
      <c r="S51" s="1093"/>
      <c r="T51" s="1093"/>
      <c r="U51" s="1094"/>
      <c r="V51" s="1111"/>
      <c r="W51" s="1093"/>
      <c r="X51" s="1093"/>
      <c r="Y51" s="1094"/>
      <c r="Z51" s="1094"/>
      <c r="AA51" s="1095"/>
      <c r="AB51" s="1096"/>
      <c r="AC51" s="1097"/>
      <c r="AD51" s="1099">
        <v>0.90555555555555556</v>
      </c>
      <c r="AE51" s="1098"/>
      <c r="AF51" s="1098"/>
      <c r="AG51" s="1098"/>
      <c r="AH51" s="1098"/>
      <c r="AI51" s="1098"/>
      <c r="AJ51" s="1098"/>
      <c r="AK51" s="1105"/>
      <c r="AL51" s="1099"/>
      <c r="AM51" s="1098"/>
      <c r="AN51" s="1098"/>
      <c r="AO51" s="1099"/>
      <c r="AP51" s="1106"/>
    </row>
    <row r="52" spans="1:42" ht="12.9" customHeight="1" x14ac:dyDescent="0.3">
      <c r="A52" s="307">
        <v>21</v>
      </c>
      <c r="B52" s="1107" t="s">
        <v>20</v>
      </c>
      <c r="C52" s="1102" t="s">
        <v>526</v>
      </c>
      <c r="D52" s="1103">
        <v>1970</v>
      </c>
      <c r="E52" s="14">
        <f t="shared" si="12"/>
        <v>48</v>
      </c>
      <c r="F52" s="59" t="s">
        <v>54</v>
      </c>
      <c r="G52" s="1086"/>
      <c r="H52" s="1087"/>
      <c r="I52" s="1088">
        <f>MIN(AB52:AB52:AP52)</f>
        <v>0.85902777777777783</v>
      </c>
      <c r="J52" s="1089">
        <f t="shared" si="13"/>
        <v>1</v>
      </c>
      <c r="K52" s="1090">
        <f t="shared" si="14"/>
        <v>1</v>
      </c>
      <c r="L52" s="1091">
        <f t="shared" si="15"/>
        <v>1</v>
      </c>
      <c r="M52" s="1093"/>
      <c r="N52" s="1093"/>
      <c r="O52" s="1093"/>
      <c r="P52" s="1093"/>
      <c r="Q52" s="1092">
        <v>1</v>
      </c>
      <c r="R52" s="1093"/>
      <c r="S52" s="1093"/>
      <c r="T52" s="1094"/>
      <c r="U52" s="1094"/>
      <c r="V52" s="1093"/>
      <c r="W52" s="1094"/>
      <c r="X52" s="1093"/>
      <c r="Y52" s="1094"/>
      <c r="Z52" s="1094"/>
      <c r="AA52" s="1095"/>
      <c r="AB52" s="1096"/>
      <c r="AC52" s="1097"/>
      <c r="AD52" s="1098"/>
      <c r="AE52" s="1098"/>
      <c r="AF52" s="1098">
        <v>0.85902777777777783</v>
      </c>
      <c r="AG52" s="1098"/>
      <c r="AH52" s="1112"/>
      <c r="AI52" s="1098"/>
      <c r="AJ52" s="1098"/>
      <c r="AK52" s="1098"/>
      <c r="AL52" s="1098"/>
      <c r="AM52" s="1098"/>
      <c r="AN52" s="1098"/>
      <c r="AO52" s="1099"/>
      <c r="AP52" s="1100"/>
    </row>
    <row r="53" spans="1:42" ht="12.9" customHeight="1" x14ac:dyDescent="0.3">
      <c r="A53" s="1101">
        <v>22</v>
      </c>
      <c r="B53" s="39" t="s">
        <v>20</v>
      </c>
      <c r="C53" s="1108" t="s">
        <v>55</v>
      </c>
      <c r="D53" s="1103">
        <v>1972</v>
      </c>
      <c r="E53" s="14">
        <f t="shared" si="12"/>
        <v>46</v>
      </c>
      <c r="F53" s="1113" t="s">
        <v>56</v>
      </c>
      <c r="G53" s="1086"/>
      <c r="H53" s="1087"/>
      <c r="I53" s="1088">
        <f>MIN(AB53:AB53:AP53)</f>
        <v>0.89444444444444438</v>
      </c>
      <c r="J53" s="1089">
        <f t="shared" si="13"/>
        <v>1</v>
      </c>
      <c r="K53" s="1090">
        <f t="shared" si="14"/>
        <v>1</v>
      </c>
      <c r="L53" s="1091">
        <f t="shared" si="15"/>
        <v>1</v>
      </c>
      <c r="M53" s="1092">
        <v>1</v>
      </c>
      <c r="N53" s="1111"/>
      <c r="O53" s="1111"/>
      <c r="P53" s="1093"/>
      <c r="Q53" s="1111"/>
      <c r="R53" s="1093"/>
      <c r="S53" s="1093"/>
      <c r="T53" s="1094"/>
      <c r="U53" s="1094"/>
      <c r="V53" s="1093"/>
      <c r="W53" s="1094"/>
      <c r="X53" s="1093"/>
      <c r="Y53" s="1094"/>
      <c r="Z53" s="1094"/>
      <c r="AA53" s="1110"/>
      <c r="AB53" s="1096">
        <v>0.89444444444444438</v>
      </c>
      <c r="AC53" s="1104"/>
      <c r="AD53" s="1098"/>
      <c r="AE53" s="1099"/>
      <c r="AF53" s="1098"/>
      <c r="AG53" s="1098"/>
      <c r="AH53" s="1098"/>
      <c r="AI53" s="1098"/>
      <c r="AJ53" s="1098"/>
      <c r="AK53" s="1098"/>
      <c r="AL53" s="1099"/>
      <c r="AM53" s="1098"/>
      <c r="AN53" s="1098"/>
      <c r="AO53" s="1099"/>
      <c r="AP53" s="1114"/>
    </row>
    <row r="54" spans="1:42" ht="12.9" customHeight="1" x14ac:dyDescent="0.3">
      <c r="A54" s="307">
        <v>23</v>
      </c>
      <c r="B54" s="1107" t="s">
        <v>20</v>
      </c>
      <c r="C54" s="1115" t="s">
        <v>165</v>
      </c>
      <c r="D54" s="1103">
        <v>1973</v>
      </c>
      <c r="E54" s="14">
        <f t="shared" si="12"/>
        <v>45</v>
      </c>
      <c r="F54" s="58" t="s">
        <v>16</v>
      </c>
      <c r="G54" s="42"/>
      <c r="H54" s="301"/>
      <c r="I54" s="1116" t="s">
        <v>142</v>
      </c>
      <c r="J54" s="1089">
        <f t="shared" si="13"/>
        <v>1</v>
      </c>
      <c r="K54" s="1090">
        <f t="shared" si="14"/>
        <v>1</v>
      </c>
      <c r="L54" s="1091">
        <f t="shared" si="15"/>
        <v>1</v>
      </c>
      <c r="M54" s="1093"/>
      <c r="N54" s="1093"/>
      <c r="O54" s="1093"/>
      <c r="P54" s="1092">
        <v>1</v>
      </c>
      <c r="Q54" s="1111"/>
      <c r="R54" s="1093"/>
      <c r="S54" s="1093"/>
      <c r="T54" s="1093"/>
      <c r="U54" s="1093"/>
      <c r="V54" s="1111"/>
      <c r="W54" s="1093"/>
      <c r="X54" s="1093"/>
      <c r="Y54" s="1093"/>
      <c r="Z54" s="1093"/>
      <c r="AA54" s="1117"/>
      <c r="AB54" s="1096"/>
      <c r="AC54" s="1104"/>
      <c r="AD54" s="1099"/>
      <c r="AE54" s="1112" t="s">
        <v>142</v>
      </c>
      <c r="AF54" s="1098"/>
      <c r="AG54" s="1098"/>
      <c r="AH54" s="1098"/>
      <c r="AI54" s="1098"/>
      <c r="AJ54" s="1098"/>
      <c r="AK54" s="1098"/>
      <c r="AL54" s="1099"/>
      <c r="AM54" s="1098"/>
      <c r="AN54" s="1098"/>
      <c r="AO54" s="1099"/>
      <c r="AP54" s="1118"/>
    </row>
    <row r="55" spans="1:42" ht="12.9" customHeight="1" thickBot="1" x14ac:dyDescent="0.35">
      <c r="A55" s="1119">
        <v>23</v>
      </c>
      <c r="B55" s="1120" t="s">
        <v>20</v>
      </c>
      <c r="C55" s="1121" t="s">
        <v>365</v>
      </c>
      <c r="D55" s="1122"/>
      <c r="E55" s="1123"/>
      <c r="F55" s="1124"/>
      <c r="G55" s="310"/>
      <c r="H55" s="311"/>
      <c r="I55" s="312"/>
      <c r="J55" s="1125"/>
      <c r="K55" s="1126"/>
      <c r="L55" s="1127">
        <f t="shared" ref="L55" si="16">SUM(M55:AA55)</f>
        <v>75</v>
      </c>
      <c r="M55" s="1128">
        <f>COUNTIF(M32:M54,"&gt;-1")</f>
        <v>16</v>
      </c>
      <c r="N55" s="1128">
        <f t="shared" ref="N55:P55" si="17">COUNTIF(N32:N54,"&gt;-1")</f>
        <v>11</v>
      </c>
      <c r="O55" s="1128">
        <f t="shared" si="17"/>
        <v>13</v>
      </c>
      <c r="P55" s="1128">
        <f t="shared" si="17"/>
        <v>12</v>
      </c>
      <c r="Q55" s="1128">
        <f t="shared" ref="Q55:AA55" si="18">COUNTIF(Q32:Q53,"&gt;-1")</f>
        <v>14</v>
      </c>
      <c r="R55" s="1128">
        <f t="shared" si="18"/>
        <v>9</v>
      </c>
      <c r="S55" s="1128">
        <f t="shared" si="18"/>
        <v>0</v>
      </c>
      <c r="T55" s="1128">
        <f t="shared" si="18"/>
        <v>0</v>
      </c>
      <c r="U55" s="1128">
        <f t="shared" si="18"/>
        <v>0</v>
      </c>
      <c r="V55" s="1128">
        <f t="shared" si="18"/>
        <v>0</v>
      </c>
      <c r="W55" s="1128">
        <f t="shared" si="18"/>
        <v>0</v>
      </c>
      <c r="X55" s="1128">
        <f t="shared" si="18"/>
        <v>0</v>
      </c>
      <c r="Y55" s="1128">
        <f t="shared" si="18"/>
        <v>0</v>
      </c>
      <c r="Z55" s="1128">
        <f t="shared" si="18"/>
        <v>0</v>
      </c>
      <c r="AA55" s="1129">
        <f t="shared" si="18"/>
        <v>0</v>
      </c>
      <c r="AB55" s="1096"/>
      <c r="AC55" s="1130"/>
      <c r="AD55" s="1131"/>
      <c r="AE55" s="1130"/>
      <c r="AF55" s="1130"/>
      <c r="AG55" s="1130"/>
      <c r="AH55" s="1130"/>
      <c r="AI55" s="1130"/>
      <c r="AJ55" s="1130"/>
      <c r="AK55" s="1130"/>
      <c r="AL55" s="1130"/>
      <c r="AM55" s="1132"/>
      <c r="AN55" s="1132"/>
      <c r="AO55" s="1130"/>
      <c r="AP55" s="1133"/>
    </row>
    <row r="56" spans="1:42" ht="12.9" customHeight="1" thickTop="1" thickBot="1" x14ac:dyDescent="0.35">
      <c r="A56" s="270" t="s">
        <v>1</v>
      </c>
      <c r="B56" s="271" t="s">
        <v>7</v>
      </c>
      <c r="C56" s="272" t="s">
        <v>2</v>
      </c>
      <c r="D56" s="966" t="s">
        <v>3</v>
      </c>
      <c r="E56" s="271" t="s">
        <v>161</v>
      </c>
      <c r="F56" s="273" t="s">
        <v>5</v>
      </c>
      <c r="G56" s="274" t="s">
        <v>326</v>
      </c>
      <c r="H56" s="275" t="s">
        <v>327</v>
      </c>
      <c r="I56" s="276" t="s">
        <v>328</v>
      </c>
      <c r="J56" s="277" t="s">
        <v>329</v>
      </c>
      <c r="K56" s="278" t="s">
        <v>330</v>
      </c>
      <c r="L56" s="279" t="s">
        <v>9</v>
      </c>
      <c r="M56" s="280" t="s">
        <v>331</v>
      </c>
      <c r="N56" s="281" t="s">
        <v>332</v>
      </c>
      <c r="O56" s="281" t="s">
        <v>333</v>
      </c>
      <c r="P56" s="281" t="s">
        <v>334</v>
      </c>
      <c r="Q56" s="281" t="s">
        <v>335</v>
      </c>
      <c r="R56" s="281" t="s">
        <v>336</v>
      </c>
      <c r="S56" s="281" t="s">
        <v>337</v>
      </c>
      <c r="T56" s="281" t="s">
        <v>338</v>
      </c>
      <c r="U56" s="281" t="s">
        <v>339</v>
      </c>
      <c r="V56" s="281" t="s">
        <v>340</v>
      </c>
      <c r="W56" s="281" t="s">
        <v>341</v>
      </c>
      <c r="X56" s="281" t="s">
        <v>342</v>
      </c>
      <c r="Y56" s="281" t="s">
        <v>343</v>
      </c>
      <c r="Z56" s="281" t="s">
        <v>344</v>
      </c>
      <c r="AA56" s="282" t="s">
        <v>345</v>
      </c>
      <c r="AB56" s="299" t="s">
        <v>346</v>
      </c>
      <c r="AC56" s="300" t="s">
        <v>347</v>
      </c>
      <c r="AD56" s="300" t="s">
        <v>348</v>
      </c>
      <c r="AE56" s="300" t="s">
        <v>349</v>
      </c>
      <c r="AF56" s="300" t="s">
        <v>350</v>
      </c>
      <c r="AG56" s="300" t="s">
        <v>351</v>
      </c>
      <c r="AH56" s="300" t="s">
        <v>352</v>
      </c>
      <c r="AI56" s="300" t="s">
        <v>353</v>
      </c>
      <c r="AJ56" s="300" t="s">
        <v>354</v>
      </c>
      <c r="AK56" s="300" t="s">
        <v>355</v>
      </c>
      <c r="AL56" s="300" t="s">
        <v>356</v>
      </c>
      <c r="AM56" s="300" t="s">
        <v>357</v>
      </c>
      <c r="AN56" s="300" t="s">
        <v>358</v>
      </c>
      <c r="AO56" s="300" t="s">
        <v>359</v>
      </c>
      <c r="AP56" s="1027" t="s">
        <v>360</v>
      </c>
    </row>
    <row r="57" spans="1:42" ht="12.9" customHeight="1" thickTop="1" x14ac:dyDescent="0.3">
      <c r="A57" s="1134">
        <v>1</v>
      </c>
      <c r="B57" s="1135" t="s">
        <v>36</v>
      </c>
      <c r="C57" s="1109" t="s">
        <v>35</v>
      </c>
      <c r="D57" s="1094">
        <v>1964</v>
      </c>
      <c r="E57" s="14">
        <f t="shared" ref="E57:E66" si="19">SUM(2018-D57)</f>
        <v>54</v>
      </c>
      <c r="F57" s="1136" t="s">
        <v>16</v>
      </c>
      <c r="G57" s="1086"/>
      <c r="H57" s="1137"/>
      <c r="I57" s="1088">
        <f>MIN(AB57:AB57:AP57)</f>
        <v>0.76874999999999993</v>
      </c>
      <c r="J57" s="1138">
        <f t="shared" ref="J57:J68" si="20">IF(COUNTIF(M57:AA57,"&gt;=0")&lt;11,SUM(M57:AA57),SUM(LARGE(M57:AA57,1),LARGE(M57:AA57,2),LARGE(M57:AA57,3),LARGE(M57:AA57,4),LARGE(M57:AA57,5),LARGE(M57:AA57,6),LARGE(M57:AA57,7),LARGE(M57:AA57,8),LARGE(M57:AA57,9),LARGE(M57:AA57,10)))</f>
        <v>57</v>
      </c>
      <c r="K57" s="1139">
        <f t="shared" ref="K57:K68" si="21">SUM(COUNTIF(M57:AA57,"&gt;-1"))</f>
        <v>6</v>
      </c>
      <c r="L57" s="1091">
        <f t="shared" ref="L57:L68" si="22">SUM(M57:AA57)</f>
        <v>57</v>
      </c>
      <c r="M57" s="19">
        <v>10</v>
      </c>
      <c r="N57" s="19">
        <v>10</v>
      </c>
      <c r="O57" s="41">
        <v>9</v>
      </c>
      <c r="P57" s="19">
        <v>10</v>
      </c>
      <c r="Q57" s="41">
        <v>9</v>
      </c>
      <c r="R57" s="1092">
        <v>9</v>
      </c>
      <c r="S57" s="1111"/>
      <c r="T57" s="1093"/>
      <c r="U57" s="1111"/>
      <c r="V57" s="1093"/>
      <c r="W57" s="1093"/>
      <c r="X57" s="1093"/>
      <c r="Y57" s="1093"/>
      <c r="Z57" s="1093"/>
      <c r="AA57" s="1093"/>
      <c r="AB57" s="1096">
        <v>0.83611111111111114</v>
      </c>
      <c r="AC57" s="1097">
        <v>0.83819444444444446</v>
      </c>
      <c r="AD57" s="1099">
        <v>0.79305555555555562</v>
      </c>
      <c r="AE57" s="1099">
        <v>0.78402777777777777</v>
      </c>
      <c r="AF57" s="1099">
        <v>0.78194444444444444</v>
      </c>
      <c r="AG57" s="1099">
        <v>0.76874999999999993</v>
      </c>
      <c r="AH57" s="1099"/>
      <c r="AI57" s="1098"/>
      <c r="AJ57" s="1098"/>
      <c r="AK57" s="1099"/>
      <c r="AL57" s="1098"/>
      <c r="AM57" s="1099"/>
      <c r="AN57" s="1098"/>
      <c r="AO57" s="1099"/>
      <c r="AP57" s="1106"/>
    </row>
    <row r="58" spans="1:42" ht="12.9" customHeight="1" x14ac:dyDescent="0.3">
      <c r="A58" s="1134">
        <v>2</v>
      </c>
      <c r="B58" s="1135" t="s">
        <v>36</v>
      </c>
      <c r="C58" s="1140" t="s">
        <v>71</v>
      </c>
      <c r="D58" s="1141">
        <v>1962</v>
      </c>
      <c r="E58" s="14">
        <f t="shared" si="19"/>
        <v>56</v>
      </c>
      <c r="F58" s="1142" t="s">
        <v>19</v>
      </c>
      <c r="G58" s="1086"/>
      <c r="H58" s="1137"/>
      <c r="I58" s="1088">
        <f>MIN(AB58:AB58:AP58)</f>
        <v>0.93055555555555547</v>
      </c>
      <c r="J58" s="1138">
        <f t="shared" si="20"/>
        <v>46</v>
      </c>
      <c r="K58" s="1139">
        <f t="shared" si="21"/>
        <v>6</v>
      </c>
      <c r="L58" s="1091">
        <f t="shared" si="22"/>
        <v>46</v>
      </c>
      <c r="M58" s="1092">
        <v>8</v>
      </c>
      <c r="N58" s="1092">
        <v>9</v>
      </c>
      <c r="O58" s="1092">
        <v>7</v>
      </c>
      <c r="P58" s="1092">
        <v>9</v>
      </c>
      <c r="Q58" s="1092">
        <v>6</v>
      </c>
      <c r="R58" s="1092">
        <v>7</v>
      </c>
      <c r="S58" s="1093"/>
      <c r="T58" s="1111"/>
      <c r="U58" s="1093"/>
      <c r="V58" s="1093"/>
      <c r="W58" s="1093"/>
      <c r="X58" s="1093"/>
      <c r="Y58" s="1093"/>
      <c r="Z58" s="1093"/>
      <c r="AA58" s="1093"/>
      <c r="AB58" s="1143">
        <v>0.99722222222222223</v>
      </c>
      <c r="AC58" s="1097">
        <v>0.93819444444444444</v>
      </c>
      <c r="AD58" s="1098">
        <v>0.93055555555555547</v>
      </c>
      <c r="AE58" s="1099">
        <v>0.95972222222222225</v>
      </c>
      <c r="AF58" s="1098">
        <v>0.98402777777777783</v>
      </c>
      <c r="AG58" s="1099">
        <v>0.95694444444444438</v>
      </c>
      <c r="AH58" s="1098"/>
      <c r="AI58" s="1098"/>
      <c r="AJ58" s="1098"/>
      <c r="AK58" s="1099"/>
      <c r="AL58" s="1099"/>
      <c r="AM58" s="1099"/>
      <c r="AN58" s="1099"/>
      <c r="AO58" s="1098"/>
      <c r="AP58" s="1100"/>
    </row>
    <row r="59" spans="1:42" ht="12.9" customHeight="1" x14ac:dyDescent="0.3">
      <c r="A59" s="1134">
        <v>3</v>
      </c>
      <c r="B59" s="1135" t="s">
        <v>36</v>
      </c>
      <c r="C59" s="1144" t="s">
        <v>95</v>
      </c>
      <c r="D59" s="1141">
        <v>1968</v>
      </c>
      <c r="E59" s="14">
        <f t="shared" si="19"/>
        <v>50</v>
      </c>
      <c r="F59" s="1136" t="s">
        <v>16</v>
      </c>
      <c r="G59" s="1086"/>
      <c r="H59" s="1137"/>
      <c r="I59" s="1088">
        <f>MIN(AB59:AB59:AP59)</f>
        <v>0.93402777777777779</v>
      </c>
      <c r="J59" s="1138">
        <f t="shared" si="20"/>
        <v>33</v>
      </c>
      <c r="K59" s="1139">
        <f t="shared" si="21"/>
        <v>5</v>
      </c>
      <c r="L59" s="1091">
        <f t="shared" si="22"/>
        <v>33</v>
      </c>
      <c r="M59" s="1092">
        <v>7</v>
      </c>
      <c r="N59" s="1092">
        <v>8</v>
      </c>
      <c r="O59" s="1092">
        <v>6</v>
      </c>
      <c r="P59" s="1092">
        <v>8</v>
      </c>
      <c r="Q59" s="1092">
        <v>4</v>
      </c>
      <c r="R59" s="1093"/>
      <c r="S59" s="1093"/>
      <c r="T59" s="1093"/>
      <c r="U59" s="1093"/>
      <c r="V59" s="1093"/>
      <c r="W59" s="1093"/>
      <c r="X59" s="1093"/>
      <c r="Y59" s="1093"/>
      <c r="Z59" s="1093"/>
      <c r="AA59" s="1093"/>
      <c r="AB59" s="1145" t="s">
        <v>96</v>
      </c>
      <c r="AC59" s="1146" t="s">
        <v>139</v>
      </c>
      <c r="AD59" s="1098">
        <v>0.93402777777777779</v>
      </c>
      <c r="AE59" s="1146" t="s">
        <v>584</v>
      </c>
      <c r="AF59" s="1146" t="s">
        <v>626</v>
      </c>
      <c r="AG59" s="1112"/>
      <c r="AH59" s="1098"/>
      <c r="AI59" s="1099"/>
      <c r="AJ59" s="1112"/>
      <c r="AK59" s="1099"/>
      <c r="AL59" s="1098"/>
      <c r="AM59" s="1099"/>
      <c r="AN59" s="1112"/>
      <c r="AO59" s="1098"/>
      <c r="AP59" s="1100"/>
    </row>
    <row r="60" spans="1:42" ht="12.9" customHeight="1" x14ac:dyDescent="0.3">
      <c r="A60" s="1101">
        <v>4</v>
      </c>
      <c r="B60" s="1107" t="s">
        <v>36</v>
      </c>
      <c r="C60" s="1140" t="s">
        <v>366</v>
      </c>
      <c r="D60" s="1141">
        <v>1960</v>
      </c>
      <c r="E60" s="14">
        <f t="shared" si="19"/>
        <v>58</v>
      </c>
      <c r="F60" s="1136" t="s">
        <v>16</v>
      </c>
      <c r="G60" s="1086"/>
      <c r="H60" s="1137"/>
      <c r="I60" s="1088">
        <f>MIN(AB60:AB60:AP60)</f>
        <v>0.8652777777777777</v>
      </c>
      <c r="J60" s="1138">
        <f t="shared" si="20"/>
        <v>25</v>
      </c>
      <c r="K60" s="1090">
        <f t="shared" si="21"/>
        <v>3</v>
      </c>
      <c r="L60" s="1091">
        <f t="shared" si="22"/>
        <v>25</v>
      </c>
      <c r="M60" s="1092">
        <v>9</v>
      </c>
      <c r="N60" s="1093"/>
      <c r="O60" s="1092">
        <v>8</v>
      </c>
      <c r="P60" s="1093"/>
      <c r="Q60" s="1092">
        <v>8</v>
      </c>
      <c r="R60" s="1093"/>
      <c r="S60" s="1093"/>
      <c r="T60" s="1093"/>
      <c r="U60" s="1093"/>
      <c r="V60" s="1093"/>
      <c r="W60" s="1093"/>
      <c r="X60" s="1093"/>
      <c r="Y60" s="1093"/>
      <c r="Z60" s="1093"/>
      <c r="AA60" s="1147"/>
      <c r="AB60" s="1148">
        <v>0.90763888888888899</v>
      </c>
      <c r="AC60" s="1099"/>
      <c r="AD60" s="1149">
        <v>0.8652777777777777</v>
      </c>
      <c r="AE60" s="1149"/>
      <c r="AF60" s="1099">
        <v>0.90208333333333324</v>
      </c>
      <c r="AG60" s="1112"/>
      <c r="AH60" s="1098"/>
      <c r="AI60" s="1099"/>
      <c r="AJ60" s="1146"/>
      <c r="AK60" s="1099"/>
      <c r="AL60" s="1098"/>
      <c r="AM60" s="1099"/>
      <c r="AN60" s="1112"/>
      <c r="AO60" s="1098"/>
      <c r="AP60" s="1100"/>
    </row>
    <row r="61" spans="1:42" ht="12.9" customHeight="1" x14ac:dyDescent="0.3">
      <c r="A61" s="1101">
        <v>5</v>
      </c>
      <c r="B61" s="1107" t="s">
        <v>36</v>
      </c>
      <c r="C61" s="1144" t="s">
        <v>629</v>
      </c>
      <c r="D61" s="1141">
        <v>1965</v>
      </c>
      <c r="E61" s="14">
        <f t="shared" si="19"/>
        <v>53</v>
      </c>
      <c r="F61" s="1136" t="s">
        <v>16</v>
      </c>
      <c r="G61" s="1086"/>
      <c r="H61" s="1137"/>
      <c r="I61" s="1088">
        <f>MIN(AB61:AB61:AP61)</f>
        <v>0.95694444444444438</v>
      </c>
      <c r="J61" s="1138">
        <f t="shared" si="20"/>
        <v>15</v>
      </c>
      <c r="K61" s="1090">
        <f t="shared" si="21"/>
        <v>2</v>
      </c>
      <c r="L61" s="1091">
        <f t="shared" si="22"/>
        <v>15</v>
      </c>
      <c r="M61" s="1093"/>
      <c r="N61" s="1093"/>
      <c r="O61" s="1093"/>
      <c r="P61" s="1092">
        <v>7</v>
      </c>
      <c r="Q61" s="1093"/>
      <c r="R61" s="1092">
        <v>8</v>
      </c>
      <c r="S61" s="1093"/>
      <c r="T61" s="1093"/>
      <c r="U61" s="1093"/>
      <c r="V61" s="1093"/>
      <c r="W61" s="1093"/>
      <c r="X61" s="1093"/>
      <c r="Y61" s="1093"/>
      <c r="Z61" s="1093"/>
      <c r="AA61" s="1147"/>
      <c r="AB61" s="1150"/>
      <c r="AC61" s="1112"/>
      <c r="AD61" s="1151"/>
      <c r="AE61" s="1146" t="s">
        <v>586</v>
      </c>
      <c r="AF61" s="1099"/>
      <c r="AG61" s="1099">
        <v>0.95694444444444438</v>
      </c>
      <c r="AH61" s="1098"/>
      <c r="AI61" s="1099"/>
      <c r="AJ61" s="1146"/>
      <c r="AK61" s="1099"/>
      <c r="AL61" s="1098"/>
      <c r="AM61" s="1099"/>
      <c r="AN61" s="1112"/>
      <c r="AO61" s="1098"/>
      <c r="AP61" s="1100"/>
    </row>
    <row r="62" spans="1:42" ht="12.9" customHeight="1" x14ac:dyDescent="0.3">
      <c r="A62" s="1101">
        <v>6</v>
      </c>
      <c r="B62" s="1107" t="s">
        <v>36</v>
      </c>
      <c r="C62" s="1140" t="s">
        <v>169</v>
      </c>
      <c r="D62" s="1141">
        <v>1963</v>
      </c>
      <c r="E62" s="14">
        <f t="shared" si="19"/>
        <v>55</v>
      </c>
      <c r="F62" s="1152" t="s">
        <v>61</v>
      </c>
      <c r="G62" s="1086"/>
      <c r="H62" s="1137"/>
      <c r="I62" s="1088">
        <f>MIN(AB62:AB62:AP62)</f>
        <v>0.74652777777777779</v>
      </c>
      <c r="J62" s="1138">
        <f t="shared" si="20"/>
        <v>10</v>
      </c>
      <c r="K62" s="1090">
        <f t="shared" si="21"/>
        <v>1</v>
      </c>
      <c r="L62" s="1091">
        <f t="shared" si="22"/>
        <v>10</v>
      </c>
      <c r="M62" s="1093"/>
      <c r="N62" s="1093"/>
      <c r="O62" s="1093"/>
      <c r="P62" s="1093"/>
      <c r="Q62" s="1093"/>
      <c r="R62" s="1153">
        <v>10</v>
      </c>
      <c r="S62" s="1093"/>
      <c r="T62" s="1093"/>
      <c r="U62" s="1093"/>
      <c r="V62" s="1093"/>
      <c r="W62" s="1093"/>
      <c r="X62" s="1093"/>
      <c r="Y62" s="1093"/>
      <c r="Z62" s="1093"/>
      <c r="AA62" s="1147"/>
      <c r="AB62" s="1148"/>
      <c r="AC62" s="1099"/>
      <c r="AD62" s="1149"/>
      <c r="AE62" s="1149"/>
      <c r="AF62" s="1099"/>
      <c r="AG62" s="1098">
        <v>0.74652777777777779</v>
      </c>
      <c r="AH62" s="1098"/>
      <c r="AI62" s="1099"/>
      <c r="AJ62" s="1146"/>
      <c r="AK62" s="1099"/>
      <c r="AL62" s="1098"/>
      <c r="AM62" s="1099"/>
      <c r="AN62" s="1112"/>
      <c r="AO62" s="1098"/>
      <c r="AP62" s="1100"/>
    </row>
    <row r="63" spans="1:42" ht="12.9" customHeight="1" x14ac:dyDescent="0.3">
      <c r="A63" s="1101">
        <v>7</v>
      </c>
      <c r="B63" s="1107" t="s">
        <v>36</v>
      </c>
      <c r="C63" s="1140" t="s">
        <v>181</v>
      </c>
      <c r="D63" s="1141">
        <v>1962</v>
      </c>
      <c r="E63" s="14">
        <f t="shared" si="19"/>
        <v>56</v>
      </c>
      <c r="F63" s="59" t="s">
        <v>610</v>
      </c>
      <c r="G63" s="1086"/>
      <c r="H63" s="1137"/>
      <c r="I63" s="1088">
        <f>MIN(AB63:AB63:AP63)</f>
        <v>0.72083333333333333</v>
      </c>
      <c r="J63" s="1138">
        <f t="shared" si="20"/>
        <v>10</v>
      </c>
      <c r="K63" s="1090">
        <f t="shared" si="21"/>
        <v>1</v>
      </c>
      <c r="L63" s="1091">
        <f t="shared" si="22"/>
        <v>10</v>
      </c>
      <c r="M63" s="1093"/>
      <c r="N63" s="1093"/>
      <c r="O63" s="1093"/>
      <c r="P63" s="1093"/>
      <c r="Q63" s="1153">
        <v>10</v>
      </c>
      <c r="R63" s="1093"/>
      <c r="S63" s="1093"/>
      <c r="T63" s="1093"/>
      <c r="U63" s="1093"/>
      <c r="V63" s="1093"/>
      <c r="W63" s="1093"/>
      <c r="X63" s="1093"/>
      <c r="Y63" s="1093"/>
      <c r="Z63" s="1093"/>
      <c r="AA63" s="1147"/>
      <c r="AB63" s="1148"/>
      <c r="AC63" s="1099"/>
      <c r="AD63" s="1149"/>
      <c r="AE63" s="1149"/>
      <c r="AF63" s="1099">
        <v>0.72083333333333333</v>
      </c>
      <c r="AG63" s="1112"/>
      <c r="AH63" s="1098"/>
      <c r="AI63" s="1099"/>
      <c r="AJ63" s="1146"/>
      <c r="AK63" s="1099"/>
      <c r="AL63" s="1098"/>
      <c r="AM63" s="1099"/>
      <c r="AN63" s="1112"/>
      <c r="AO63" s="1098"/>
      <c r="AP63" s="1100"/>
    </row>
    <row r="64" spans="1:42" ht="12.9" customHeight="1" x14ac:dyDescent="0.3">
      <c r="A64" s="1101">
        <v>8</v>
      </c>
      <c r="B64" s="1107" t="s">
        <v>36</v>
      </c>
      <c r="C64" s="12" t="s">
        <v>233</v>
      </c>
      <c r="D64" s="898">
        <v>1966</v>
      </c>
      <c r="E64" s="14">
        <f t="shared" si="19"/>
        <v>52</v>
      </c>
      <c r="F64" s="59" t="s">
        <v>24</v>
      </c>
      <c r="G64" s="1086"/>
      <c r="H64" s="1137"/>
      <c r="I64" s="1088">
        <f>MIN(AB64:AB64:AP64)</f>
        <v>0.76250000000000007</v>
      </c>
      <c r="J64" s="1138">
        <f t="shared" si="20"/>
        <v>10</v>
      </c>
      <c r="K64" s="1090">
        <f t="shared" si="21"/>
        <v>1</v>
      </c>
      <c r="L64" s="1091">
        <f t="shared" si="22"/>
        <v>10</v>
      </c>
      <c r="M64" s="1093"/>
      <c r="N64" s="1093"/>
      <c r="O64" s="1153">
        <v>10</v>
      </c>
      <c r="P64" s="1093"/>
      <c r="Q64" s="1093"/>
      <c r="R64" s="1093"/>
      <c r="S64" s="1093"/>
      <c r="T64" s="1093"/>
      <c r="U64" s="1093"/>
      <c r="V64" s="1093"/>
      <c r="W64" s="1093"/>
      <c r="X64" s="1093"/>
      <c r="Y64" s="1093"/>
      <c r="Z64" s="1093"/>
      <c r="AA64" s="1147"/>
      <c r="AB64" s="1148"/>
      <c r="AC64" s="1099"/>
      <c r="AD64" s="1149">
        <v>0.76250000000000007</v>
      </c>
      <c r="AE64" s="1149"/>
      <c r="AF64" s="1099"/>
      <c r="AG64" s="1112"/>
      <c r="AH64" s="1098"/>
      <c r="AI64" s="1099"/>
      <c r="AJ64" s="1146"/>
      <c r="AK64" s="1099"/>
      <c r="AL64" s="1098"/>
      <c r="AM64" s="1099"/>
      <c r="AN64" s="1112"/>
      <c r="AO64" s="1098"/>
      <c r="AP64" s="1100"/>
    </row>
    <row r="65" spans="1:42" ht="12.9" customHeight="1" x14ac:dyDescent="0.3">
      <c r="A65" s="1101">
        <v>9</v>
      </c>
      <c r="B65" s="1107" t="s">
        <v>36</v>
      </c>
      <c r="C65" s="1140" t="s">
        <v>572</v>
      </c>
      <c r="D65" s="1141">
        <v>1967</v>
      </c>
      <c r="E65" s="14">
        <f t="shared" si="19"/>
        <v>51</v>
      </c>
      <c r="F65" s="1142" t="s">
        <v>19</v>
      </c>
      <c r="G65" s="1086"/>
      <c r="H65" s="1137"/>
      <c r="I65" s="1116" t="s">
        <v>621</v>
      </c>
      <c r="J65" s="1138">
        <f t="shared" si="20"/>
        <v>10</v>
      </c>
      <c r="K65" s="1090">
        <f t="shared" si="21"/>
        <v>2</v>
      </c>
      <c r="L65" s="1091">
        <f t="shared" si="22"/>
        <v>10</v>
      </c>
      <c r="M65" s="1093"/>
      <c r="N65" s="1093"/>
      <c r="O65" s="1092">
        <v>5</v>
      </c>
      <c r="P65" s="1093"/>
      <c r="Q65" s="1092">
        <v>5</v>
      </c>
      <c r="R65" s="1093"/>
      <c r="S65" s="1093"/>
      <c r="T65" s="1093"/>
      <c r="U65" s="1093"/>
      <c r="V65" s="1093"/>
      <c r="W65" s="1093"/>
      <c r="X65" s="1093"/>
      <c r="Y65" s="1093"/>
      <c r="Z65" s="1093"/>
      <c r="AA65" s="1117"/>
      <c r="AB65" s="1148"/>
      <c r="AC65" s="1099"/>
      <c r="AD65" s="1146" t="s">
        <v>573</v>
      </c>
      <c r="AE65" s="1146"/>
      <c r="AF65" s="1112" t="s">
        <v>621</v>
      </c>
      <c r="AG65" s="1099"/>
      <c r="AH65" s="1098"/>
      <c r="AI65" s="1099"/>
      <c r="AJ65" s="1151"/>
      <c r="AK65" s="1098"/>
      <c r="AL65" s="1099"/>
      <c r="AM65" s="1099"/>
      <c r="AN65" s="1098"/>
      <c r="AO65" s="1098"/>
      <c r="AP65" s="1114"/>
    </row>
    <row r="66" spans="1:42" ht="12.9" customHeight="1" x14ac:dyDescent="0.3">
      <c r="A66" s="1101">
        <v>10</v>
      </c>
      <c r="B66" s="1107" t="s">
        <v>36</v>
      </c>
      <c r="C66" s="1140" t="s">
        <v>613</v>
      </c>
      <c r="D66" s="1141">
        <v>1968</v>
      </c>
      <c r="E66" s="14">
        <f t="shared" si="19"/>
        <v>50</v>
      </c>
      <c r="F66" s="1142" t="s">
        <v>19</v>
      </c>
      <c r="G66" s="1086"/>
      <c r="H66" s="1137"/>
      <c r="I66" s="1088">
        <f>MIN(AB66:AB66:AP66)</f>
        <v>0.9277777777777777</v>
      </c>
      <c r="J66" s="1138">
        <f t="shared" si="20"/>
        <v>7</v>
      </c>
      <c r="K66" s="1090">
        <f t="shared" si="21"/>
        <v>1</v>
      </c>
      <c r="L66" s="1091">
        <f t="shared" si="22"/>
        <v>7</v>
      </c>
      <c r="M66" s="1093"/>
      <c r="N66" s="1093"/>
      <c r="O66" s="1093"/>
      <c r="P66" s="1093"/>
      <c r="Q66" s="1092">
        <v>7</v>
      </c>
      <c r="R66" s="1093"/>
      <c r="S66" s="1093"/>
      <c r="T66" s="1093"/>
      <c r="U66" s="1093"/>
      <c r="V66" s="1093"/>
      <c r="W66" s="1093"/>
      <c r="X66" s="1093"/>
      <c r="Y66" s="1093"/>
      <c r="Z66" s="1093"/>
      <c r="AA66" s="1117"/>
      <c r="AB66" s="1148"/>
      <c r="AC66" s="1099"/>
      <c r="AD66" s="1149"/>
      <c r="AE66" s="1149"/>
      <c r="AF66" s="1099">
        <v>0.9277777777777777</v>
      </c>
      <c r="AG66" s="1099"/>
      <c r="AH66" s="1098"/>
      <c r="AI66" s="1099"/>
      <c r="AJ66" s="1151"/>
      <c r="AK66" s="1098"/>
      <c r="AL66" s="1099"/>
      <c r="AM66" s="1099"/>
      <c r="AN66" s="1098"/>
      <c r="AO66" s="1098"/>
      <c r="AP66" s="1114"/>
    </row>
    <row r="67" spans="1:42" ht="12.9" customHeight="1" x14ac:dyDescent="0.3">
      <c r="A67" s="1101">
        <v>11</v>
      </c>
      <c r="B67" s="1107" t="s">
        <v>36</v>
      </c>
      <c r="C67" s="1154" t="s">
        <v>642</v>
      </c>
      <c r="D67" s="1155">
        <v>1968</v>
      </c>
      <c r="E67" s="14">
        <f>SUM(2017-D67)</f>
        <v>49</v>
      </c>
      <c r="F67" s="1113" t="s">
        <v>643</v>
      </c>
      <c r="G67" s="1086"/>
      <c r="H67" s="1137"/>
      <c r="I67" s="1116" t="s">
        <v>644</v>
      </c>
      <c r="J67" s="1138">
        <f t="shared" si="20"/>
        <v>6</v>
      </c>
      <c r="K67" s="1090">
        <f t="shared" si="21"/>
        <v>1</v>
      </c>
      <c r="L67" s="1091">
        <f t="shared" si="22"/>
        <v>6</v>
      </c>
      <c r="M67" s="1093"/>
      <c r="N67" s="1093"/>
      <c r="O67" s="1093"/>
      <c r="P67" s="1093"/>
      <c r="Q67" s="1093"/>
      <c r="R67" s="1092">
        <v>6</v>
      </c>
      <c r="S67" s="1093"/>
      <c r="T67" s="1093"/>
      <c r="U67" s="1093"/>
      <c r="V67" s="1093"/>
      <c r="W67" s="1093"/>
      <c r="X67" s="1093"/>
      <c r="Y67" s="1093"/>
      <c r="Z67" s="1093"/>
      <c r="AA67" s="1117"/>
      <c r="AB67" s="1148"/>
      <c r="AC67" s="1099"/>
      <c r="AD67" s="1149"/>
      <c r="AE67" s="1149"/>
      <c r="AF67" s="1099"/>
      <c r="AG67" s="1112" t="s">
        <v>644</v>
      </c>
      <c r="AH67" s="1098"/>
      <c r="AI67" s="1099"/>
      <c r="AJ67" s="1151"/>
      <c r="AK67" s="1098"/>
      <c r="AL67" s="1099"/>
      <c r="AM67" s="1099"/>
      <c r="AN67" s="1098"/>
      <c r="AO67" s="1098"/>
      <c r="AP67" s="1114"/>
    </row>
    <row r="68" spans="1:42" ht="12.9" customHeight="1" x14ac:dyDescent="0.3">
      <c r="A68" s="1101">
        <v>12</v>
      </c>
      <c r="B68" s="1107" t="s">
        <v>36</v>
      </c>
      <c r="C68" s="1144" t="s">
        <v>107</v>
      </c>
      <c r="D68" s="1141">
        <v>1963</v>
      </c>
      <c r="E68" s="14">
        <f>SUM(2018-D68)</f>
        <v>55</v>
      </c>
      <c r="F68" s="1085" t="s">
        <v>108</v>
      </c>
      <c r="G68" s="1086"/>
      <c r="H68" s="1137"/>
      <c r="I68" s="1116" t="s">
        <v>109</v>
      </c>
      <c r="J68" s="1138">
        <f t="shared" si="20"/>
        <v>6</v>
      </c>
      <c r="K68" s="1090">
        <f t="shared" si="21"/>
        <v>1</v>
      </c>
      <c r="L68" s="1091">
        <f t="shared" si="22"/>
        <v>6</v>
      </c>
      <c r="M68" s="1092">
        <v>6</v>
      </c>
      <c r="N68" s="1093"/>
      <c r="O68" s="1093"/>
      <c r="P68" s="1093"/>
      <c r="Q68" s="1093"/>
      <c r="R68" s="1093"/>
      <c r="S68" s="1093"/>
      <c r="T68" s="1093"/>
      <c r="U68" s="1093"/>
      <c r="V68" s="1093"/>
      <c r="W68" s="1093"/>
      <c r="X68" s="1093"/>
      <c r="Y68" s="1093"/>
      <c r="Z68" s="1093"/>
      <c r="AA68" s="1117"/>
      <c r="AB68" s="1145" t="s">
        <v>109</v>
      </c>
      <c r="AC68" s="1099"/>
      <c r="AD68" s="1099"/>
      <c r="AE68" s="1099"/>
      <c r="AF68" s="1099"/>
      <c r="AG68" s="1099"/>
      <c r="AH68" s="1098"/>
      <c r="AI68" s="1099"/>
      <c r="AJ68" s="1112"/>
      <c r="AK68" s="1099"/>
      <c r="AL68" s="1112"/>
      <c r="AM68" s="1099"/>
      <c r="AN68" s="1099"/>
      <c r="AO68" s="1098"/>
      <c r="AP68" s="1100"/>
    </row>
    <row r="69" spans="1:42" ht="12.9" customHeight="1" thickBot="1" x14ac:dyDescent="0.35">
      <c r="A69" s="1119">
        <v>12</v>
      </c>
      <c r="B69" s="1156" t="s">
        <v>36</v>
      </c>
      <c r="C69" s="1121" t="s">
        <v>367</v>
      </c>
      <c r="D69" s="1122"/>
      <c r="E69" s="1123"/>
      <c r="F69" s="1124"/>
      <c r="G69" s="1157"/>
      <c r="H69" s="1158"/>
      <c r="I69" s="1159"/>
      <c r="J69" s="1125"/>
      <c r="K69" s="1126"/>
      <c r="L69" s="1127">
        <f t="shared" ref="L69" si="23">SUM(M69:AA69)</f>
        <v>30</v>
      </c>
      <c r="M69" s="1128">
        <f t="shared" ref="M69:AA69" si="24">COUNTIF(M57:M68,"&gt;-1")</f>
        <v>5</v>
      </c>
      <c r="N69" s="1128">
        <f t="shared" si="24"/>
        <v>3</v>
      </c>
      <c r="O69" s="1128">
        <f t="shared" si="24"/>
        <v>6</v>
      </c>
      <c r="P69" s="1128">
        <f t="shared" si="24"/>
        <v>4</v>
      </c>
      <c r="Q69" s="1160">
        <f t="shared" si="24"/>
        <v>7</v>
      </c>
      <c r="R69" s="1160">
        <f t="shared" si="24"/>
        <v>5</v>
      </c>
      <c r="S69" s="1160">
        <f t="shared" si="24"/>
        <v>0</v>
      </c>
      <c r="T69" s="1160">
        <f t="shared" si="24"/>
        <v>0</v>
      </c>
      <c r="U69" s="1160">
        <f t="shared" si="24"/>
        <v>0</v>
      </c>
      <c r="V69" s="1160">
        <f t="shared" si="24"/>
        <v>0</v>
      </c>
      <c r="W69" s="1160">
        <f t="shared" si="24"/>
        <v>0</v>
      </c>
      <c r="X69" s="1160">
        <f t="shared" si="24"/>
        <v>0</v>
      </c>
      <c r="Y69" s="1160">
        <f t="shared" si="24"/>
        <v>0</v>
      </c>
      <c r="Z69" s="1160">
        <f t="shared" si="24"/>
        <v>0</v>
      </c>
      <c r="AA69" s="1161">
        <f t="shared" si="24"/>
        <v>0</v>
      </c>
      <c r="AB69" s="1096"/>
      <c r="AC69" s="1130"/>
      <c r="AD69" s="1131"/>
      <c r="AE69" s="1130"/>
      <c r="AF69" s="1130"/>
      <c r="AG69" s="1130"/>
      <c r="AH69" s="1130"/>
      <c r="AI69" s="1130"/>
      <c r="AJ69" s="1130"/>
      <c r="AK69" s="1130"/>
      <c r="AL69" s="1130"/>
      <c r="AM69" s="1132"/>
      <c r="AN69" s="1132"/>
      <c r="AO69" s="1130"/>
      <c r="AP69" s="1162"/>
    </row>
    <row r="70" spans="1:42" ht="12.9" customHeight="1" thickTop="1" thickBot="1" x14ac:dyDescent="0.35">
      <c r="A70" s="270" t="s">
        <v>1</v>
      </c>
      <c r="B70" s="271" t="s">
        <v>7</v>
      </c>
      <c r="C70" s="272" t="s">
        <v>2</v>
      </c>
      <c r="D70" s="966" t="s">
        <v>3</v>
      </c>
      <c r="E70" s="271" t="s">
        <v>161</v>
      </c>
      <c r="F70" s="273" t="s">
        <v>5</v>
      </c>
      <c r="G70" s="274" t="s">
        <v>326</v>
      </c>
      <c r="H70" s="275" t="s">
        <v>327</v>
      </c>
      <c r="I70" s="276" t="s">
        <v>328</v>
      </c>
      <c r="J70" s="277" t="s">
        <v>329</v>
      </c>
      <c r="K70" s="278" t="s">
        <v>330</v>
      </c>
      <c r="L70" s="279" t="s">
        <v>9</v>
      </c>
      <c r="M70" s="280" t="s">
        <v>331</v>
      </c>
      <c r="N70" s="281" t="s">
        <v>332</v>
      </c>
      <c r="O70" s="281" t="s">
        <v>333</v>
      </c>
      <c r="P70" s="281" t="s">
        <v>334</v>
      </c>
      <c r="Q70" s="281" t="s">
        <v>335</v>
      </c>
      <c r="R70" s="281" t="s">
        <v>336</v>
      </c>
      <c r="S70" s="281" t="s">
        <v>337</v>
      </c>
      <c r="T70" s="281" t="s">
        <v>338</v>
      </c>
      <c r="U70" s="281" t="s">
        <v>339</v>
      </c>
      <c r="V70" s="281" t="s">
        <v>340</v>
      </c>
      <c r="W70" s="281" t="s">
        <v>341</v>
      </c>
      <c r="X70" s="281" t="s">
        <v>342</v>
      </c>
      <c r="Y70" s="281" t="s">
        <v>343</v>
      </c>
      <c r="Z70" s="281" t="s">
        <v>344</v>
      </c>
      <c r="AA70" s="282" t="s">
        <v>345</v>
      </c>
      <c r="AB70" s="299" t="s">
        <v>346</v>
      </c>
      <c r="AC70" s="300" t="s">
        <v>347</v>
      </c>
      <c r="AD70" s="300" t="s">
        <v>348</v>
      </c>
      <c r="AE70" s="300" t="s">
        <v>349</v>
      </c>
      <c r="AF70" s="300" t="s">
        <v>350</v>
      </c>
      <c r="AG70" s="300" t="s">
        <v>351</v>
      </c>
      <c r="AH70" s="300" t="s">
        <v>352</v>
      </c>
      <c r="AI70" s="300" t="s">
        <v>353</v>
      </c>
      <c r="AJ70" s="300" t="s">
        <v>354</v>
      </c>
      <c r="AK70" s="300" t="s">
        <v>355</v>
      </c>
      <c r="AL70" s="300" t="s">
        <v>356</v>
      </c>
      <c r="AM70" s="300" t="s">
        <v>357</v>
      </c>
      <c r="AN70" s="300" t="s">
        <v>358</v>
      </c>
      <c r="AO70" s="300" t="s">
        <v>359</v>
      </c>
      <c r="AP70" s="1027" t="s">
        <v>360</v>
      </c>
    </row>
    <row r="71" spans="1:42" ht="12.9" customHeight="1" thickTop="1" x14ac:dyDescent="0.3">
      <c r="A71" s="313">
        <v>1</v>
      </c>
      <c r="B71" s="314" t="s">
        <v>75</v>
      </c>
      <c r="C71" s="315" t="s">
        <v>83</v>
      </c>
      <c r="D71" s="935">
        <v>1955</v>
      </c>
      <c r="E71" s="14">
        <f t="shared" ref="E71:E79" si="25">SUM(2018-D71)</f>
        <v>63</v>
      </c>
      <c r="F71" s="724" t="s">
        <v>84</v>
      </c>
      <c r="G71" s="1086"/>
      <c r="H71" s="1137"/>
      <c r="I71" s="1088">
        <f>MIN(AB71:AB71:AP71)</f>
        <v>0.96319444444444446</v>
      </c>
      <c r="J71" s="316">
        <f t="shared" ref="J71:J79" si="26">IF(COUNTIF(M71:AA71,"&gt;=0")&lt;11,SUM(M71:AA71),SUM(LARGE(M71:AA71,1),LARGE(M71:AA71,2),LARGE(M71:AA71,3),LARGE(M71:AA71,4),LARGE(M71:AA71,5),LARGE(M71:AA71,6),LARGE(M71:AA71,7),LARGE(M71:AA71,8),LARGE(M71:AA71,9),LARGE(M71:AA71,10)))</f>
        <v>53</v>
      </c>
      <c r="K71" s="1139">
        <f t="shared" ref="K71:K79" si="27">SUM(COUNTIF(M71:AA71,"&gt;-1"))</f>
        <v>6</v>
      </c>
      <c r="L71" s="1091">
        <f t="shared" ref="L71:L79" si="28">SUM(M71:AA71)</f>
        <v>53</v>
      </c>
      <c r="M71" s="41">
        <v>8</v>
      </c>
      <c r="N71" s="41">
        <v>9</v>
      </c>
      <c r="O71" s="41">
        <v>9</v>
      </c>
      <c r="P71" s="41">
        <v>9</v>
      </c>
      <c r="Q71" s="19">
        <v>10</v>
      </c>
      <c r="R71" s="1092">
        <v>8</v>
      </c>
      <c r="S71" s="1093"/>
      <c r="T71" s="1093"/>
      <c r="U71" s="1093"/>
      <c r="V71" s="1093"/>
      <c r="W71" s="1093"/>
      <c r="X71" s="1093"/>
      <c r="Y71" s="1093"/>
      <c r="Z71" s="1093"/>
      <c r="AA71" s="1093"/>
      <c r="AB71" s="1145" t="s">
        <v>85</v>
      </c>
      <c r="AC71" s="1146" t="s">
        <v>144</v>
      </c>
      <c r="AD71" s="1146" t="s">
        <v>565</v>
      </c>
      <c r="AE71" s="1112" t="s">
        <v>587</v>
      </c>
      <c r="AF71" s="1104">
        <v>0.96319444444444446</v>
      </c>
      <c r="AG71" s="317">
        <v>0.98055555555555562</v>
      </c>
      <c r="AH71" s="1112"/>
      <c r="AI71" s="1112"/>
      <c r="AJ71" s="317"/>
      <c r="AK71" s="1099"/>
      <c r="AL71" s="1099"/>
      <c r="AM71" s="1099"/>
      <c r="AN71" s="1099"/>
      <c r="AO71" s="1099"/>
      <c r="AP71" s="1106"/>
    </row>
    <row r="72" spans="1:42" ht="12.9" customHeight="1" x14ac:dyDescent="0.3">
      <c r="A72" s="1134">
        <v>2</v>
      </c>
      <c r="B72" s="1135" t="s">
        <v>75</v>
      </c>
      <c r="C72" s="1102" t="s">
        <v>636</v>
      </c>
      <c r="D72" s="1103">
        <v>1955</v>
      </c>
      <c r="E72" s="14">
        <f t="shared" si="25"/>
        <v>63</v>
      </c>
      <c r="F72" s="1085" t="s">
        <v>73</v>
      </c>
      <c r="G72" s="1086" t="s">
        <v>362</v>
      </c>
      <c r="H72" s="301"/>
      <c r="I72" s="1088">
        <f>MIN(AB72:AB72:AP72)</f>
        <v>0.9506944444444444</v>
      </c>
      <c r="J72" s="1138">
        <f t="shared" si="26"/>
        <v>49</v>
      </c>
      <c r="K72" s="1090">
        <f t="shared" si="27"/>
        <v>5</v>
      </c>
      <c r="L72" s="1091">
        <f t="shared" si="28"/>
        <v>49</v>
      </c>
      <c r="M72" s="1153">
        <v>10</v>
      </c>
      <c r="N72" s="1153">
        <v>10</v>
      </c>
      <c r="O72" s="1153">
        <v>10</v>
      </c>
      <c r="P72" s="1153">
        <v>10</v>
      </c>
      <c r="Q72" s="1093"/>
      <c r="R72" s="1092">
        <v>9</v>
      </c>
      <c r="S72" s="1093"/>
      <c r="T72" s="1093"/>
      <c r="U72" s="1093"/>
      <c r="V72" s="1093"/>
      <c r="W72" s="1093"/>
      <c r="X72" s="1093"/>
      <c r="Y72" s="1093"/>
      <c r="Z72" s="1093"/>
      <c r="AA72" s="1093"/>
      <c r="AB72" s="1145" t="s">
        <v>74</v>
      </c>
      <c r="AC72" s="1112" t="s">
        <v>140</v>
      </c>
      <c r="AD72" s="1099">
        <v>0.9868055555555556</v>
      </c>
      <c r="AE72" s="1099">
        <v>0.97013888888888899</v>
      </c>
      <c r="AF72" s="1112"/>
      <c r="AG72" s="1098">
        <v>0.9506944444444444</v>
      </c>
      <c r="AH72" s="1112"/>
      <c r="AI72" s="1112"/>
      <c r="AJ72" s="1112"/>
      <c r="AK72" s="1099"/>
      <c r="AL72" s="1112"/>
      <c r="AM72" s="1112"/>
      <c r="AN72" s="1112"/>
      <c r="AO72" s="1112"/>
      <c r="AP72" s="1114"/>
    </row>
    <row r="73" spans="1:42" ht="12.9" customHeight="1" x14ac:dyDescent="0.3">
      <c r="A73" s="1134">
        <v>3</v>
      </c>
      <c r="B73" s="1135" t="s">
        <v>75</v>
      </c>
      <c r="C73" s="1109" t="s">
        <v>97</v>
      </c>
      <c r="D73" s="1094">
        <v>1948</v>
      </c>
      <c r="E73" s="14">
        <f t="shared" si="25"/>
        <v>70</v>
      </c>
      <c r="F73" s="1163" t="s">
        <v>61</v>
      </c>
      <c r="G73" s="1086"/>
      <c r="H73" s="301"/>
      <c r="I73" s="1116" t="s">
        <v>630</v>
      </c>
      <c r="J73" s="1138">
        <f t="shared" si="26"/>
        <v>39</v>
      </c>
      <c r="K73" s="1139">
        <f t="shared" si="27"/>
        <v>5</v>
      </c>
      <c r="L73" s="1091">
        <f t="shared" si="28"/>
        <v>39</v>
      </c>
      <c r="M73" s="1092">
        <v>7</v>
      </c>
      <c r="N73" s="1092">
        <v>8</v>
      </c>
      <c r="O73" s="1092">
        <v>8</v>
      </c>
      <c r="P73" s="1092">
        <v>7</v>
      </c>
      <c r="Q73" s="1092">
        <v>9</v>
      </c>
      <c r="R73" s="1093"/>
      <c r="S73" s="1093"/>
      <c r="T73" s="1093"/>
      <c r="U73" s="1093"/>
      <c r="V73" s="1093"/>
      <c r="W73" s="1093"/>
      <c r="X73" s="1111"/>
      <c r="Y73" s="1093"/>
      <c r="Z73" s="1093"/>
      <c r="AA73" s="1093"/>
      <c r="AB73" s="1145" t="s">
        <v>98</v>
      </c>
      <c r="AC73" s="1146" t="s">
        <v>145</v>
      </c>
      <c r="AD73" s="1146" t="s">
        <v>94</v>
      </c>
      <c r="AE73" s="1146" t="s">
        <v>588</v>
      </c>
      <c r="AF73" s="1146" t="s">
        <v>619</v>
      </c>
      <c r="AG73" s="1112"/>
      <c r="AH73" s="1112"/>
      <c r="AI73" s="1112"/>
      <c r="AJ73" s="1112"/>
      <c r="AK73" s="1112"/>
      <c r="AL73" s="1112"/>
      <c r="AM73" s="1099"/>
      <c r="AN73" s="1112"/>
      <c r="AO73" s="1099"/>
      <c r="AP73" s="1114"/>
    </row>
    <row r="74" spans="1:42" ht="12.9" customHeight="1" x14ac:dyDescent="0.3">
      <c r="A74" s="1101">
        <v>4</v>
      </c>
      <c r="B74" s="1107" t="s">
        <v>75</v>
      </c>
      <c r="C74" s="1164" t="s">
        <v>110</v>
      </c>
      <c r="D74" s="1103">
        <v>1945</v>
      </c>
      <c r="E74" s="14">
        <f t="shared" si="25"/>
        <v>73</v>
      </c>
      <c r="F74" s="1136" t="s">
        <v>16</v>
      </c>
      <c r="G74" s="1086"/>
      <c r="H74" s="301"/>
      <c r="I74" s="1116" t="s">
        <v>100</v>
      </c>
      <c r="J74" s="1138">
        <f t="shared" si="26"/>
        <v>36</v>
      </c>
      <c r="K74" s="1139">
        <f t="shared" si="27"/>
        <v>6</v>
      </c>
      <c r="L74" s="1091">
        <f t="shared" si="28"/>
        <v>36</v>
      </c>
      <c r="M74" s="1092">
        <v>5</v>
      </c>
      <c r="N74" s="1092">
        <v>7</v>
      </c>
      <c r="O74" s="1092">
        <v>6</v>
      </c>
      <c r="P74" s="1092">
        <v>6</v>
      </c>
      <c r="Q74" s="1092">
        <v>7</v>
      </c>
      <c r="R74" s="1092">
        <v>5</v>
      </c>
      <c r="S74" s="1093"/>
      <c r="T74" s="1093"/>
      <c r="U74" s="1093"/>
      <c r="V74" s="1093"/>
      <c r="W74" s="1093"/>
      <c r="X74" s="1093"/>
      <c r="Y74" s="1111"/>
      <c r="Z74" s="1093"/>
      <c r="AA74" s="1111"/>
      <c r="AB74" s="1145" t="s">
        <v>111</v>
      </c>
      <c r="AC74" s="1146" t="s">
        <v>147</v>
      </c>
      <c r="AD74" s="1146" t="s">
        <v>570</v>
      </c>
      <c r="AE74" s="1146" t="s">
        <v>589</v>
      </c>
      <c r="AF74" s="1146" t="s">
        <v>100</v>
      </c>
      <c r="AG74" s="1146" t="s">
        <v>645</v>
      </c>
      <c r="AH74" s="1112"/>
      <c r="AI74" s="1112"/>
      <c r="AJ74" s="1112"/>
      <c r="AK74" s="1112"/>
      <c r="AL74" s="1099"/>
      <c r="AM74" s="1112"/>
      <c r="AN74" s="1112"/>
      <c r="AO74" s="1099"/>
      <c r="AP74" s="1114"/>
    </row>
    <row r="75" spans="1:42" ht="12.9" customHeight="1" x14ac:dyDescent="0.3">
      <c r="A75" s="1101">
        <v>5</v>
      </c>
      <c r="B75" s="1107" t="s">
        <v>75</v>
      </c>
      <c r="C75" s="1102" t="s">
        <v>99</v>
      </c>
      <c r="D75" s="1103">
        <v>1945</v>
      </c>
      <c r="E75" s="14">
        <f t="shared" si="25"/>
        <v>73</v>
      </c>
      <c r="F75" s="1163" t="s">
        <v>61</v>
      </c>
      <c r="G75" s="1086"/>
      <c r="H75" s="301"/>
      <c r="I75" s="1116" t="s">
        <v>648</v>
      </c>
      <c r="J75" s="1138">
        <f t="shared" si="26"/>
        <v>35</v>
      </c>
      <c r="K75" s="1090">
        <f t="shared" si="27"/>
        <v>5</v>
      </c>
      <c r="L75" s="1091">
        <f t="shared" si="28"/>
        <v>35</v>
      </c>
      <c r="M75" s="1092">
        <v>6</v>
      </c>
      <c r="N75" s="1093"/>
      <c r="O75" s="1092">
        <v>7</v>
      </c>
      <c r="P75" s="1092">
        <v>8</v>
      </c>
      <c r="Q75" s="1092">
        <v>8</v>
      </c>
      <c r="R75" s="1092">
        <v>6</v>
      </c>
      <c r="S75" s="1093"/>
      <c r="T75" s="1093"/>
      <c r="U75" s="1093"/>
      <c r="V75" s="1093"/>
      <c r="W75" s="1093"/>
      <c r="X75" s="1093"/>
      <c r="Y75" s="1093"/>
      <c r="Z75" s="1093"/>
      <c r="AA75" s="1093"/>
      <c r="AB75" s="1150" t="s">
        <v>100</v>
      </c>
      <c r="AC75" s="1112"/>
      <c r="AD75" s="1112" t="s">
        <v>569</v>
      </c>
      <c r="AE75" s="1112" t="s">
        <v>590</v>
      </c>
      <c r="AF75" s="1112" t="s">
        <v>620</v>
      </c>
      <c r="AG75" s="1112" t="s">
        <v>641</v>
      </c>
      <c r="AH75" s="1112"/>
      <c r="AI75" s="1112"/>
      <c r="AJ75" s="1112"/>
      <c r="AK75" s="1112"/>
      <c r="AL75" s="1112"/>
      <c r="AM75" s="1112"/>
      <c r="AN75" s="1112"/>
      <c r="AO75" s="1099"/>
      <c r="AP75" s="1114"/>
    </row>
    <row r="76" spans="1:42" ht="12.9" customHeight="1" x14ac:dyDescent="0.3">
      <c r="A76" s="1101">
        <v>6</v>
      </c>
      <c r="B76" s="1107" t="s">
        <v>75</v>
      </c>
      <c r="C76" s="1164" t="s">
        <v>79</v>
      </c>
      <c r="D76" s="1103">
        <v>1947</v>
      </c>
      <c r="E76" s="14">
        <f t="shared" si="25"/>
        <v>71</v>
      </c>
      <c r="F76" s="1136" t="s">
        <v>16</v>
      </c>
      <c r="G76" s="1086"/>
      <c r="H76" s="301"/>
      <c r="I76" s="1116" t="s">
        <v>566</v>
      </c>
      <c r="J76" s="1138">
        <f t="shared" si="26"/>
        <v>16</v>
      </c>
      <c r="K76" s="1165">
        <f t="shared" si="27"/>
        <v>2</v>
      </c>
      <c r="L76" s="1091">
        <f t="shared" si="28"/>
        <v>16</v>
      </c>
      <c r="M76" s="1092">
        <v>9</v>
      </c>
      <c r="N76" s="1093"/>
      <c r="O76" s="1093"/>
      <c r="P76" s="1111"/>
      <c r="Q76" s="1111"/>
      <c r="R76" s="1092">
        <v>7</v>
      </c>
      <c r="S76" s="1111"/>
      <c r="T76" s="1093"/>
      <c r="U76" s="1093"/>
      <c r="V76" s="1093"/>
      <c r="W76" s="1093"/>
      <c r="X76" s="1111"/>
      <c r="Y76" s="1093"/>
      <c r="Z76" s="1093"/>
      <c r="AA76" s="1093"/>
      <c r="AB76" s="1145" t="s">
        <v>80</v>
      </c>
      <c r="AC76" s="1146"/>
      <c r="AD76" s="1146"/>
      <c r="AE76" s="1112"/>
      <c r="AF76" s="1112"/>
      <c r="AG76" s="1112" t="s">
        <v>566</v>
      </c>
      <c r="AH76" s="1112"/>
      <c r="AI76" s="1112"/>
      <c r="AJ76" s="1112"/>
      <c r="AK76" s="1112"/>
      <c r="AL76" s="1112"/>
      <c r="AM76" s="1112"/>
      <c r="AN76" s="1112"/>
      <c r="AO76" s="1099"/>
      <c r="AP76" s="1114"/>
    </row>
    <row r="77" spans="1:42" ht="12.9" customHeight="1" x14ac:dyDescent="0.3">
      <c r="A77" s="1101">
        <v>7</v>
      </c>
      <c r="B77" s="1107" t="s">
        <v>75</v>
      </c>
      <c r="C77" s="1102" t="s">
        <v>591</v>
      </c>
      <c r="D77" s="1103">
        <v>1953</v>
      </c>
      <c r="E77" s="14">
        <f t="shared" si="25"/>
        <v>65</v>
      </c>
      <c r="F77" s="1166" t="s">
        <v>16</v>
      </c>
      <c r="G77" s="1086"/>
      <c r="H77" s="301"/>
      <c r="I77" s="1116" t="s">
        <v>628</v>
      </c>
      <c r="J77" s="1138">
        <f t="shared" si="26"/>
        <v>11</v>
      </c>
      <c r="K77" s="1090">
        <f t="shared" si="27"/>
        <v>2</v>
      </c>
      <c r="L77" s="1091">
        <f t="shared" si="28"/>
        <v>11</v>
      </c>
      <c r="M77" s="1093"/>
      <c r="N77" s="1093"/>
      <c r="O77" s="1093"/>
      <c r="P77" s="1092">
        <v>5</v>
      </c>
      <c r="Q77" s="1092">
        <v>6</v>
      </c>
      <c r="R77" s="1111"/>
      <c r="S77" s="1093"/>
      <c r="T77" s="1093"/>
      <c r="U77" s="1093"/>
      <c r="V77" s="1093"/>
      <c r="W77" s="1093"/>
      <c r="X77" s="1093"/>
      <c r="Y77" s="1093"/>
      <c r="Z77" s="1093"/>
      <c r="AA77" s="1093"/>
      <c r="AB77" s="1145"/>
      <c r="AC77" s="1146"/>
      <c r="AD77" s="1146"/>
      <c r="AE77" s="1112" t="s">
        <v>592</v>
      </c>
      <c r="AF77" s="1112" t="s">
        <v>628</v>
      </c>
      <c r="AG77" s="1112"/>
      <c r="AH77" s="1112"/>
      <c r="AI77" s="1112"/>
      <c r="AJ77" s="1112"/>
      <c r="AK77" s="1112"/>
      <c r="AL77" s="1112"/>
      <c r="AM77" s="1112"/>
      <c r="AN77" s="1112"/>
      <c r="AO77" s="1099"/>
      <c r="AP77" s="1114"/>
    </row>
    <row r="78" spans="1:42" ht="12.9" customHeight="1" x14ac:dyDescent="0.3">
      <c r="A78" s="1101">
        <v>8</v>
      </c>
      <c r="B78" s="1107" t="s">
        <v>75</v>
      </c>
      <c r="C78" s="1102" t="s">
        <v>221</v>
      </c>
      <c r="D78" s="1103">
        <v>1956</v>
      </c>
      <c r="E78" s="14">
        <f t="shared" si="25"/>
        <v>62</v>
      </c>
      <c r="F78" s="1167" t="s">
        <v>634</v>
      </c>
      <c r="G78" s="1086"/>
      <c r="H78" s="301"/>
      <c r="I78" s="1088">
        <f>MIN(AB78:AB78:AP78)</f>
        <v>0.78680555555555554</v>
      </c>
      <c r="J78" s="1138">
        <f t="shared" si="26"/>
        <v>10</v>
      </c>
      <c r="K78" s="1090">
        <f t="shared" si="27"/>
        <v>1</v>
      </c>
      <c r="L78" s="1091">
        <f t="shared" si="28"/>
        <v>10</v>
      </c>
      <c r="M78" s="1093"/>
      <c r="N78" s="1093"/>
      <c r="O78" s="1093"/>
      <c r="P78" s="1093"/>
      <c r="Q78" s="1093"/>
      <c r="R78" s="1153">
        <v>10</v>
      </c>
      <c r="S78" s="1093"/>
      <c r="T78" s="1093"/>
      <c r="U78" s="1093"/>
      <c r="V78" s="1093"/>
      <c r="W78" s="1093"/>
      <c r="X78" s="1093"/>
      <c r="Y78" s="1093"/>
      <c r="Z78" s="1093"/>
      <c r="AA78" s="1093"/>
      <c r="AB78" s="1145"/>
      <c r="AC78" s="1146"/>
      <c r="AD78" s="1146"/>
      <c r="AE78" s="1112"/>
      <c r="AF78" s="1112"/>
      <c r="AG78" s="1098">
        <v>0.78680555555555554</v>
      </c>
      <c r="AH78" s="1112"/>
      <c r="AI78" s="1112"/>
      <c r="AJ78" s="1112"/>
      <c r="AK78" s="1112"/>
      <c r="AL78" s="1112"/>
      <c r="AM78" s="1112"/>
      <c r="AN78" s="1112"/>
      <c r="AO78" s="1099"/>
      <c r="AP78" s="1114"/>
    </row>
    <row r="79" spans="1:42" ht="12.9" customHeight="1" x14ac:dyDescent="0.3">
      <c r="A79" s="1101">
        <v>9</v>
      </c>
      <c r="B79" s="1107" t="s">
        <v>75</v>
      </c>
      <c r="C79" s="1102" t="s">
        <v>213</v>
      </c>
      <c r="D79" s="1103">
        <v>1948</v>
      </c>
      <c r="E79" s="14">
        <f t="shared" si="25"/>
        <v>70</v>
      </c>
      <c r="F79" s="1136" t="s">
        <v>16</v>
      </c>
      <c r="G79" s="1086"/>
      <c r="H79" s="301"/>
      <c r="I79" s="1116" t="s">
        <v>593</v>
      </c>
      <c r="J79" s="1138">
        <f t="shared" si="26"/>
        <v>8</v>
      </c>
      <c r="K79" s="1090">
        <f t="shared" si="27"/>
        <v>2</v>
      </c>
      <c r="L79" s="1091">
        <f t="shared" si="28"/>
        <v>8</v>
      </c>
      <c r="M79" s="1093"/>
      <c r="N79" s="1093"/>
      <c r="O79" s="1093"/>
      <c r="P79" s="1092">
        <v>4</v>
      </c>
      <c r="Q79" s="1093"/>
      <c r="R79" s="1092">
        <v>4</v>
      </c>
      <c r="S79" s="1093"/>
      <c r="T79" s="1093"/>
      <c r="U79" s="1093"/>
      <c r="V79" s="1093"/>
      <c r="W79" s="1093"/>
      <c r="X79" s="1093"/>
      <c r="Y79" s="1093"/>
      <c r="Z79" s="1093"/>
      <c r="AA79" s="1093"/>
      <c r="AB79" s="1145"/>
      <c r="AC79" s="1146"/>
      <c r="AD79" s="1146"/>
      <c r="AE79" s="1112" t="s">
        <v>593</v>
      </c>
      <c r="AF79" s="1112"/>
      <c r="AG79" s="1112" t="s">
        <v>647</v>
      </c>
      <c r="AH79" s="1112"/>
      <c r="AI79" s="1099"/>
      <c r="AJ79" s="1112"/>
      <c r="AK79" s="1099"/>
      <c r="AL79" s="1099"/>
      <c r="AM79" s="1099"/>
      <c r="AN79" s="1112"/>
      <c r="AO79" s="1099"/>
      <c r="AP79" s="1114"/>
    </row>
    <row r="80" spans="1:42" ht="12.9" customHeight="1" thickBot="1" x14ac:dyDescent="0.35">
      <c r="A80" s="1119">
        <v>9</v>
      </c>
      <c r="B80" s="1120" t="s">
        <v>75</v>
      </c>
      <c r="C80" s="1121" t="s">
        <v>368</v>
      </c>
      <c r="D80" s="1168"/>
      <c r="E80" s="1169"/>
      <c r="F80" s="1170"/>
      <c r="G80" s="319"/>
      <c r="H80" s="320"/>
      <c r="I80" s="321"/>
      <c r="J80" s="1171"/>
      <c r="K80" s="1172"/>
      <c r="L80" s="1127">
        <f t="shared" ref="L80" si="29">SUM(M80:AA80)</f>
        <v>34</v>
      </c>
      <c r="M80" s="1173">
        <f t="shared" ref="M80:AA80" si="30">COUNTIF(M71:M79,"&gt;-1")</f>
        <v>6</v>
      </c>
      <c r="N80" s="1173">
        <f t="shared" si="30"/>
        <v>4</v>
      </c>
      <c r="O80" s="1173">
        <f t="shared" si="30"/>
        <v>5</v>
      </c>
      <c r="P80" s="1173">
        <f t="shared" si="30"/>
        <v>7</v>
      </c>
      <c r="Q80" s="1174">
        <f t="shared" si="30"/>
        <v>5</v>
      </c>
      <c r="R80" s="1174">
        <f t="shared" si="30"/>
        <v>7</v>
      </c>
      <c r="S80" s="1174">
        <f t="shared" si="30"/>
        <v>0</v>
      </c>
      <c r="T80" s="1174">
        <f t="shared" si="30"/>
        <v>0</v>
      </c>
      <c r="U80" s="1174">
        <f t="shared" si="30"/>
        <v>0</v>
      </c>
      <c r="V80" s="1174">
        <f t="shared" si="30"/>
        <v>0</v>
      </c>
      <c r="W80" s="1174">
        <f t="shared" si="30"/>
        <v>0</v>
      </c>
      <c r="X80" s="1174">
        <f t="shared" si="30"/>
        <v>0</v>
      </c>
      <c r="Y80" s="1174">
        <f t="shared" si="30"/>
        <v>0</v>
      </c>
      <c r="Z80" s="1174">
        <f t="shared" si="30"/>
        <v>0</v>
      </c>
      <c r="AA80" s="1175">
        <f t="shared" si="30"/>
        <v>0</v>
      </c>
      <c r="AB80" s="1176"/>
      <c r="AC80" s="1177"/>
      <c r="AD80" s="1178"/>
      <c r="AE80" s="1177"/>
      <c r="AF80" s="1177"/>
      <c r="AG80" s="1177"/>
      <c r="AH80" s="1177"/>
      <c r="AI80" s="1177"/>
      <c r="AJ80" s="1177"/>
      <c r="AK80" s="1177"/>
      <c r="AL80" s="1177"/>
      <c r="AM80" s="1177"/>
      <c r="AN80" s="1177"/>
      <c r="AO80" s="1177"/>
      <c r="AP80" s="1179"/>
    </row>
    <row r="81" spans="1:42" ht="12.9" customHeight="1" thickTop="1" thickBot="1" x14ac:dyDescent="0.35">
      <c r="A81" s="322" t="s">
        <v>1</v>
      </c>
      <c r="B81" s="323" t="s">
        <v>7</v>
      </c>
      <c r="C81" s="272" t="s">
        <v>2</v>
      </c>
      <c r="D81" s="966" t="s">
        <v>3</v>
      </c>
      <c r="E81" s="323" t="s">
        <v>161</v>
      </c>
      <c r="F81" s="324" t="s">
        <v>5</v>
      </c>
      <c r="G81" s="274" t="s">
        <v>326</v>
      </c>
      <c r="H81" s="275" t="s">
        <v>327</v>
      </c>
      <c r="I81" s="276" t="s">
        <v>328</v>
      </c>
      <c r="J81" s="277" t="s">
        <v>329</v>
      </c>
      <c r="K81" s="278" t="s">
        <v>330</v>
      </c>
      <c r="L81" s="279" t="s">
        <v>9</v>
      </c>
      <c r="M81" s="280" t="s">
        <v>331</v>
      </c>
      <c r="N81" s="281" t="s">
        <v>332</v>
      </c>
      <c r="O81" s="281" t="s">
        <v>333</v>
      </c>
      <c r="P81" s="281" t="s">
        <v>334</v>
      </c>
      <c r="Q81" s="281" t="s">
        <v>335</v>
      </c>
      <c r="R81" s="281" t="s">
        <v>336</v>
      </c>
      <c r="S81" s="281" t="s">
        <v>337</v>
      </c>
      <c r="T81" s="281" t="s">
        <v>338</v>
      </c>
      <c r="U81" s="281" t="s">
        <v>339</v>
      </c>
      <c r="V81" s="281" t="s">
        <v>340</v>
      </c>
      <c r="W81" s="281" t="s">
        <v>341</v>
      </c>
      <c r="X81" s="281" t="s">
        <v>342</v>
      </c>
      <c r="Y81" s="281" t="s">
        <v>343</v>
      </c>
      <c r="Z81" s="281" t="s">
        <v>344</v>
      </c>
      <c r="AA81" s="282" t="s">
        <v>345</v>
      </c>
      <c r="AB81" s="299" t="s">
        <v>346</v>
      </c>
      <c r="AC81" s="300" t="s">
        <v>347</v>
      </c>
      <c r="AD81" s="300" t="s">
        <v>348</v>
      </c>
      <c r="AE81" s="300" t="s">
        <v>349</v>
      </c>
      <c r="AF81" s="300" t="s">
        <v>350</v>
      </c>
      <c r="AG81" s="300" t="s">
        <v>351</v>
      </c>
      <c r="AH81" s="300" t="s">
        <v>352</v>
      </c>
      <c r="AI81" s="300" t="s">
        <v>353</v>
      </c>
      <c r="AJ81" s="300" t="s">
        <v>354</v>
      </c>
      <c r="AK81" s="300" t="s">
        <v>355</v>
      </c>
      <c r="AL81" s="300" t="s">
        <v>356</v>
      </c>
      <c r="AM81" s="300" t="s">
        <v>357</v>
      </c>
      <c r="AN81" s="300" t="s">
        <v>358</v>
      </c>
      <c r="AO81" s="300" t="s">
        <v>359</v>
      </c>
      <c r="AP81" s="1027" t="s">
        <v>360</v>
      </c>
    </row>
    <row r="82" spans="1:42" ht="12.9" customHeight="1" thickTop="1" x14ac:dyDescent="0.3">
      <c r="A82" s="286">
        <v>1</v>
      </c>
      <c r="B82" s="1135" t="s">
        <v>48</v>
      </c>
      <c r="C82" s="1164" t="s">
        <v>53</v>
      </c>
      <c r="D82" s="1103">
        <v>2001</v>
      </c>
      <c r="E82" s="14">
        <f t="shared" ref="E82:E95" si="31">SUM(2018-D82)</f>
        <v>17</v>
      </c>
      <c r="F82" s="1085" t="s">
        <v>54</v>
      </c>
      <c r="G82" s="1086"/>
      <c r="H82" s="1137"/>
      <c r="I82" s="1088">
        <f>MIN(AB82:AB82:AP82)</f>
        <v>0.84236111111111101</v>
      </c>
      <c r="J82" s="1138">
        <f t="shared" ref="J82:J95" si="32">IF(COUNTIF(M82:AA82,"&gt;=0")&lt;11,SUM(M82:AA82),SUM(LARGE(M82:AA82,1),LARGE(M82:AA82,2),LARGE(M82:AA82,3),LARGE(M82:AA82,4),LARGE(M82:AA82,5),LARGE(M82:AA82,6),LARGE(M82:AA82,7),LARGE(M82:AA82,8),LARGE(M82:AA82,9),LARGE(M82:AA82,10)))</f>
        <v>56</v>
      </c>
      <c r="K82" s="1139">
        <f t="shared" ref="K82:K95" si="33">SUM(COUNTIF(M82:AA82,"&gt;-1"))</f>
        <v>6</v>
      </c>
      <c r="L82" s="1091">
        <f t="shared" ref="L82:L95" si="34">SUM(M82:AA82)</f>
        <v>56</v>
      </c>
      <c r="M82" s="41">
        <v>9</v>
      </c>
      <c r="N82" s="41">
        <v>9</v>
      </c>
      <c r="O82" s="41">
        <v>9</v>
      </c>
      <c r="P82" s="41">
        <v>9</v>
      </c>
      <c r="Q82" s="19">
        <v>10</v>
      </c>
      <c r="R82" s="19">
        <v>10</v>
      </c>
      <c r="S82" s="1093"/>
      <c r="T82" s="1093"/>
      <c r="U82" s="1093"/>
      <c r="V82" s="1093"/>
      <c r="W82" s="1093"/>
      <c r="X82" s="1093"/>
      <c r="Y82" s="1093"/>
      <c r="Z82" s="1093"/>
      <c r="AA82" s="1093"/>
      <c r="AB82" s="1096">
        <v>0.88194444444444453</v>
      </c>
      <c r="AC82" s="1104">
        <v>0.88958333333333339</v>
      </c>
      <c r="AD82" s="1104">
        <v>0.86041666666666661</v>
      </c>
      <c r="AE82" s="1104">
        <v>0.8881944444444444</v>
      </c>
      <c r="AF82" s="305">
        <v>0.87569444444444444</v>
      </c>
      <c r="AG82" s="1180">
        <v>0.84236111111111101</v>
      </c>
      <c r="AH82" s="327"/>
      <c r="AI82" s="326"/>
      <c r="AJ82" s="326"/>
      <c r="AK82" s="1180"/>
      <c r="AL82" s="326"/>
      <c r="AM82" s="326"/>
      <c r="AN82" s="1180"/>
      <c r="AO82" s="1180"/>
      <c r="AP82" s="328"/>
    </row>
    <row r="83" spans="1:42" ht="12.9" customHeight="1" x14ac:dyDescent="0.3">
      <c r="A83" s="1134">
        <v>2</v>
      </c>
      <c r="B83" s="1135" t="s">
        <v>48</v>
      </c>
      <c r="C83" s="1102" t="s">
        <v>46</v>
      </c>
      <c r="D83" s="1103">
        <v>2002</v>
      </c>
      <c r="E83" s="14">
        <f t="shared" si="31"/>
        <v>16</v>
      </c>
      <c r="F83" s="1085" t="s">
        <v>47</v>
      </c>
      <c r="G83" s="1086"/>
      <c r="H83" s="1137"/>
      <c r="I83" s="1088">
        <f>MIN(AB83:AB83:AP83)</f>
        <v>0.8305555555555556</v>
      </c>
      <c r="J83" s="1138">
        <f t="shared" si="32"/>
        <v>40</v>
      </c>
      <c r="K83" s="1090">
        <f t="shared" si="33"/>
        <v>4</v>
      </c>
      <c r="L83" s="1091">
        <f t="shared" si="34"/>
        <v>40</v>
      </c>
      <c r="M83" s="1153">
        <v>10</v>
      </c>
      <c r="N83" s="1153">
        <v>10</v>
      </c>
      <c r="O83" s="1153">
        <v>10</v>
      </c>
      <c r="P83" s="1153">
        <v>10</v>
      </c>
      <c r="Q83" s="1093"/>
      <c r="R83" s="1093"/>
      <c r="S83" s="1093"/>
      <c r="T83" s="1093"/>
      <c r="U83" s="1093"/>
      <c r="V83" s="1093"/>
      <c r="W83" s="1093"/>
      <c r="X83" s="1093"/>
      <c r="Y83" s="1093"/>
      <c r="Z83" s="1093"/>
      <c r="AA83" s="1093"/>
      <c r="AB83" s="1181">
        <v>0.85</v>
      </c>
      <c r="AC83" s="1104">
        <v>0.85625000000000007</v>
      </c>
      <c r="AD83" s="1104">
        <v>0.85</v>
      </c>
      <c r="AE83" s="1104">
        <v>0.8305555555555556</v>
      </c>
      <c r="AF83" s="1180"/>
      <c r="AG83" s="1180"/>
      <c r="AH83" s="1112"/>
      <c r="AI83" s="1112"/>
      <c r="AJ83" s="1112"/>
      <c r="AK83" s="1112"/>
      <c r="AL83" s="1180"/>
      <c r="AM83" s="1112"/>
      <c r="AN83" s="1112"/>
      <c r="AO83" s="1112"/>
      <c r="AP83" s="328"/>
    </row>
    <row r="84" spans="1:42" ht="12.9" customHeight="1" x14ac:dyDescent="0.3">
      <c r="A84" s="286">
        <v>3</v>
      </c>
      <c r="B84" s="1135" t="s">
        <v>48</v>
      </c>
      <c r="C84" s="643" t="s">
        <v>76</v>
      </c>
      <c r="D84" s="1182">
        <v>1988</v>
      </c>
      <c r="E84" s="14">
        <f t="shared" si="31"/>
        <v>30</v>
      </c>
      <c r="F84" s="1085" t="s">
        <v>77</v>
      </c>
      <c r="G84" s="1086" t="s">
        <v>362</v>
      </c>
      <c r="H84" s="1137"/>
      <c r="I84" s="1088">
        <f>MIN(AB84:AB84:AP84)</f>
        <v>0.97152777777777777</v>
      </c>
      <c r="J84" s="1138">
        <f t="shared" si="32"/>
        <v>38</v>
      </c>
      <c r="K84" s="1139">
        <f t="shared" si="33"/>
        <v>6</v>
      </c>
      <c r="L84" s="1091">
        <f t="shared" si="34"/>
        <v>38</v>
      </c>
      <c r="M84" s="1092">
        <v>6</v>
      </c>
      <c r="N84" s="1092">
        <v>6</v>
      </c>
      <c r="O84" s="1092">
        <v>6</v>
      </c>
      <c r="P84" s="1092">
        <v>8</v>
      </c>
      <c r="Q84" s="1092">
        <v>6</v>
      </c>
      <c r="R84" s="1092">
        <v>6</v>
      </c>
      <c r="S84" s="1093"/>
      <c r="T84" s="1093"/>
      <c r="U84" s="1093"/>
      <c r="V84" s="1093"/>
      <c r="W84" s="1093"/>
      <c r="X84" s="1093"/>
      <c r="Y84" s="1093"/>
      <c r="Z84" s="1093"/>
      <c r="AA84" s="1093"/>
      <c r="AB84" s="1145" t="s">
        <v>78</v>
      </c>
      <c r="AC84" s="1112" t="s">
        <v>142</v>
      </c>
      <c r="AD84" s="1104">
        <v>0.9916666666666667</v>
      </c>
      <c r="AE84" s="1099">
        <v>0.9819444444444444</v>
      </c>
      <c r="AF84" s="1180">
        <v>0.97152777777777777</v>
      </c>
      <c r="AG84" s="1112" t="s">
        <v>637</v>
      </c>
      <c r="AH84" s="1180"/>
      <c r="AI84" s="1180"/>
      <c r="AJ84" s="1180"/>
      <c r="AK84" s="1180"/>
      <c r="AL84" s="1180"/>
      <c r="AM84" s="1180"/>
      <c r="AN84" s="1180"/>
      <c r="AO84" s="1180"/>
      <c r="AP84" s="328"/>
    </row>
    <row r="85" spans="1:42" ht="12.9" customHeight="1" x14ac:dyDescent="0.3">
      <c r="A85" s="1101">
        <v>4</v>
      </c>
      <c r="B85" s="1107" t="s">
        <v>48</v>
      </c>
      <c r="C85" s="1102" t="s">
        <v>66</v>
      </c>
      <c r="D85" s="1103">
        <v>1986</v>
      </c>
      <c r="E85" s="14">
        <f t="shared" si="31"/>
        <v>32</v>
      </c>
      <c r="F85" s="1085" t="s">
        <v>45</v>
      </c>
      <c r="G85" s="1086"/>
      <c r="H85" s="1137"/>
      <c r="I85" s="1088">
        <f>MIN(AB85:AB85:AP85)</f>
        <v>0.91111111111111109</v>
      </c>
      <c r="J85" s="1138">
        <f t="shared" si="32"/>
        <v>31</v>
      </c>
      <c r="K85" s="1090">
        <f t="shared" si="33"/>
        <v>4</v>
      </c>
      <c r="L85" s="1091">
        <f t="shared" si="34"/>
        <v>31</v>
      </c>
      <c r="M85" s="1092">
        <v>8</v>
      </c>
      <c r="N85" s="1092">
        <v>7</v>
      </c>
      <c r="O85" s="1092">
        <v>8</v>
      </c>
      <c r="P85" s="1093"/>
      <c r="Q85" s="1093"/>
      <c r="R85" s="1092">
        <v>8</v>
      </c>
      <c r="S85" s="1093"/>
      <c r="T85" s="1093"/>
      <c r="U85" s="1093"/>
      <c r="V85" s="1093"/>
      <c r="W85" s="1093"/>
      <c r="X85" s="1093"/>
      <c r="Y85" s="1093"/>
      <c r="Z85" s="1093"/>
      <c r="AA85" s="1093"/>
      <c r="AB85" s="1143">
        <v>0.97916666666666663</v>
      </c>
      <c r="AC85" s="1099">
        <v>0.9770833333333333</v>
      </c>
      <c r="AD85" s="1104">
        <v>0.91111111111111109</v>
      </c>
      <c r="AE85" s="1180"/>
      <c r="AF85" s="1099"/>
      <c r="AG85" s="1180">
        <v>0.91319444444444453</v>
      </c>
      <c r="AH85" s="1180"/>
      <c r="AI85" s="1180"/>
      <c r="AJ85" s="1180"/>
      <c r="AK85" s="1112"/>
      <c r="AL85" s="1180"/>
      <c r="AM85" s="1180"/>
      <c r="AN85" s="1112"/>
      <c r="AO85" s="1180"/>
      <c r="AP85" s="328"/>
    </row>
    <row r="86" spans="1:42" ht="12.9" customHeight="1" x14ac:dyDescent="0.3">
      <c r="A86" s="307">
        <v>5</v>
      </c>
      <c r="B86" s="1107" t="s">
        <v>48</v>
      </c>
      <c r="C86" s="1164" t="s">
        <v>69</v>
      </c>
      <c r="D86" s="1103">
        <v>1985</v>
      </c>
      <c r="E86" s="14">
        <f t="shared" si="31"/>
        <v>33</v>
      </c>
      <c r="F86" s="1085" t="s">
        <v>70</v>
      </c>
      <c r="G86" s="1086"/>
      <c r="H86" s="1137"/>
      <c r="I86" s="1088">
        <f>MIN(AB86:AB86:AP86)</f>
        <v>0.92638888888888893</v>
      </c>
      <c r="J86" s="1138">
        <f t="shared" si="32"/>
        <v>29</v>
      </c>
      <c r="K86" s="1090">
        <f t="shared" si="33"/>
        <v>4</v>
      </c>
      <c r="L86" s="1091">
        <f t="shared" si="34"/>
        <v>29</v>
      </c>
      <c r="M86" s="1092">
        <v>7</v>
      </c>
      <c r="N86" s="1093"/>
      <c r="O86" s="1092">
        <v>7</v>
      </c>
      <c r="P86" s="1093"/>
      <c r="Q86" s="1092">
        <v>8</v>
      </c>
      <c r="R86" s="1092">
        <v>7</v>
      </c>
      <c r="S86" s="1093"/>
      <c r="T86" s="1093"/>
      <c r="U86" s="1093"/>
      <c r="V86" s="1093"/>
      <c r="W86" s="1093"/>
      <c r="X86" s="1093"/>
      <c r="Y86" s="1093"/>
      <c r="Z86" s="1093"/>
      <c r="AA86" s="1117"/>
      <c r="AB86" s="1143">
        <v>0.98888888888888893</v>
      </c>
      <c r="AC86" s="1146"/>
      <c r="AD86" s="1104">
        <v>0.96250000000000002</v>
      </c>
      <c r="AE86" s="1180"/>
      <c r="AF86" s="1180">
        <v>0.92638888888888893</v>
      </c>
      <c r="AG86" s="1180">
        <v>0.94652777777777775</v>
      </c>
      <c r="AH86" s="1180"/>
      <c r="AI86" s="1180"/>
      <c r="AJ86" s="1180"/>
      <c r="AK86" s="1180"/>
      <c r="AL86" s="1180"/>
      <c r="AM86" s="1180"/>
      <c r="AN86" s="1180"/>
      <c r="AO86" s="1180"/>
      <c r="AP86" s="328"/>
    </row>
    <row r="87" spans="1:42" ht="12.9" customHeight="1" x14ac:dyDescent="0.3">
      <c r="A87" s="1101">
        <v>6</v>
      </c>
      <c r="B87" s="1107" t="s">
        <v>48</v>
      </c>
      <c r="C87" s="1102" t="s">
        <v>594</v>
      </c>
      <c r="D87" s="1103">
        <v>2001</v>
      </c>
      <c r="E87" s="106">
        <f t="shared" si="31"/>
        <v>17</v>
      </c>
      <c r="F87" s="1142" t="s">
        <v>19</v>
      </c>
      <c r="G87" s="1086"/>
      <c r="H87" s="1137"/>
      <c r="I87" s="1116" t="s">
        <v>623</v>
      </c>
      <c r="J87" s="1138">
        <f t="shared" si="32"/>
        <v>17</v>
      </c>
      <c r="K87" s="1090">
        <f t="shared" si="33"/>
        <v>3</v>
      </c>
      <c r="L87" s="1091">
        <f t="shared" si="34"/>
        <v>17</v>
      </c>
      <c r="M87" s="1093"/>
      <c r="N87" s="1093"/>
      <c r="O87" s="1093"/>
      <c r="P87" s="1092">
        <v>7</v>
      </c>
      <c r="Q87" s="1092">
        <v>5</v>
      </c>
      <c r="R87" s="1092">
        <v>5</v>
      </c>
      <c r="S87" s="1093"/>
      <c r="T87" s="1093"/>
      <c r="U87" s="1093"/>
      <c r="V87" s="1093"/>
      <c r="W87" s="1093"/>
      <c r="X87" s="1093"/>
      <c r="Y87" s="1093"/>
      <c r="Z87" s="1093"/>
      <c r="AA87" s="1117"/>
      <c r="AB87" s="1145"/>
      <c r="AC87" s="1104"/>
      <c r="AD87" s="1104"/>
      <c r="AE87" s="1112" t="s">
        <v>289</v>
      </c>
      <c r="AF87" s="1112" t="s">
        <v>623</v>
      </c>
      <c r="AG87" s="1112" t="s">
        <v>646</v>
      </c>
      <c r="AH87" s="1180"/>
      <c r="AI87" s="1180"/>
      <c r="AJ87" s="1180"/>
      <c r="AK87" s="1180"/>
      <c r="AL87" s="1180"/>
      <c r="AM87" s="1180"/>
      <c r="AN87" s="1180"/>
      <c r="AO87" s="1180"/>
      <c r="AP87" s="328"/>
    </row>
    <row r="88" spans="1:42" ht="12.9" customHeight="1" x14ac:dyDescent="0.3">
      <c r="A88" s="307">
        <v>7</v>
      </c>
      <c r="B88" s="1107" t="s">
        <v>48</v>
      </c>
      <c r="C88" s="1102" t="s">
        <v>635</v>
      </c>
      <c r="D88" s="1103">
        <v>1988</v>
      </c>
      <c r="E88" s="106">
        <f t="shared" si="31"/>
        <v>30</v>
      </c>
      <c r="F88" s="1085" t="s">
        <v>117</v>
      </c>
      <c r="G88" s="1086"/>
      <c r="H88" s="1137"/>
      <c r="I88" s="1088">
        <f>MIN(AB88:AB88:AP88)</f>
        <v>0.88263888888888886</v>
      </c>
      <c r="J88" s="1138">
        <f t="shared" si="32"/>
        <v>9</v>
      </c>
      <c r="K88" s="1090">
        <f t="shared" si="33"/>
        <v>1</v>
      </c>
      <c r="L88" s="1091">
        <f t="shared" si="34"/>
        <v>9</v>
      </c>
      <c r="M88" s="1093"/>
      <c r="N88" s="1093"/>
      <c r="O88" s="1093"/>
      <c r="P88" s="1093"/>
      <c r="Q88" s="1093"/>
      <c r="R88" s="1092">
        <v>9</v>
      </c>
      <c r="S88" s="1093"/>
      <c r="T88" s="1093"/>
      <c r="U88" s="1093"/>
      <c r="V88" s="1093"/>
      <c r="W88" s="1093"/>
      <c r="X88" s="1093"/>
      <c r="Y88" s="1093"/>
      <c r="Z88" s="1093"/>
      <c r="AA88" s="1117"/>
      <c r="AB88" s="1150"/>
      <c r="AC88" s="1104"/>
      <c r="AD88" s="1104"/>
      <c r="AE88" s="1099"/>
      <c r="AF88" s="1180"/>
      <c r="AG88" s="1180">
        <v>0.88263888888888886</v>
      </c>
      <c r="AH88" s="1180"/>
      <c r="AI88" s="1180"/>
      <c r="AJ88" s="1180"/>
      <c r="AK88" s="1180"/>
      <c r="AL88" s="1180"/>
      <c r="AM88" s="1180"/>
      <c r="AN88" s="1180"/>
      <c r="AO88" s="1180"/>
      <c r="AP88" s="328"/>
    </row>
    <row r="89" spans="1:42" ht="12.9" customHeight="1" x14ac:dyDescent="0.3">
      <c r="A89" s="1101">
        <v>8</v>
      </c>
      <c r="B89" s="1107" t="s">
        <v>48</v>
      </c>
      <c r="C89" s="1164" t="s">
        <v>612</v>
      </c>
      <c r="D89" s="1103">
        <v>2000</v>
      </c>
      <c r="E89" s="14">
        <f t="shared" si="31"/>
        <v>18</v>
      </c>
      <c r="F89" s="1142" t="s">
        <v>19</v>
      </c>
      <c r="G89" s="1086"/>
      <c r="H89" s="1137"/>
      <c r="I89" s="1088">
        <f>MIN(AB89:AB89:AP89)</f>
        <v>0.92013888888888884</v>
      </c>
      <c r="J89" s="1138">
        <f t="shared" si="32"/>
        <v>9</v>
      </c>
      <c r="K89" s="1090">
        <f t="shared" si="33"/>
        <v>1</v>
      </c>
      <c r="L89" s="1091">
        <f t="shared" si="34"/>
        <v>9</v>
      </c>
      <c r="M89" s="1093"/>
      <c r="N89" s="1111"/>
      <c r="O89" s="1093"/>
      <c r="P89" s="1093"/>
      <c r="Q89" s="1092">
        <v>9</v>
      </c>
      <c r="R89" s="1111"/>
      <c r="S89" s="1093"/>
      <c r="T89" s="1093"/>
      <c r="U89" s="1093"/>
      <c r="V89" s="1093"/>
      <c r="W89" s="1093"/>
      <c r="X89" s="1093"/>
      <c r="Y89" s="1093"/>
      <c r="Z89" s="1093"/>
      <c r="AA89" s="1117"/>
      <c r="AB89" s="1150"/>
      <c r="AC89" s="1180"/>
      <c r="AD89" s="1112"/>
      <c r="AE89" s="1099"/>
      <c r="AF89" s="1180">
        <v>0.92013888888888884</v>
      </c>
      <c r="AG89" s="1180"/>
      <c r="AH89" s="1180"/>
      <c r="AI89" s="1180"/>
      <c r="AJ89" s="1180"/>
      <c r="AK89" s="1180"/>
      <c r="AL89" s="1180"/>
      <c r="AM89" s="1180"/>
      <c r="AN89" s="1180"/>
      <c r="AO89" s="1180"/>
      <c r="AP89" s="328"/>
    </row>
    <row r="90" spans="1:42" ht="12.9" customHeight="1" x14ac:dyDescent="0.3">
      <c r="A90" s="307">
        <v>9</v>
      </c>
      <c r="B90" s="1107" t="s">
        <v>48</v>
      </c>
      <c r="C90" s="1102" t="s">
        <v>134</v>
      </c>
      <c r="D90" s="1103">
        <v>2003</v>
      </c>
      <c r="E90" s="106">
        <f t="shared" si="31"/>
        <v>15</v>
      </c>
      <c r="F90" s="1085" t="s">
        <v>126</v>
      </c>
      <c r="G90" s="1086" t="s">
        <v>361</v>
      </c>
      <c r="H90" s="1137"/>
      <c r="I90" s="1088">
        <f>MIN(AB90:AB90:AP90)</f>
        <v>0.91736111111111107</v>
      </c>
      <c r="J90" s="1138">
        <f t="shared" si="32"/>
        <v>8</v>
      </c>
      <c r="K90" s="1090">
        <f t="shared" si="33"/>
        <v>1</v>
      </c>
      <c r="L90" s="1091">
        <f t="shared" si="34"/>
        <v>8</v>
      </c>
      <c r="M90" s="1093"/>
      <c r="N90" s="1092">
        <v>8</v>
      </c>
      <c r="O90" s="1093"/>
      <c r="P90" s="1093"/>
      <c r="Q90" s="1093"/>
      <c r="R90" s="1093"/>
      <c r="S90" s="1093"/>
      <c r="T90" s="1093"/>
      <c r="U90" s="1093"/>
      <c r="V90" s="1093"/>
      <c r="W90" s="1093"/>
      <c r="X90" s="1093"/>
      <c r="Y90" s="1093"/>
      <c r="Z90" s="1093"/>
      <c r="AA90" s="1117"/>
      <c r="AB90" s="1150"/>
      <c r="AC90" s="1104">
        <v>0.91736111111111107</v>
      </c>
      <c r="AD90" s="1104"/>
      <c r="AE90" s="1099"/>
      <c r="AF90" s="1180"/>
      <c r="AG90" s="1180"/>
      <c r="AH90" s="1180"/>
      <c r="AI90" s="1180"/>
      <c r="AJ90" s="1180"/>
      <c r="AK90" s="1180"/>
      <c r="AL90" s="1180"/>
      <c r="AM90" s="1180"/>
      <c r="AN90" s="1180"/>
      <c r="AO90" s="1180"/>
      <c r="AP90" s="328"/>
    </row>
    <row r="91" spans="1:42" ht="12.9" customHeight="1" x14ac:dyDescent="0.3">
      <c r="A91" s="1101">
        <v>10</v>
      </c>
      <c r="B91" s="1107" t="s">
        <v>48</v>
      </c>
      <c r="C91" s="1164" t="s">
        <v>116</v>
      </c>
      <c r="D91" s="1103">
        <v>1985</v>
      </c>
      <c r="E91" s="14">
        <f t="shared" si="31"/>
        <v>33</v>
      </c>
      <c r="F91" s="1085" t="s">
        <v>117</v>
      </c>
      <c r="G91" s="1086"/>
      <c r="H91" s="1137"/>
      <c r="I91" s="1116" t="s">
        <v>571</v>
      </c>
      <c r="J91" s="1138">
        <f t="shared" si="32"/>
        <v>8</v>
      </c>
      <c r="K91" s="1090">
        <f t="shared" si="33"/>
        <v>2</v>
      </c>
      <c r="L91" s="1091">
        <f t="shared" si="34"/>
        <v>8</v>
      </c>
      <c r="M91" s="1092">
        <v>3</v>
      </c>
      <c r="N91" s="1111"/>
      <c r="O91" s="1092">
        <v>5</v>
      </c>
      <c r="P91" s="1093"/>
      <c r="Q91" s="1093"/>
      <c r="R91" s="1111"/>
      <c r="S91" s="1093"/>
      <c r="T91" s="1093"/>
      <c r="U91" s="1093"/>
      <c r="V91" s="1093"/>
      <c r="W91" s="1093"/>
      <c r="X91" s="1093"/>
      <c r="Y91" s="1093"/>
      <c r="Z91" s="1093"/>
      <c r="AA91" s="1117"/>
      <c r="AB91" s="1150" t="s">
        <v>118</v>
      </c>
      <c r="AC91" s="1180"/>
      <c r="AD91" s="1112" t="s">
        <v>571</v>
      </c>
      <c r="AE91" s="1099"/>
      <c r="AF91" s="1180"/>
      <c r="AG91" s="1180"/>
      <c r="AH91" s="1180"/>
      <c r="AI91" s="1180"/>
      <c r="AJ91" s="1180"/>
      <c r="AK91" s="1112"/>
      <c r="AL91" s="1112"/>
      <c r="AM91" s="1112"/>
      <c r="AN91" s="1180"/>
      <c r="AO91" s="1112"/>
      <c r="AP91" s="328"/>
    </row>
    <row r="92" spans="1:42" ht="12.9" customHeight="1" x14ac:dyDescent="0.3">
      <c r="A92" s="307">
        <v>11</v>
      </c>
      <c r="B92" s="1107" t="s">
        <v>48</v>
      </c>
      <c r="C92" s="1164" t="s">
        <v>614</v>
      </c>
      <c r="D92" s="1103">
        <v>1984</v>
      </c>
      <c r="E92" s="14">
        <f t="shared" si="31"/>
        <v>34</v>
      </c>
      <c r="F92" s="1183" t="s">
        <v>24</v>
      </c>
      <c r="G92" s="1086"/>
      <c r="H92" s="1137"/>
      <c r="I92" s="1088">
        <f>MIN(AB92:AB92:AP92)</f>
        <v>0.9472222222222223</v>
      </c>
      <c r="J92" s="1138">
        <f t="shared" si="32"/>
        <v>7</v>
      </c>
      <c r="K92" s="1090">
        <f t="shared" si="33"/>
        <v>1</v>
      </c>
      <c r="L92" s="1091">
        <f t="shared" si="34"/>
        <v>7</v>
      </c>
      <c r="M92" s="1093"/>
      <c r="N92" s="1111"/>
      <c r="O92" s="1093"/>
      <c r="P92" s="1093"/>
      <c r="Q92" s="1092">
        <v>7</v>
      </c>
      <c r="R92" s="1111"/>
      <c r="S92" s="1093"/>
      <c r="T92" s="1093"/>
      <c r="U92" s="1093"/>
      <c r="V92" s="1093"/>
      <c r="W92" s="1093"/>
      <c r="X92" s="1093"/>
      <c r="Y92" s="1093"/>
      <c r="Z92" s="1093"/>
      <c r="AA92" s="1117"/>
      <c r="AB92" s="1150"/>
      <c r="AC92" s="1180"/>
      <c r="AD92" s="1112"/>
      <c r="AE92" s="1149"/>
      <c r="AF92" s="1184">
        <v>0.9472222222222223</v>
      </c>
      <c r="AG92" s="1180"/>
      <c r="AH92" s="1180"/>
      <c r="AI92" s="1180"/>
      <c r="AJ92" s="1180"/>
      <c r="AK92" s="1112"/>
      <c r="AL92" s="1112"/>
      <c r="AM92" s="1112"/>
      <c r="AN92" s="1180"/>
      <c r="AO92" s="1112"/>
      <c r="AP92" s="328"/>
    </row>
    <row r="93" spans="1:42" ht="12.9" customHeight="1" x14ac:dyDescent="0.3">
      <c r="A93" s="1101">
        <v>12</v>
      </c>
      <c r="B93" s="1107" t="s">
        <v>48</v>
      </c>
      <c r="C93" s="1102" t="s">
        <v>92</v>
      </c>
      <c r="D93" s="1103">
        <v>1985</v>
      </c>
      <c r="E93" s="14">
        <f t="shared" si="31"/>
        <v>33</v>
      </c>
      <c r="F93" s="1185" t="s">
        <v>93</v>
      </c>
      <c r="G93" s="1086" t="s">
        <v>362</v>
      </c>
      <c r="H93" s="1137"/>
      <c r="I93" s="1116" t="s">
        <v>94</v>
      </c>
      <c r="J93" s="1138">
        <f t="shared" si="32"/>
        <v>5</v>
      </c>
      <c r="K93" s="1090">
        <f t="shared" si="33"/>
        <v>1</v>
      </c>
      <c r="L93" s="1091">
        <f t="shared" si="34"/>
        <v>5</v>
      </c>
      <c r="M93" s="1092">
        <v>5</v>
      </c>
      <c r="N93" s="1093"/>
      <c r="O93" s="1093"/>
      <c r="P93" s="1093"/>
      <c r="Q93" s="1093"/>
      <c r="R93" s="1093"/>
      <c r="S93" s="1093"/>
      <c r="T93" s="1093"/>
      <c r="U93" s="1093"/>
      <c r="V93" s="1093"/>
      <c r="W93" s="1093"/>
      <c r="X93" s="1093"/>
      <c r="Y93" s="1093"/>
      <c r="Z93" s="1093"/>
      <c r="AA93" s="1117"/>
      <c r="AB93" s="1150" t="s">
        <v>94</v>
      </c>
      <c r="AC93" s="1099"/>
      <c r="AD93" s="1104"/>
      <c r="AE93" s="1180"/>
      <c r="AF93" s="1180"/>
      <c r="AG93" s="1180"/>
      <c r="AH93" s="1180"/>
      <c r="AI93" s="1180"/>
      <c r="AJ93" s="1180"/>
      <c r="AK93" s="1180"/>
      <c r="AL93" s="1180"/>
      <c r="AM93" s="1180"/>
      <c r="AN93" s="1180"/>
      <c r="AO93" s="1180"/>
      <c r="AP93" s="1186"/>
    </row>
    <row r="94" spans="1:42" ht="12.9" customHeight="1" x14ac:dyDescent="0.3">
      <c r="A94" s="307">
        <v>13</v>
      </c>
      <c r="B94" s="1107" t="s">
        <v>48</v>
      </c>
      <c r="C94" s="1102" t="s">
        <v>112</v>
      </c>
      <c r="D94" s="1103">
        <v>1993</v>
      </c>
      <c r="E94" s="1094">
        <f t="shared" si="31"/>
        <v>25</v>
      </c>
      <c r="F94" s="1187" t="s">
        <v>113</v>
      </c>
      <c r="G94" s="1086"/>
      <c r="H94" s="1137"/>
      <c r="I94" s="1116" t="s">
        <v>114</v>
      </c>
      <c r="J94" s="1138">
        <f t="shared" si="32"/>
        <v>4</v>
      </c>
      <c r="K94" s="1090">
        <f t="shared" si="33"/>
        <v>1</v>
      </c>
      <c r="L94" s="1091">
        <f t="shared" si="34"/>
        <v>4</v>
      </c>
      <c r="M94" s="1092">
        <v>4</v>
      </c>
      <c r="N94" s="1093"/>
      <c r="O94" s="1093"/>
      <c r="P94" s="1093"/>
      <c r="Q94" s="1093"/>
      <c r="R94" s="1093"/>
      <c r="S94" s="1093"/>
      <c r="T94" s="1093"/>
      <c r="U94" s="1093"/>
      <c r="V94" s="1093"/>
      <c r="W94" s="1093"/>
      <c r="X94" s="1093"/>
      <c r="Y94" s="1093"/>
      <c r="Z94" s="1093"/>
      <c r="AA94" s="1117"/>
      <c r="AB94" s="1145" t="s">
        <v>114</v>
      </c>
      <c r="AC94" s="1099"/>
      <c r="AD94" s="1104"/>
      <c r="AE94" s="1146"/>
      <c r="AF94" s="1112"/>
      <c r="AG94" s="1112"/>
      <c r="AH94" s="1180"/>
      <c r="AI94" s="1180"/>
      <c r="AJ94" s="1112"/>
      <c r="AK94" s="1180"/>
      <c r="AL94" s="1112"/>
      <c r="AM94" s="1112"/>
      <c r="AN94" s="1112"/>
      <c r="AO94" s="1112"/>
      <c r="AP94" s="1188"/>
    </row>
    <row r="95" spans="1:42" ht="12.9" customHeight="1" x14ac:dyDescent="0.3">
      <c r="A95" s="1101">
        <v>14</v>
      </c>
      <c r="B95" s="1107" t="s">
        <v>48</v>
      </c>
      <c r="C95" s="1189" t="s">
        <v>152</v>
      </c>
      <c r="D95" s="1190">
        <v>1998</v>
      </c>
      <c r="E95" s="1191">
        <f t="shared" si="31"/>
        <v>20</v>
      </c>
      <c r="F95" s="1192" t="s">
        <v>153</v>
      </c>
      <c r="G95" s="329" t="s">
        <v>361</v>
      </c>
      <c r="H95" s="330"/>
      <c r="I95" s="1088">
        <f>MIN(AB95:AB95:AP95)</f>
        <v>0</v>
      </c>
      <c r="J95" s="1138">
        <f t="shared" si="32"/>
        <v>0</v>
      </c>
      <c r="K95" s="1090">
        <f t="shared" si="33"/>
        <v>1</v>
      </c>
      <c r="L95" s="1091">
        <f t="shared" si="34"/>
        <v>0</v>
      </c>
      <c r="M95" s="1193"/>
      <c r="N95" s="1194">
        <v>0</v>
      </c>
      <c r="O95" s="1193"/>
      <c r="P95" s="1193"/>
      <c r="Q95" s="1193"/>
      <c r="R95" s="1195"/>
      <c r="S95" s="1193"/>
      <c r="T95" s="1193"/>
      <c r="U95" s="1193"/>
      <c r="V95" s="1193"/>
      <c r="W95" s="1193"/>
      <c r="X95" s="1193"/>
      <c r="Y95" s="1193"/>
      <c r="Z95" s="1193"/>
      <c r="AA95" s="1196"/>
      <c r="AB95" s="1197"/>
      <c r="AC95" s="1198" t="s">
        <v>149</v>
      </c>
      <c r="AD95" s="1199"/>
      <c r="AE95" s="1200"/>
      <c r="AF95" s="1199"/>
      <c r="AG95" s="1199"/>
      <c r="AH95" s="1198"/>
      <c r="AI95" s="1198"/>
      <c r="AJ95" s="1199"/>
      <c r="AK95" s="1198"/>
      <c r="AL95" s="1199"/>
      <c r="AM95" s="1199"/>
      <c r="AN95" s="1199"/>
      <c r="AO95" s="1199"/>
      <c r="AP95" s="1201"/>
    </row>
    <row r="96" spans="1:42" ht="12.9" customHeight="1" thickBot="1" x14ac:dyDescent="0.35">
      <c r="A96" s="1202">
        <v>14</v>
      </c>
      <c r="B96" s="1120" t="s">
        <v>48</v>
      </c>
      <c r="C96" s="1121" t="s">
        <v>369</v>
      </c>
      <c r="D96" s="1168"/>
      <c r="E96" s="1169"/>
      <c r="F96" s="1170" t="s">
        <v>370</v>
      </c>
      <c r="G96" s="319"/>
      <c r="H96" s="320"/>
      <c r="I96" s="321"/>
      <c r="J96" s="1171"/>
      <c r="K96" s="1172"/>
      <c r="L96" s="1127">
        <f t="shared" ref="L96" si="35">SUM(M96:AA96)</f>
        <v>36</v>
      </c>
      <c r="M96" s="1173">
        <f>COUNTIF(M82:M95,"&gt;-1")</f>
        <v>8</v>
      </c>
      <c r="N96" s="1173">
        <f t="shared" ref="N96:O96" si="36">COUNTIF(N82:N95,"&gt;-1")</f>
        <v>6</v>
      </c>
      <c r="O96" s="1173">
        <f t="shared" si="36"/>
        <v>6</v>
      </c>
      <c r="P96" s="1174">
        <f t="shared" ref="P96:AA96" si="37">COUNTIF(P82:P94,"&gt;-1")</f>
        <v>4</v>
      </c>
      <c r="Q96" s="1174">
        <f t="shared" si="37"/>
        <v>6</v>
      </c>
      <c r="R96" s="1174">
        <f t="shared" si="37"/>
        <v>6</v>
      </c>
      <c r="S96" s="1174">
        <f t="shared" si="37"/>
        <v>0</v>
      </c>
      <c r="T96" s="1174">
        <f t="shared" si="37"/>
        <v>0</v>
      </c>
      <c r="U96" s="1174">
        <f t="shared" si="37"/>
        <v>0</v>
      </c>
      <c r="V96" s="1174">
        <f t="shared" si="37"/>
        <v>0</v>
      </c>
      <c r="W96" s="1174">
        <f t="shared" si="37"/>
        <v>0</v>
      </c>
      <c r="X96" s="1174">
        <f t="shared" si="37"/>
        <v>0</v>
      </c>
      <c r="Y96" s="1174">
        <f t="shared" si="37"/>
        <v>0</v>
      </c>
      <c r="Z96" s="1174">
        <f t="shared" si="37"/>
        <v>0</v>
      </c>
      <c r="AA96" s="1175">
        <f t="shared" si="37"/>
        <v>0</v>
      </c>
      <c r="AB96" s="1176"/>
      <c r="AC96" s="1203"/>
      <c r="AD96" s="1204"/>
      <c r="AE96" s="1203"/>
      <c r="AF96" s="1203"/>
      <c r="AG96" s="1203"/>
      <c r="AH96" s="1203"/>
      <c r="AI96" s="1203"/>
      <c r="AJ96" s="1203"/>
      <c r="AK96" s="1203"/>
      <c r="AL96" s="1203"/>
      <c r="AM96" s="1203"/>
      <c r="AN96" s="1203"/>
      <c r="AO96" s="1203"/>
      <c r="AP96" s="1205"/>
    </row>
    <row r="97" spans="1:42" ht="12.9" customHeight="1" thickTop="1" thickBot="1" x14ac:dyDescent="0.35">
      <c r="A97" s="322" t="s">
        <v>1</v>
      </c>
      <c r="B97" s="323" t="s">
        <v>7</v>
      </c>
      <c r="C97" s="272" t="s">
        <v>2</v>
      </c>
      <c r="D97" s="966" t="s">
        <v>3</v>
      </c>
      <c r="E97" s="323" t="s">
        <v>161</v>
      </c>
      <c r="F97" s="324" t="s">
        <v>5</v>
      </c>
      <c r="G97" s="274" t="s">
        <v>326</v>
      </c>
      <c r="H97" s="275" t="s">
        <v>327</v>
      </c>
      <c r="I97" s="276" t="s">
        <v>328</v>
      </c>
      <c r="J97" s="277" t="s">
        <v>329</v>
      </c>
      <c r="K97" s="278" t="s">
        <v>330</v>
      </c>
      <c r="L97" s="279" t="s">
        <v>9</v>
      </c>
      <c r="M97" s="280" t="s">
        <v>331</v>
      </c>
      <c r="N97" s="281" t="s">
        <v>332</v>
      </c>
      <c r="O97" s="281" t="s">
        <v>333</v>
      </c>
      <c r="P97" s="281" t="s">
        <v>334</v>
      </c>
      <c r="Q97" s="281" t="s">
        <v>335</v>
      </c>
      <c r="R97" s="281" t="s">
        <v>336</v>
      </c>
      <c r="S97" s="281" t="s">
        <v>337</v>
      </c>
      <c r="T97" s="281" t="s">
        <v>338</v>
      </c>
      <c r="U97" s="281" t="s">
        <v>339</v>
      </c>
      <c r="V97" s="281" t="s">
        <v>340</v>
      </c>
      <c r="W97" s="281" t="s">
        <v>341</v>
      </c>
      <c r="X97" s="281" t="s">
        <v>342</v>
      </c>
      <c r="Y97" s="281" t="s">
        <v>343</v>
      </c>
      <c r="Z97" s="281" t="s">
        <v>344</v>
      </c>
      <c r="AA97" s="282" t="s">
        <v>345</v>
      </c>
      <c r="AB97" s="299" t="s">
        <v>346</v>
      </c>
      <c r="AC97" s="300" t="s">
        <v>347</v>
      </c>
      <c r="AD97" s="300" t="s">
        <v>348</v>
      </c>
      <c r="AE97" s="300" t="s">
        <v>349</v>
      </c>
      <c r="AF97" s="300" t="s">
        <v>350</v>
      </c>
      <c r="AG97" s="300" t="s">
        <v>351</v>
      </c>
      <c r="AH97" s="300" t="s">
        <v>352</v>
      </c>
      <c r="AI97" s="300" t="s">
        <v>353</v>
      </c>
      <c r="AJ97" s="300" t="s">
        <v>354</v>
      </c>
      <c r="AK97" s="300" t="s">
        <v>355</v>
      </c>
      <c r="AL97" s="300" t="s">
        <v>356</v>
      </c>
      <c r="AM97" s="300" t="s">
        <v>357</v>
      </c>
      <c r="AN97" s="300" t="s">
        <v>358</v>
      </c>
      <c r="AO97" s="300" t="s">
        <v>359</v>
      </c>
      <c r="AP97" s="1027" t="s">
        <v>360</v>
      </c>
    </row>
    <row r="98" spans="1:42" ht="12.9" customHeight="1" thickTop="1" x14ac:dyDescent="0.3">
      <c r="A98" s="286">
        <v>1</v>
      </c>
      <c r="B98" s="287" t="s">
        <v>38</v>
      </c>
      <c r="C98" s="331" t="s">
        <v>37</v>
      </c>
      <c r="D98" s="903">
        <v>1979</v>
      </c>
      <c r="E98" s="14">
        <f t="shared" ref="E98:E118" si="38">SUM(2018-D98)</f>
        <v>39</v>
      </c>
      <c r="F98" s="1206" t="s">
        <v>19</v>
      </c>
      <c r="G98" s="1086"/>
      <c r="H98" s="318"/>
      <c r="I98" s="1088">
        <f>MIN(AB98:AB98:AP98)</f>
        <v>0.82500000000000007</v>
      </c>
      <c r="J98" s="332">
        <f t="shared" ref="J98:J118" si="39">IF(COUNTIF(M98:AA98,"&gt;=0")&lt;11,SUM(M98:AA98),SUM(LARGE(M98:AA98,1),LARGE(M98:AA98,2),LARGE(M98:AA98,3),LARGE(M98:AA98,4),LARGE(M98:AA98,5),LARGE(M98:AA98,6),LARGE(M98:AA98,7),LARGE(M98:AA98,8),LARGE(M98:AA98,9),LARGE(M98:AA98,10)))</f>
        <v>56</v>
      </c>
      <c r="K98" s="1139">
        <f t="shared" ref="K98:K118" si="40">SUM(COUNTIF(M98:AA98,"&gt;-1"))</f>
        <v>6</v>
      </c>
      <c r="L98" s="1091">
        <f t="shared" ref="L98:L118" si="41">SUM(M98:AA98)</f>
        <v>56</v>
      </c>
      <c r="M98" s="19">
        <v>10</v>
      </c>
      <c r="N98" s="41">
        <v>9</v>
      </c>
      <c r="O98" s="41">
        <v>9</v>
      </c>
      <c r="P98" s="41">
        <v>9</v>
      </c>
      <c r="Q98" s="41">
        <v>9</v>
      </c>
      <c r="R98" s="19">
        <v>10</v>
      </c>
      <c r="S98" s="1093"/>
      <c r="T98" s="1093"/>
      <c r="U98" s="1093"/>
      <c r="V98" s="1093"/>
      <c r="W98" s="1093"/>
      <c r="X98" s="1093"/>
      <c r="Y98" s="1093"/>
      <c r="Z98" s="1093"/>
      <c r="AA98" s="1093"/>
      <c r="AB98" s="304">
        <v>0.84305555555555556</v>
      </c>
      <c r="AC98" s="294">
        <v>0.85972222222222217</v>
      </c>
      <c r="AD98" s="293">
        <v>0.84583333333333333</v>
      </c>
      <c r="AE98" s="294">
        <v>0.82777777777777783</v>
      </c>
      <c r="AF98" s="294">
        <v>0.82500000000000007</v>
      </c>
      <c r="AG98" s="294">
        <v>0.8305555555555556</v>
      </c>
      <c r="AH98" s="293"/>
      <c r="AI98" s="294"/>
      <c r="AJ98" s="293"/>
      <c r="AK98" s="293"/>
      <c r="AL98" s="293"/>
      <c r="AM98" s="294"/>
      <c r="AN98" s="294"/>
      <c r="AO98" s="294"/>
      <c r="AP98" s="1106"/>
    </row>
    <row r="99" spans="1:42" ht="12.9" customHeight="1" x14ac:dyDescent="0.3">
      <c r="A99" s="1134">
        <v>2</v>
      </c>
      <c r="B99" s="1135" t="s">
        <v>38</v>
      </c>
      <c r="C99" s="1164" t="s">
        <v>50</v>
      </c>
      <c r="D99" s="1103">
        <v>1975</v>
      </c>
      <c r="E99" s="14">
        <f t="shared" si="38"/>
        <v>43</v>
      </c>
      <c r="F99" s="1136" t="s">
        <v>16</v>
      </c>
      <c r="G99" s="1086"/>
      <c r="H99" s="1137"/>
      <c r="I99" s="1088">
        <f>MIN(AB99:AB99:AP99)</f>
        <v>0.82708333333333339</v>
      </c>
      <c r="J99" s="1138">
        <f t="shared" si="39"/>
        <v>41</v>
      </c>
      <c r="K99" s="1090">
        <f t="shared" si="40"/>
        <v>5</v>
      </c>
      <c r="L99" s="1091">
        <f t="shared" si="41"/>
        <v>41</v>
      </c>
      <c r="M99" s="1092">
        <v>8</v>
      </c>
      <c r="N99" s="1093"/>
      <c r="O99" s="1092">
        <v>8</v>
      </c>
      <c r="P99" s="1092">
        <v>8</v>
      </c>
      <c r="Q99" s="1092">
        <v>8</v>
      </c>
      <c r="R99" s="1092">
        <v>9</v>
      </c>
      <c r="S99" s="1093"/>
      <c r="T99" s="1093"/>
      <c r="U99" s="1093"/>
      <c r="V99" s="1093"/>
      <c r="W99" s="1093"/>
      <c r="X99" s="1093"/>
      <c r="Y99" s="1093"/>
      <c r="Z99" s="1093"/>
      <c r="AA99" s="1093"/>
      <c r="AB99" s="1096">
        <v>0.86944444444444446</v>
      </c>
      <c r="AC99" s="1099"/>
      <c r="AD99" s="1099">
        <v>0.84861111111111109</v>
      </c>
      <c r="AE99" s="1099">
        <v>0.87013888888888891</v>
      </c>
      <c r="AF99" s="1098">
        <v>0.82708333333333339</v>
      </c>
      <c r="AG99" s="1098">
        <v>0.84375</v>
      </c>
      <c r="AH99" s="1099"/>
      <c r="AI99" s="1098"/>
      <c r="AJ99" s="1099"/>
      <c r="AK99" s="1099"/>
      <c r="AL99" s="1099"/>
      <c r="AM99" s="1099"/>
      <c r="AN99" s="1098"/>
      <c r="AO99" s="1098"/>
      <c r="AP99" s="1100"/>
    </row>
    <row r="100" spans="1:42" ht="12.9" customHeight="1" x14ac:dyDescent="0.3">
      <c r="A100" s="1134">
        <v>3</v>
      </c>
      <c r="B100" s="1135" t="s">
        <v>38</v>
      </c>
      <c r="C100" s="1102" t="s">
        <v>137</v>
      </c>
      <c r="D100" s="1103">
        <v>1975</v>
      </c>
      <c r="E100" s="14">
        <f t="shared" si="38"/>
        <v>43</v>
      </c>
      <c r="F100" s="333" t="s">
        <v>138</v>
      </c>
      <c r="G100" s="1086"/>
      <c r="H100" s="1137"/>
      <c r="I100" s="1088">
        <f>MIN(AB100:AB100:AP100)</f>
        <v>0.90972222222222221</v>
      </c>
      <c r="J100" s="1138">
        <f t="shared" si="39"/>
        <v>29</v>
      </c>
      <c r="K100" s="1090">
        <f t="shared" si="40"/>
        <v>4</v>
      </c>
      <c r="L100" s="1091">
        <f t="shared" si="41"/>
        <v>29</v>
      </c>
      <c r="M100" s="1093"/>
      <c r="N100" s="1092">
        <v>7</v>
      </c>
      <c r="O100" s="1111"/>
      <c r="P100" s="1092">
        <v>7</v>
      </c>
      <c r="Q100" s="1092">
        <v>7</v>
      </c>
      <c r="R100" s="1092">
        <v>8</v>
      </c>
      <c r="S100" s="1093"/>
      <c r="T100" s="1093"/>
      <c r="U100" s="1093"/>
      <c r="V100" s="1093"/>
      <c r="W100" s="1093"/>
      <c r="X100" s="1093"/>
      <c r="Y100" s="1093"/>
      <c r="Z100" s="1093"/>
      <c r="AA100" s="1093"/>
      <c r="AB100" s="1096"/>
      <c r="AC100" s="1112" t="s">
        <v>139</v>
      </c>
      <c r="AD100" s="1098"/>
      <c r="AE100" s="1099">
        <v>0.93055555555555547</v>
      </c>
      <c r="AF100" s="1098">
        <v>0.91875000000000007</v>
      </c>
      <c r="AG100" s="1099">
        <v>0.90972222222222221</v>
      </c>
      <c r="AH100" s="1098"/>
      <c r="AI100" s="1099"/>
      <c r="AJ100" s="1098"/>
      <c r="AK100" s="1099"/>
      <c r="AL100" s="1099"/>
      <c r="AM100" s="1099"/>
      <c r="AN100" s="1098"/>
      <c r="AO100" s="1099"/>
      <c r="AP100" s="1100"/>
    </row>
    <row r="101" spans="1:42" ht="12.9" customHeight="1" x14ac:dyDescent="0.3">
      <c r="A101" s="307">
        <v>4</v>
      </c>
      <c r="B101" s="1107" t="s">
        <v>38</v>
      </c>
      <c r="C101" s="1102" t="s">
        <v>597</v>
      </c>
      <c r="D101" s="1103">
        <v>1974</v>
      </c>
      <c r="E101" s="14">
        <f t="shared" si="38"/>
        <v>44</v>
      </c>
      <c r="F101" s="644" t="s">
        <v>19</v>
      </c>
      <c r="G101" s="1086"/>
      <c r="H101" s="318"/>
      <c r="I101" s="1088">
        <f>MIN(AB101:AB101:AP101)</f>
        <v>0.9770833333333333</v>
      </c>
      <c r="J101" s="1138">
        <f t="shared" si="39"/>
        <v>13</v>
      </c>
      <c r="K101" s="1090">
        <f t="shared" si="40"/>
        <v>3</v>
      </c>
      <c r="L101" s="1091">
        <f t="shared" si="41"/>
        <v>13</v>
      </c>
      <c r="M101" s="1093"/>
      <c r="N101" s="1093"/>
      <c r="O101" s="1093"/>
      <c r="P101" s="1092">
        <v>4</v>
      </c>
      <c r="Q101" s="1092">
        <v>2</v>
      </c>
      <c r="R101" s="1092">
        <v>7</v>
      </c>
      <c r="S101" s="1093"/>
      <c r="T101" s="1093"/>
      <c r="U101" s="1093"/>
      <c r="V101" s="1093"/>
      <c r="W101" s="1093"/>
      <c r="X101" s="1093"/>
      <c r="Y101" s="1093"/>
      <c r="Z101" s="1093"/>
      <c r="AA101" s="1093"/>
      <c r="AB101" s="1145"/>
      <c r="AC101" s="1112"/>
      <c r="AD101" s="1099"/>
      <c r="AE101" s="1099">
        <v>0.98472222222222217</v>
      </c>
      <c r="AF101" s="1099">
        <v>0.99305555555555547</v>
      </c>
      <c r="AG101" s="1099">
        <v>0.9770833333333333</v>
      </c>
      <c r="AH101" s="1098"/>
      <c r="AI101" s="1098"/>
      <c r="AJ101" s="1099"/>
      <c r="AK101" s="1098"/>
      <c r="AL101" s="1098"/>
      <c r="AM101" s="1098"/>
      <c r="AN101" s="1098"/>
      <c r="AO101" s="1098"/>
      <c r="AP101" s="1100"/>
    </row>
    <row r="102" spans="1:42" ht="12.9" customHeight="1" x14ac:dyDescent="0.3">
      <c r="A102" s="307">
        <v>5</v>
      </c>
      <c r="B102" s="1107" t="s">
        <v>38</v>
      </c>
      <c r="C102" s="1108" t="s">
        <v>81</v>
      </c>
      <c r="D102" s="1094">
        <v>1973</v>
      </c>
      <c r="E102" s="14">
        <f t="shared" si="38"/>
        <v>45</v>
      </c>
      <c r="F102" s="58" t="s">
        <v>16</v>
      </c>
      <c r="G102" s="1086"/>
      <c r="H102" s="318"/>
      <c r="I102" s="1088">
        <f>MIN(AB102:AB102:AP102)</f>
        <v>0.96666666666666667</v>
      </c>
      <c r="J102" s="1138">
        <f t="shared" si="39"/>
        <v>33</v>
      </c>
      <c r="K102" s="1139">
        <f t="shared" si="40"/>
        <v>6</v>
      </c>
      <c r="L102" s="1091">
        <f t="shared" si="41"/>
        <v>33</v>
      </c>
      <c r="M102" s="1092">
        <v>7</v>
      </c>
      <c r="N102" s="1092">
        <v>6</v>
      </c>
      <c r="O102" s="1092">
        <v>4</v>
      </c>
      <c r="P102" s="1092">
        <v>6</v>
      </c>
      <c r="Q102" s="1092">
        <v>4</v>
      </c>
      <c r="R102" s="1092">
        <v>6</v>
      </c>
      <c r="S102" s="1093"/>
      <c r="T102" s="1093"/>
      <c r="U102" s="1093"/>
      <c r="V102" s="1093"/>
      <c r="W102" s="1093"/>
      <c r="X102" s="1093"/>
      <c r="Y102" s="1093"/>
      <c r="Z102" s="1093"/>
      <c r="AA102" s="1111"/>
      <c r="AB102" s="1145" t="s">
        <v>82</v>
      </c>
      <c r="AC102" s="1112" t="s">
        <v>141</v>
      </c>
      <c r="AD102" s="1112" t="s">
        <v>567</v>
      </c>
      <c r="AE102" s="1099">
        <v>0.96666666666666667</v>
      </c>
      <c r="AF102" s="1098">
        <v>0.97430555555555554</v>
      </c>
      <c r="AG102" s="1099">
        <v>0.9784722222222223</v>
      </c>
      <c r="AH102" s="1098"/>
      <c r="AI102" s="1098"/>
      <c r="AJ102" s="1099"/>
      <c r="AK102" s="1098"/>
      <c r="AL102" s="1098"/>
      <c r="AM102" s="1098"/>
      <c r="AN102" s="1098"/>
      <c r="AO102" s="1098"/>
      <c r="AP102" s="1100"/>
    </row>
    <row r="103" spans="1:42" ht="12.9" customHeight="1" x14ac:dyDescent="0.3">
      <c r="A103" s="307">
        <v>6</v>
      </c>
      <c r="B103" s="1107" t="s">
        <v>38</v>
      </c>
      <c r="C103" s="1207" t="s">
        <v>563</v>
      </c>
      <c r="D103" s="1094">
        <v>1979</v>
      </c>
      <c r="E103" s="14">
        <f t="shared" si="38"/>
        <v>39</v>
      </c>
      <c r="F103" s="333" t="s">
        <v>560</v>
      </c>
      <c r="G103" s="1086"/>
      <c r="H103" s="318"/>
      <c r="I103" s="1088">
        <f>MIN(AB103:AB103:AP103)</f>
        <v>0.97638888888888886</v>
      </c>
      <c r="J103" s="1138">
        <f t="shared" si="39"/>
        <v>14</v>
      </c>
      <c r="K103" s="1090">
        <f t="shared" si="40"/>
        <v>3</v>
      </c>
      <c r="L103" s="1091">
        <f t="shared" si="41"/>
        <v>14</v>
      </c>
      <c r="M103" s="1093"/>
      <c r="N103" s="1093"/>
      <c r="O103" s="1092">
        <v>6</v>
      </c>
      <c r="P103" s="1093"/>
      <c r="Q103" s="1092">
        <v>3</v>
      </c>
      <c r="R103" s="1092">
        <v>5</v>
      </c>
      <c r="S103" s="1093"/>
      <c r="T103" s="1093"/>
      <c r="U103" s="1093"/>
      <c r="V103" s="1093"/>
      <c r="W103" s="1093"/>
      <c r="X103" s="1093"/>
      <c r="Y103" s="1093"/>
      <c r="Z103" s="1093"/>
      <c r="AA103" s="1093"/>
      <c r="AB103" s="1096"/>
      <c r="AC103" s="1112"/>
      <c r="AD103" s="1112" t="s">
        <v>564</v>
      </c>
      <c r="AE103" s="1099"/>
      <c r="AF103" s="1099">
        <v>0.97638888888888886</v>
      </c>
      <c r="AG103" s="1099">
        <v>0.98333333333333339</v>
      </c>
      <c r="AH103" s="1098"/>
      <c r="AI103" s="1098"/>
      <c r="AJ103" s="1099"/>
      <c r="AK103" s="1098"/>
      <c r="AL103" s="1098"/>
      <c r="AM103" s="1098"/>
      <c r="AN103" s="1098"/>
      <c r="AO103" s="1098"/>
      <c r="AP103" s="1100"/>
    </row>
    <row r="104" spans="1:42" ht="12.9" customHeight="1" x14ac:dyDescent="0.3">
      <c r="A104" s="307">
        <v>7</v>
      </c>
      <c r="B104" s="1107" t="s">
        <v>38</v>
      </c>
      <c r="C104" s="1207" t="s">
        <v>562</v>
      </c>
      <c r="D104" s="1094">
        <v>1973</v>
      </c>
      <c r="E104" s="14">
        <f t="shared" si="38"/>
        <v>45</v>
      </c>
      <c r="F104" s="950" t="s">
        <v>61</v>
      </c>
      <c r="G104" s="1086"/>
      <c r="H104" s="1137"/>
      <c r="I104" s="1088">
        <f>MIN(AB104:AB104:AP104)</f>
        <v>0.99652777777777779</v>
      </c>
      <c r="J104" s="1138">
        <f t="shared" si="39"/>
        <v>12</v>
      </c>
      <c r="K104" s="1090">
        <f t="shared" si="40"/>
        <v>3</v>
      </c>
      <c r="L104" s="1091">
        <f t="shared" si="41"/>
        <v>12</v>
      </c>
      <c r="M104" s="1093"/>
      <c r="N104" s="1093"/>
      <c r="O104" s="1092">
        <v>7</v>
      </c>
      <c r="P104" s="1093"/>
      <c r="Q104" s="1092">
        <v>1</v>
      </c>
      <c r="R104" s="1092">
        <v>4</v>
      </c>
      <c r="S104" s="1093"/>
      <c r="T104" s="1093"/>
      <c r="U104" s="1093"/>
      <c r="V104" s="1093"/>
      <c r="W104" s="1093"/>
      <c r="X104" s="1093"/>
      <c r="Y104" s="1093"/>
      <c r="Z104" s="1093"/>
      <c r="AA104" s="1093"/>
      <c r="AB104" s="1096"/>
      <c r="AC104" s="1112"/>
      <c r="AD104" s="1098">
        <v>0.99652777777777779</v>
      </c>
      <c r="AE104" s="1099"/>
      <c r="AF104" s="1112" t="s">
        <v>615</v>
      </c>
      <c r="AG104" s="1112" t="s">
        <v>638</v>
      </c>
      <c r="AH104" s="1098"/>
      <c r="AI104" s="1099"/>
      <c r="AJ104" s="1098"/>
      <c r="AK104" s="1098"/>
      <c r="AL104" s="1098"/>
      <c r="AM104" s="1099"/>
      <c r="AN104" s="1098"/>
      <c r="AO104" s="1098"/>
      <c r="AP104" s="1100"/>
    </row>
    <row r="105" spans="1:42" ht="12.9" customHeight="1" x14ac:dyDescent="0.3">
      <c r="A105" s="307">
        <v>8</v>
      </c>
      <c r="B105" s="1107" t="s">
        <v>38</v>
      </c>
      <c r="C105" s="1164" t="s">
        <v>598</v>
      </c>
      <c r="D105" s="1103">
        <v>1970</v>
      </c>
      <c r="E105" s="14">
        <f t="shared" si="38"/>
        <v>48</v>
      </c>
      <c r="F105" s="58" t="s">
        <v>16</v>
      </c>
      <c r="G105" s="1086"/>
      <c r="H105" s="1137"/>
      <c r="I105" s="1116" t="s">
        <v>639</v>
      </c>
      <c r="J105" s="1138">
        <f t="shared" si="39"/>
        <v>6</v>
      </c>
      <c r="K105" s="1090">
        <f t="shared" si="40"/>
        <v>2</v>
      </c>
      <c r="L105" s="1091">
        <f t="shared" si="41"/>
        <v>6</v>
      </c>
      <c r="M105" s="1093"/>
      <c r="N105" s="1093"/>
      <c r="O105" s="1093"/>
      <c r="P105" s="1092">
        <v>3</v>
      </c>
      <c r="Q105" s="1093"/>
      <c r="R105" s="1092">
        <v>3</v>
      </c>
      <c r="S105" s="1093"/>
      <c r="T105" s="1093"/>
      <c r="U105" s="1093"/>
      <c r="V105" s="1093"/>
      <c r="W105" s="1093"/>
      <c r="X105" s="1093"/>
      <c r="Y105" s="1093"/>
      <c r="Z105" s="1093"/>
      <c r="AA105" s="1093"/>
      <c r="AB105" s="1096"/>
      <c r="AC105" s="1099"/>
      <c r="AD105" s="1099"/>
      <c r="AE105" s="1112" t="s">
        <v>599</v>
      </c>
      <c r="AF105" s="1112"/>
      <c r="AG105" s="1112" t="s">
        <v>639</v>
      </c>
      <c r="AH105" s="1098"/>
      <c r="AI105" s="1099"/>
      <c r="AJ105" s="1098"/>
      <c r="AK105" s="1098"/>
      <c r="AL105" s="1098"/>
      <c r="AM105" s="1099"/>
      <c r="AN105" s="1098"/>
      <c r="AO105" s="1098"/>
      <c r="AP105" s="1100"/>
    </row>
    <row r="106" spans="1:42" ht="12.9" customHeight="1" x14ac:dyDescent="0.3">
      <c r="A106" s="307">
        <v>9</v>
      </c>
      <c r="B106" s="1107" t="s">
        <v>38</v>
      </c>
      <c r="C106" s="1102" t="s">
        <v>105</v>
      </c>
      <c r="D106" s="1103">
        <v>1972</v>
      </c>
      <c r="E106" s="14">
        <f t="shared" si="38"/>
        <v>46</v>
      </c>
      <c r="F106" s="59" t="s">
        <v>24</v>
      </c>
      <c r="G106" s="1086"/>
      <c r="H106" s="1137"/>
      <c r="I106" s="1116" t="s">
        <v>640</v>
      </c>
      <c r="J106" s="1138">
        <f t="shared" si="39"/>
        <v>15</v>
      </c>
      <c r="K106" s="1139">
        <f t="shared" si="40"/>
        <v>6</v>
      </c>
      <c r="L106" s="1091">
        <f t="shared" si="41"/>
        <v>15</v>
      </c>
      <c r="M106" s="1092">
        <v>3</v>
      </c>
      <c r="N106" s="1092">
        <v>5</v>
      </c>
      <c r="O106" s="1092">
        <v>3</v>
      </c>
      <c r="P106" s="1092">
        <v>1</v>
      </c>
      <c r="Q106" s="1092">
        <v>1</v>
      </c>
      <c r="R106" s="1092">
        <v>2</v>
      </c>
      <c r="S106" s="1093"/>
      <c r="T106" s="1093"/>
      <c r="U106" s="1093"/>
      <c r="V106" s="1093"/>
      <c r="W106" s="1093"/>
      <c r="X106" s="1093"/>
      <c r="Y106" s="1093"/>
      <c r="Z106" s="1093"/>
      <c r="AA106" s="1093"/>
      <c r="AB106" s="1145" t="s">
        <v>106</v>
      </c>
      <c r="AC106" s="1112" t="s">
        <v>146</v>
      </c>
      <c r="AD106" s="1112" t="s">
        <v>568</v>
      </c>
      <c r="AE106" s="1112" t="s">
        <v>595</v>
      </c>
      <c r="AF106" s="1112" t="s">
        <v>618</v>
      </c>
      <c r="AG106" s="1112" t="s">
        <v>640</v>
      </c>
      <c r="AH106" s="1098"/>
      <c r="AI106" s="1098"/>
      <c r="AJ106" s="1098"/>
      <c r="AK106" s="1098"/>
      <c r="AL106" s="1099"/>
      <c r="AM106" s="1098"/>
      <c r="AN106" s="1112"/>
      <c r="AO106" s="1098"/>
      <c r="AP106" s="1100"/>
    </row>
    <row r="107" spans="1:42" ht="12.9" customHeight="1" x14ac:dyDescent="0.3">
      <c r="A107" s="307">
        <v>10</v>
      </c>
      <c r="B107" s="1107" t="s">
        <v>38</v>
      </c>
      <c r="C107" s="1164" t="s">
        <v>49</v>
      </c>
      <c r="D107" s="1103">
        <v>1977</v>
      </c>
      <c r="E107" s="14">
        <f t="shared" si="38"/>
        <v>41</v>
      </c>
      <c r="F107" s="1136" t="s">
        <v>16</v>
      </c>
      <c r="G107" s="1086"/>
      <c r="H107" s="318"/>
      <c r="I107" s="1088">
        <f>MIN(AB107:AB107:AP107)</f>
        <v>0.81388888888888899</v>
      </c>
      <c r="J107" s="1138">
        <f t="shared" si="39"/>
        <v>47</v>
      </c>
      <c r="K107" s="1139">
        <f t="shared" si="40"/>
        <v>5</v>
      </c>
      <c r="L107" s="1091">
        <f t="shared" si="41"/>
        <v>47</v>
      </c>
      <c r="M107" s="1092">
        <v>9</v>
      </c>
      <c r="N107" s="1092">
        <v>8</v>
      </c>
      <c r="O107" s="1153">
        <v>10</v>
      </c>
      <c r="P107" s="1153">
        <v>10</v>
      </c>
      <c r="Q107" s="1153">
        <v>10</v>
      </c>
      <c r="R107" s="1093"/>
      <c r="S107" s="1093"/>
      <c r="T107" s="1093"/>
      <c r="U107" s="1093"/>
      <c r="V107" s="1093"/>
      <c r="W107" s="1093"/>
      <c r="X107" s="1093"/>
      <c r="Y107" s="1093"/>
      <c r="Z107" s="1093"/>
      <c r="AA107" s="1093"/>
      <c r="AB107" s="1096">
        <v>0.85416666666666663</v>
      </c>
      <c r="AC107" s="1104">
        <v>0.87569444444444444</v>
      </c>
      <c r="AD107" s="1104">
        <v>0.81944444444444453</v>
      </c>
      <c r="AE107" s="1098">
        <v>0.81458333333333333</v>
      </c>
      <c r="AF107" s="1098">
        <v>0.81388888888888899</v>
      </c>
      <c r="AG107" s="1098"/>
      <c r="AH107" s="1099"/>
      <c r="AI107" s="1099"/>
      <c r="AJ107" s="1098"/>
      <c r="AK107" s="1098"/>
      <c r="AL107" s="1098"/>
      <c r="AM107" s="1099"/>
      <c r="AN107" s="1098"/>
      <c r="AO107" s="1099"/>
      <c r="AP107" s="1106"/>
    </row>
    <row r="108" spans="1:42" ht="12.9" customHeight="1" x14ac:dyDescent="0.3">
      <c r="A108" s="307">
        <v>11</v>
      </c>
      <c r="B108" s="1107" t="s">
        <v>38</v>
      </c>
      <c r="C108" s="617" t="s">
        <v>298</v>
      </c>
      <c r="D108" s="106">
        <v>1976</v>
      </c>
      <c r="E108" s="14">
        <f t="shared" si="38"/>
        <v>42</v>
      </c>
      <c r="F108" s="1142" t="s">
        <v>19</v>
      </c>
      <c r="G108" s="1086"/>
      <c r="H108" s="318"/>
      <c r="I108" s="1088">
        <f>MIN(AB108:AB108:AP108)</f>
        <v>0.95347222222222217</v>
      </c>
      <c r="J108" s="1138">
        <f t="shared" si="39"/>
        <v>11</v>
      </c>
      <c r="K108" s="1090">
        <f t="shared" si="40"/>
        <v>2</v>
      </c>
      <c r="L108" s="1091">
        <f t="shared" si="41"/>
        <v>11</v>
      </c>
      <c r="M108" s="1093"/>
      <c r="N108" s="1093"/>
      <c r="O108" s="1092">
        <v>5</v>
      </c>
      <c r="P108" s="1093"/>
      <c r="Q108" s="1092">
        <v>6</v>
      </c>
      <c r="R108" s="1093"/>
      <c r="S108" s="1093"/>
      <c r="T108" s="1093"/>
      <c r="U108" s="1093"/>
      <c r="V108" s="1093"/>
      <c r="W108" s="1093"/>
      <c r="X108" s="1093"/>
      <c r="Y108" s="1093"/>
      <c r="Z108" s="1093"/>
      <c r="AA108" s="1093"/>
      <c r="AB108" s="1096"/>
      <c r="AC108" s="1112"/>
      <c r="AD108" s="1112" t="s">
        <v>566</v>
      </c>
      <c r="AE108" s="1099"/>
      <c r="AF108" s="1099">
        <v>0.95347222222222217</v>
      </c>
      <c r="AG108" s="1098"/>
      <c r="AH108" s="1099"/>
      <c r="AI108" s="1099"/>
      <c r="AJ108" s="1098"/>
      <c r="AK108" s="1098"/>
      <c r="AL108" s="1098"/>
      <c r="AM108" s="1099"/>
      <c r="AN108" s="1098"/>
      <c r="AO108" s="1099"/>
      <c r="AP108" s="1106"/>
    </row>
    <row r="109" spans="1:42" ht="12.9" customHeight="1" x14ac:dyDescent="0.3">
      <c r="A109" s="307">
        <v>12</v>
      </c>
      <c r="B109" s="1107" t="s">
        <v>38</v>
      </c>
      <c r="C109" s="97" t="s">
        <v>130</v>
      </c>
      <c r="D109" s="903">
        <v>1973</v>
      </c>
      <c r="E109" s="14">
        <f t="shared" si="38"/>
        <v>45</v>
      </c>
      <c r="F109" s="333" t="s">
        <v>131</v>
      </c>
      <c r="G109" s="1086" t="s">
        <v>361</v>
      </c>
      <c r="H109" s="318"/>
      <c r="I109" s="1088">
        <f>MIN(AB109:AB109:AP109)</f>
        <v>0.85486111111111107</v>
      </c>
      <c r="J109" s="1138">
        <f t="shared" si="39"/>
        <v>10</v>
      </c>
      <c r="K109" s="1090">
        <f t="shared" si="40"/>
        <v>1</v>
      </c>
      <c r="L109" s="1091">
        <f t="shared" si="41"/>
        <v>10</v>
      </c>
      <c r="M109" s="1093"/>
      <c r="N109" s="1153">
        <v>10</v>
      </c>
      <c r="O109" s="1111"/>
      <c r="P109" s="1093"/>
      <c r="Q109" s="1093"/>
      <c r="R109" s="1093"/>
      <c r="S109" s="1093"/>
      <c r="T109" s="1093"/>
      <c r="U109" s="1093"/>
      <c r="V109" s="1093"/>
      <c r="W109" s="1093"/>
      <c r="X109" s="1093"/>
      <c r="Y109" s="1093"/>
      <c r="Z109" s="1093"/>
      <c r="AA109" s="1093"/>
      <c r="AB109" s="1096"/>
      <c r="AC109" s="1104">
        <v>0.85486111111111107</v>
      </c>
      <c r="AD109" s="1098"/>
      <c r="AE109" s="1099"/>
      <c r="AF109" s="1098"/>
      <c r="AG109" s="1098"/>
      <c r="AH109" s="1099"/>
      <c r="AI109" s="1099"/>
      <c r="AJ109" s="1098"/>
      <c r="AK109" s="1098"/>
      <c r="AL109" s="1098"/>
      <c r="AM109" s="1099"/>
      <c r="AN109" s="1098"/>
      <c r="AO109" s="1099"/>
      <c r="AP109" s="1106"/>
    </row>
    <row r="110" spans="1:42" ht="12.9" customHeight="1" x14ac:dyDescent="0.3">
      <c r="A110" s="307">
        <v>13</v>
      </c>
      <c r="B110" s="1107" t="s">
        <v>38</v>
      </c>
      <c r="C110" s="97" t="s">
        <v>596</v>
      </c>
      <c r="D110" s="903">
        <v>1976</v>
      </c>
      <c r="E110" s="14">
        <f t="shared" si="38"/>
        <v>42</v>
      </c>
      <c r="F110" s="1085" t="s">
        <v>68</v>
      </c>
      <c r="G110" s="1086"/>
      <c r="H110" s="318"/>
      <c r="I110" s="1088">
        <f>MIN(AB110:AB110:AP110)</f>
        <v>0.97013888888888899</v>
      </c>
      <c r="J110" s="1138">
        <f t="shared" si="39"/>
        <v>10</v>
      </c>
      <c r="K110" s="1090">
        <f t="shared" si="40"/>
        <v>2</v>
      </c>
      <c r="L110" s="1091">
        <f t="shared" si="41"/>
        <v>10</v>
      </c>
      <c r="M110" s="1093"/>
      <c r="N110" s="1093"/>
      <c r="O110" s="1093"/>
      <c r="P110" s="1092">
        <v>5</v>
      </c>
      <c r="Q110" s="1092">
        <v>5</v>
      </c>
      <c r="R110" s="1093"/>
      <c r="S110" s="1093"/>
      <c r="T110" s="1093"/>
      <c r="U110" s="1093"/>
      <c r="V110" s="1093"/>
      <c r="W110" s="1093"/>
      <c r="X110" s="1093"/>
      <c r="Y110" s="1093"/>
      <c r="Z110" s="1093"/>
      <c r="AA110" s="1093"/>
      <c r="AB110" s="1145"/>
      <c r="AC110" s="1112"/>
      <c r="AD110" s="1099"/>
      <c r="AE110" s="1099">
        <v>0.98263888888888884</v>
      </c>
      <c r="AF110" s="1099">
        <v>0.97013888888888899</v>
      </c>
      <c r="AG110" s="1098"/>
      <c r="AH110" s="1099"/>
      <c r="AI110" s="1099"/>
      <c r="AJ110" s="1098"/>
      <c r="AK110" s="1098"/>
      <c r="AL110" s="1098"/>
      <c r="AM110" s="1099"/>
      <c r="AN110" s="1098"/>
      <c r="AO110" s="1099"/>
      <c r="AP110" s="1106"/>
    </row>
    <row r="111" spans="1:42" ht="12.9" customHeight="1" x14ac:dyDescent="0.3">
      <c r="A111" s="307">
        <v>14</v>
      </c>
      <c r="B111" s="1107" t="s">
        <v>38</v>
      </c>
      <c r="C111" s="97" t="s">
        <v>86</v>
      </c>
      <c r="D111" s="903">
        <v>1975</v>
      </c>
      <c r="E111" s="14">
        <f t="shared" si="38"/>
        <v>43</v>
      </c>
      <c r="F111" s="59"/>
      <c r="G111" s="1086" t="s">
        <v>362</v>
      </c>
      <c r="H111" s="318"/>
      <c r="I111" s="1116" t="s">
        <v>87</v>
      </c>
      <c r="J111" s="1138">
        <f t="shared" si="39"/>
        <v>6</v>
      </c>
      <c r="K111" s="1090">
        <f t="shared" si="40"/>
        <v>1</v>
      </c>
      <c r="L111" s="1091">
        <f t="shared" si="41"/>
        <v>6</v>
      </c>
      <c r="M111" s="1092">
        <v>6</v>
      </c>
      <c r="N111" s="1093"/>
      <c r="O111" s="1093"/>
      <c r="P111" s="1093"/>
      <c r="Q111" s="1093"/>
      <c r="R111" s="1093"/>
      <c r="S111" s="1093"/>
      <c r="T111" s="1093"/>
      <c r="U111" s="1093"/>
      <c r="V111" s="1093"/>
      <c r="W111" s="1093"/>
      <c r="X111" s="1093"/>
      <c r="Y111" s="1093"/>
      <c r="Z111" s="1093"/>
      <c r="AA111" s="1093"/>
      <c r="AB111" s="1145" t="s">
        <v>87</v>
      </c>
      <c r="AC111" s="1104"/>
      <c r="AD111" s="1099"/>
      <c r="AE111" s="1099"/>
      <c r="AF111" s="1099"/>
      <c r="AG111" s="1099"/>
      <c r="AH111" s="1099"/>
      <c r="AI111" s="1099"/>
      <c r="AJ111" s="1098"/>
      <c r="AK111" s="1098"/>
      <c r="AL111" s="1098"/>
      <c r="AM111" s="1099"/>
      <c r="AN111" s="1098"/>
      <c r="AO111" s="1099"/>
      <c r="AP111" s="1106"/>
    </row>
    <row r="112" spans="1:42" ht="12.9" customHeight="1" x14ac:dyDescent="0.3">
      <c r="A112" s="307">
        <v>15</v>
      </c>
      <c r="B112" s="1107" t="s">
        <v>38</v>
      </c>
      <c r="C112" s="97" t="s">
        <v>91</v>
      </c>
      <c r="D112" s="903">
        <v>1983</v>
      </c>
      <c r="E112" s="14">
        <f t="shared" si="38"/>
        <v>35</v>
      </c>
      <c r="F112" s="1085" t="s">
        <v>24</v>
      </c>
      <c r="G112" s="1086"/>
      <c r="H112" s="318"/>
      <c r="I112" s="1116" t="s">
        <v>90</v>
      </c>
      <c r="J112" s="1138">
        <f t="shared" si="39"/>
        <v>5</v>
      </c>
      <c r="K112" s="1090">
        <f t="shared" si="40"/>
        <v>1</v>
      </c>
      <c r="L112" s="1091">
        <f t="shared" si="41"/>
        <v>5</v>
      </c>
      <c r="M112" s="1092">
        <v>5</v>
      </c>
      <c r="N112" s="1093"/>
      <c r="O112" s="1093"/>
      <c r="P112" s="1093"/>
      <c r="Q112" s="1093"/>
      <c r="R112" s="1093"/>
      <c r="S112" s="1093"/>
      <c r="T112" s="1093"/>
      <c r="U112" s="1093"/>
      <c r="V112" s="1093"/>
      <c r="W112" s="1093"/>
      <c r="X112" s="1093"/>
      <c r="Y112" s="1093"/>
      <c r="Z112" s="1093"/>
      <c r="AA112" s="1093"/>
      <c r="AB112" s="1145" t="s">
        <v>90</v>
      </c>
      <c r="AC112" s="1112"/>
      <c r="AD112" s="1099"/>
      <c r="AE112" s="1099"/>
      <c r="AF112" s="1099"/>
      <c r="AG112" s="1099"/>
      <c r="AH112" s="1099"/>
      <c r="AI112" s="1099"/>
      <c r="AJ112" s="1098"/>
      <c r="AK112" s="1098"/>
      <c r="AL112" s="1098"/>
      <c r="AM112" s="1099"/>
      <c r="AN112" s="1098"/>
      <c r="AO112" s="1099"/>
      <c r="AP112" s="1106"/>
    </row>
    <row r="113" spans="1:43" ht="12.9" customHeight="1" x14ac:dyDescent="0.3">
      <c r="A113" s="307">
        <v>16</v>
      </c>
      <c r="B113" s="1107" t="s">
        <v>38</v>
      </c>
      <c r="C113" s="97" t="s">
        <v>103</v>
      </c>
      <c r="D113" s="903">
        <v>1976</v>
      </c>
      <c r="E113" s="14">
        <f t="shared" si="38"/>
        <v>42</v>
      </c>
      <c r="F113" s="1167"/>
      <c r="G113" s="1086" t="s">
        <v>362</v>
      </c>
      <c r="H113" s="318"/>
      <c r="I113" s="1116" t="s">
        <v>104</v>
      </c>
      <c r="J113" s="1138">
        <f t="shared" si="39"/>
        <v>4</v>
      </c>
      <c r="K113" s="1090">
        <f t="shared" si="40"/>
        <v>1</v>
      </c>
      <c r="L113" s="1091">
        <f t="shared" si="41"/>
        <v>4</v>
      </c>
      <c r="M113" s="1092">
        <v>4</v>
      </c>
      <c r="N113" s="1111"/>
      <c r="O113" s="1093"/>
      <c r="P113" s="1093"/>
      <c r="Q113" s="1093"/>
      <c r="R113" s="1093"/>
      <c r="S113" s="1093"/>
      <c r="T113" s="1093"/>
      <c r="U113" s="1093"/>
      <c r="V113" s="1093"/>
      <c r="W113" s="1093"/>
      <c r="X113" s="1093"/>
      <c r="Y113" s="1093"/>
      <c r="Z113" s="1093"/>
      <c r="AA113" s="1093"/>
      <c r="AB113" s="1145" t="s">
        <v>104</v>
      </c>
      <c r="AC113" s="1104"/>
      <c r="AD113" s="1099"/>
      <c r="AE113" s="1099"/>
      <c r="AF113" s="1112"/>
      <c r="AG113" s="1099"/>
      <c r="AH113" s="1099"/>
      <c r="AI113" s="1099"/>
      <c r="AJ113" s="1098"/>
      <c r="AK113" s="1098"/>
      <c r="AL113" s="1098"/>
      <c r="AM113" s="1099"/>
      <c r="AN113" s="1098"/>
      <c r="AO113" s="1099"/>
      <c r="AP113" s="1106"/>
    </row>
    <row r="114" spans="1:43" ht="12.9" customHeight="1" x14ac:dyDescent="0.3">
      <c r="A114" s="307">
        <v>17</v>
      </c>
      <c r="B114" s="1107" t="s">
        <v>38</v>
      </c>
      <c r="C114" s="1208" t="s">
        <v>574</v>
      </c>
      <c r="D114" s="1209">
        <v>1973</v>
      </c>
      <c r="E114" s="645">
        <f t="shared" si="38"/>
        <v>45</v>
      </c>
      <c r="F114" s="644" t="s">
        <v>19</v>
      </c>
      <c r="G114" s="709"/>
      <c r="H114" s="710"/>
      <c r="I114" s="688" t="s">
        <v>625</v>
      </c>
      <c r="J114" s="711">
        <f t="shared" si="39"/>
        <v>3</v>
      </c>
      <c r="K114" s="689">
        <f t="shared" si="40"/>
        <v>2</v>
      </c>
      <c r="L114" s="690">
        <f t="shared" si="41"/>
        <v>3</v>
      </c>
      <c r="M114" s="691"/>
      <c r="N114" s="691"/>
      <c r="O114" s="692">
        <v>2</v>
      </c>
      <c r="P114" s="691"/>
      <c r="Q114" s="692">
        <v>1</v>
      </c>
      <c r="R114" s="691"/>
      <c r="S114" s="691"/>
      <c r="T114" s="691"/>
      <c r="U114" s="691"/>
      <c r="V114" s="691"/>
      <c r="W114" s="691"/>
      <c r="X114" s="691"/>
      <c r="Y114" s="691"/>
      <c r="Z114" s="691"/>
      <c r="AA114" s="691"/>
      <c r="AB114" s="693"/>
      <c r="AC114" s="695"/>
      <c r="AD114" s="695" t="s">
        <v>575</v>
      </c>
      <c r="AE114" s="694"/>
      <c r="AF114" s="695" t="s">
        <v>625</v>
      </c>
      <c r="AG114" s="695"/>
      <c r="AH114" s="695"/>
      <c r="AI114" s="696"/>
      <c r="AJ114" s="696"/>
      <c r="AK114" s="694"/>
      <c r="AL114" s="694"/>
      <c r="AM114" s="694"/>
      <c r="AN114" s="696"/>
      <c r="AO114" s="694"/>
      <c r="AP114" s="712"/>
    </row>
    <row r="115" spans="1:43" ht="12.9" customHeight="1" x14ac:dyDescent="0.3">
      <c r="A115" s="307">
        <v>18</v>
      </c>
      <c r="B115" s="687" t="s">
        <v>38</v>
      </c>
      <c r="C115" s="726" t="s">
        <v>324</v>
      </c>
      <c r="D115" s="727">
        <v>1976</v>
      </c>
      <c r="E115" s="707">
        <f t="shared" si="38"/>
        <v>42</v>
      </c>
      <c r="F115" s="719" t="s">
        <v>24</v>
      </c>
      <c r="G115" s="709"/>
      <c r="H115" s="710"/>
      <c r="I115" s="688" t="s">
        <v>600</v>
      </c>
      <c r="J115" s="711">
        <f t="shared" si="39"/>
        <v>2</v>
      </c>
      <c r="K115" s="689">
        <f t="shared" si="40"/>
        <v>1</v>
      </c>
      <c r="L115" s="690">
        <f t="shared" si="41"/>
        <v>2</v>
      </c>
      <c r="M115" s="691"/>
      <c r="N115" s="691"/>
      <c r="O115" s="691"/>
      <c r="P115" s="692">
        <v>2</v>
      </c>
      <c r="Q115" s="691"/>
      <c r="R115" s="691"/>
      <c r="S115" s="691"/>
      <c r="T115" s="691"/>
      <c r="U115" s="691"/>
      <c r="V115" s="691"/>
      <c r="W115" s="691"/>
      <c r="X115" s="691"/>
      <c r="Y115" s="691"/>
      <c r="Z115" s="691"/>
      <c r="AA115" s="691"/>
      <c r="AB115" s="693"/>
      <c r="AC115" s="694"/>
      <c r="AD115" s="694"/>
      <c r="AE115" s="695" t="s">
        <v>600</v>
      </c>
      <c r="AF115" s="695"/>
      <c r="AG115" s="695"/>
      <c r="AH115" s="695"/>
      <c r="AI115" s="696"/>
      <c r="AJ115" s="696"/>
      <c r="AK115" s="694"/>
      <c r="AL115" s="694"/>
      <c r="AM115" s="694"/>
      <c r="AN115" s="696"/>
      <c r="AO115" s="694"/>
      <c r="AP115" s="712"/>
    </row>
    <row r="116" spans="1:43" ht="12.9" customHeight="1" x14ac:dyDescent="0.3">
      <c r="A116" s="307">
        <v>19</v>
      </c>
      <c r="B116" s="687" t="s">
        <v>38</v>
      </c>
      <c r="C116" s="725" t="s">
        <v>308</v>
      </c>
      <c r="D116" s="727">
        <v>1969</v>
      </c>
      <c r="E116" s="707">
        <f t="shared" si="38"/>
        <v>49</v>
      </c>
      <c r="F116" s="59" t="s">
        <v>616</v>
      </c>
      <c r="G116" s="709"/>
      <c r="H116" s="710"/>
      <c r="I116" s="688" t="s">
        <v>617</v>
      </c>
      <c r="J116" s="711">
        <f t="shared" si="39"/>
        <v>1</v>
      </c>
      <c r="K116" s="689">
        <f t="shared" si="40"/>
        <v>1</v>
      </c>
      <c r="L116" s="690">
        <f t="shared" si="41"/>
        <v>1</v>
      </c>
      <c r="M116" s="691"/>
      <c r="N116" s="691"/>
      <c r="O116" s="691"/>
      <c r="P116" s="691"/>
      <c r="Q116" s="692">
        <v>1</v>
      </c>
      <c r="R116" s="691"/>
      <c r="S116" s="691"/>
      <c r="T116" s="691"/>
      <c r="U116" s="691"/>
      <c r="V116" s="691"/>
      <c r="W116" s="691"/>
      <c r="X116" s="691"/>
      <c r="Y116" s="691"/>
      <c r="Z116" s="691"/>
      <c r="AA116" s="691"/>
      <c r="AB116" s="716"/>
      <c r="AC116" s="695"/>
      <c r="AD116" s="694"/>
      <c r="AE116" s="694"/>
      <c r="AF116" s="695" t="s">
        <v>617</v>
      </c>
      <c r="AG116" s="695"/>
      <c r="AH116" s="695"/>
      <c r="AI116" s="696"/>
      <c r="AJ116" s="696"/>
      <c r="AK116" s="694"/>
      <c r="AL116" s="694"/>
      <c r="AM116" s="694"/>
      <c r="AN116" s="696"/>
      <c r="AO116" s="694"/>
      <c r="AP116" s="712"/>
    </row>
    <row r="117" spans="1:43" ht="12.9" customHeight="1" x14ac:dyDescent="0.3">
      <c r="A117" s="307">
        <v>20</v>
      </c>
      <c r="B117" s="687" t="s">
        <v>38</v>
      </c>
      <c r="C117" s="725" t="s">
        <v>624</v>
      </c>
      <c r="D117" s="727">
        <v>1981</v>
      </c>
      <c r="E117" s="14">
        <f t="shared" si="38"/>
        <v>37</v>
      </c>
      <c r="F117" s="714" t="s">
        <v>19</v>
      </c>
      <c r="G117" s="1210" t="s">
        <v>631</v>
      </c>
      <c r="H117" s="710"/>
      <c r="I117" s="688" t="s">
        <v>625</v>
      </c>
      <c r="J117" s="711">
        <f t="shared" si="39"/>
        <v>1</v>
      </c>
      <c r="K117" s="689">
        <f t="shared" si="40"/>
        <v>1</v>
      </c>
      <c r="L117" s="690">
        <f t="shared" si="41"/>
        <v>1</v>
      </c>
      <c r="M117" s="691"/>
      <c r="N117" s="691"/>
      <c r="O117" s="691"/>
      <c r="P117" s="691"/>
      <c r="Q117" s="692">
        <v>1</v>
      </c>
      <c r="R117" s="691"/>
      <c r="S117" s="691"/>
      <c r="T117" s="691"/>
      <c r="U117" s="691"/>
      <c r="V117" s="691"/>
      <c r="W117" s="691"/>
      <c r="X117" s="691"/>
      <c r="Y117" s="691"/>
      <c r="Z117" s="691"/>
      <c r="AA117" s="691"/>
      <c r="AB117" s="716"/>
      <c r="AC117" s="695"/>
      <c r="AD117" s="694"/>
      <c r="AE117" s="694"/>
      <c r="AF117" s="695" t="s">
        <v>625</v>
      </c>
      <c r="AG117" s="696"/>
      <c r="AH117" s="694"/>
      <c r="AI117" s="695"/>
      <c r="AJ117" s="694"/>
      <c r="AK117" s="694"/>
      <c r="AL117" s="696"/>
      <c r="AM117" s="694"/>
      <c r="AN117" s="694"/>
      <c r="AO117" s="694"/>
      <c r="AP117" s="712"/>
    </row>
    <row r="118" spans="1:43" ht="12.9" customHeight="1" x14ac:dyDescent="0.3">
      <c r="A118" s="307">
        <v>21</v>
      </c>
      <c r="B118" s="687" t="s">
        <v>38</v>
      </c>
      <c r="C118" s="725" t="s">
        <v>601</v>
      </c>
      <c r="D118" s="727">
        <v>1974</v>
      </c>
      <c r="E118" s="14">
        <f t="shared" si="38"/>
        <v>44</v>
      </c>
      <c r="F118" s="714" t="s">
        <v>19</v>
      </c>
      <c r="G118" s="42"/>
      <c r="H118" s="318"/>
      <c r="I118" s="298" t="s">
        <v>602</v>
      </c>
      <c r="J118" s="332">
        <f t="shared" si="39"/>
        <v>1</v>
      </c>
      <c r="K118" s="689">
        <f t="shared" si="40"/>
        <v>1</v>
      </c>
      <c r="L118" s="1211">
        <f t="shared" si="41"/>
        <v>1</v>
      </c>
      <c r="M118" s="691"/>
      <c r="N118" s="691"/>
      <c r="O118" s="691"/>
      <c r="P118" s="692">
        <v>1</v>
      </c>
      <c r="Q118" s="691"/>
      <c r="R118" s="691"/>
      <c r="S118" s="691"/>
      <c r="T118" s="691"/>
      <c r="U118" s="691"/>
      <c r="V118" s="691"/>
      <c r="W118" s="691"/>
      <c r="X118" s="691"/>
      <c r="Y118" s="691"/>
      <c r="Z118" s="691"/>
      <c r="AA118" s="718"/>
      <c r="AB118" s="716"/>
      <c r="AC118" s="695"/>
      <c r="AD118" s="695"/>
      <c r="AE118" s="695" t="s">
        <v>602</v>
      </c>
      <c r="AF118" s="696"/>
      <c r="AG118" s="696"/>
      <c r="AH118" s="694"/>
      <c r="AI118" s="695"/>
      <c r="AJ118" s="694"/>
      <c r="AK118" s="694"/>
      <c r="AL118" s="696"/>
      <c r="AM118" s="694"/>
      <c r="AN118" s="694"/>
      <c r="AO118" s="694"/>
      <c r="AP118" s="712"/>
    </row>
    <row r="119" spans="1:43" ht="12.9" customHeight="1" thickBot="1" x14ac:dyDescent="0.35">
      <c r="A119" s="1212">
        <v>21</v>
      </c>
      <c r="B119" s="722" t="s">
        <v>38</v>
      </c>
      <c r="C119" s="1213" t="s">
        <v>371</v>
      </c>
      <c r="D119" s="1214"/>
      <c r="E119" s="697"/>
      <c r="F119" s="698"/>
      <c r="G119" s="310"/>
      <c r="H119" s="311"/>
      <c r="I119" s="312"/>
      <c r="J119" s="334"/>
      <c r="K119" s="699"/>
      <c r="L119" s="700">
        <f t="shared" ref="L119" si="42">SUM(M119:AA119)</f>
        <v>57</v>
      </c>
      <c r="M119" s="701">
        <f>COUNTIF(M98:M118,"&gt;-1")</f>
        <v>8</v>
      </c>
      <c r="N119" s="701">
        <f t="shared" ref="N119:P119" si="43">COUNTIF(N98:N118,"&gt;-1")</f>
        <v>6</v>
      </c>
      <c r="O119" s="701">
        <f t="shared" si="43"/>
        <v>9</v>
      </c>
      <c r="P119" s="701">
        <f t="shared" si="43"/>
        <v>11</v>
      </c>
      <c r="Q119" s="701">
        <f t="shared" ref="Q119:AA119" si="44">COUNTIF(Q98:Q117,"&gt;-1")</f>
        <v>14</v>
      </c>
      <c r="R119" s="701">
        <f t="shared" si="44"/>
        <v>9</v>
      </c>
      <c r="S119" s="701">
        <f t="shared" si="44"/>
        <v>0</v>
      </c>
      <c r="T119" s="701">
        <f t="shared" si="44"/>
        <v>0</v>
      </c>
      <c r="U119" s="701">
        <f t="shared" si="44"/>
        <v>0</v>
      </c>
      <c r="V119" s="701">
        <f t="shared" si="44"/>
        <v>0</v>
      </c>
      <c r="W119" s="701">
        <f t="shared" si="44"/>
        <v>0</v>
      </c>
      <c r="X119" s="701">
        <f t="shared" si="44"/>
        <v>0</v>
      </c>
      <c r="Y119" s="701">
        <f t="shared" si="44"/>
        <v>0</v>
      </c>
      <c r="Z119" s="701">
        <f t="shared" si="44"/>
        <v>0</v>
      </c>
      <c r="AA119" s="702">
        <f t="shared" si="44"/>
        <v>0</v>
      </c>
      <c r="AB119" s="693"/>
      <c r="AC119" s="703"/>
      <c r="AD119" s="704"/>
      <c r="AE119" s="703"/>
      <c r="AF119" s="703"/>
      <c r="AG119" s="703"/>
      <c r="AH119" s="703"/>
      <c r="AI119" s="703"/>
      <c r="AJ119" s="703"/>
      <c r="AK119" s="703"/>
      <c r="AL119" s="703"/>
      <c r="AM119" s="703"/>
      <c r="AN119" s="703"/>
      <c r="AO119" s="703"/>
      <c r="AP119" s="723"/>
    </row>
    <row r="120" spans="1:43" ht="12.9" customHeight="1" thickTop="1" thickBot="1" x14ac:dyDescent="0.35">
      <c r="A120" s="322" t="s">
        <v>1</v>
      </c>
      <c r="B120" s="323" t="s">
        <v>7</v>
      </c>
      <c r="C120" s="272" t="s">
        <v>2</v>
      </c>
      <c r="D120" s="966" t="s">
        <v>3</v>
      </c>
      <c r="E120" s="323" t="s">
        <v>161</v>
      </c>
      <c r="F120" s="324" t="s">
        <v>5</v>
      </c>
      <c r="G120" s="274" t="s">
        <v>326</v>
      </c>
      <c r="H120" s="275" t="s">
        <v>327</v>
      </c>
      <c r="I120" s="276" t="s">
        <v>328</v>
      </c>
      <c r="J120" s="277" t="s">
        <v>329</v>
      </c>
      <c r="K120" s="278" t="s">
        <v>330</v>
      </c>
      <c r="L120" s="279" t="s">
        <v>9</v>
      </c>
      <c r="M120" s="280" t="s">
        <v>331</v>
      </c>
      <c r="N120" s="281" t="s">
        <v>332</v>
      </c>
      <c r="O120" s="281" t="s">
        <v>333</v>
      </c>
      <c r="P120" s="281" t="s">
        <v>334</v>
      </c>
      <c r="Q120" s="281" t="s">
        <v>335</v>
      </c>
      <c r="R120" s="281" t="s">
        <v>336</v>
      </c>
      <c r="S120" s="281" t="s">
        <v>337</v>
      </c>
      <c r="T120" s="281" t="s">
        <v>338</v>
      </c>
      <c r="U120" s="281" t="s">
        <v>339</v>
      </c>
      <c r="V120" s="281" t="s">
        <v>340</v>
      </c>
      <c r="W120" s="281" t="s">
        <v>341</v>
      </c>
      <c r="X120" s="281" t="s">
        <v>342</v>
      </c>
      <c r="Y120" s="281" t="s">
        <v>343</v>
      </c>
      <c r="Z120" s="281" t="s">
        <v>344</v>
      </c>
      <c r="AA120" s="282" t="s">
        <v>345</v>
      </c>
      <c r="AB120" s="299" t="s">
        <v>346</v>
      </c>
      <c r="AC120" s="300" t="s">
        <v>347</v>
      </c>
      <c r="AD120" s="300" t="s">
        <v>348</v>
      </c>
      <c r="AE120" s="300" t="s">
        <v>349</v>
      </c>
      <c r="AF120" s="300" t="s">
        <v>350</v>
      </c>
      <c r="AG120" s="300" t="s">
        <v>351</v>
      </c>
      <c r="AH120" s="300" t="s">
        <v>352</v>
      </c>
      <c r="AI120" s="300" t="s">
        <v>353</v>
      </c>
      <c r="AJ120" s="300" t="s">
        <v>354</v>
      </c>
      <c r="AK120" s="300" t="s">
        <v>355</v>
      </c>
      <c r="AL120" s="300" t="s">
        <v>356</v>
      </c>
      <c r="AM120" s="300" t="s">
        <v>357</v>
      </c>
      <c r="AN120" s="300" t="s">
        <v>358</v>
      </c>
      <c r="AO120" s="300" t="s">
        <v>359</v>
      </c>
      <c r="AP120" s="1027" t="s">
        <v>360</v>
      </c>
    </row>
    <row r="121" spans="1:43" ht="12.9" customHeight="1" thickTop="1" thickBot="1" x14ac:dyDescent="0.35">
      <c r="A121" s="618">
        <v>1</v>
      </c>
      <c r="B121" s="619" t="s">
        <v>120</v>
      </c>
      <c r="C121" s="620" t="s">
        <v>119</v>
      </c>
      <c r="D121" s="1215">
        <v>1963</v>
      </c>
      <c r="E121" s="621">
        <f t="shared" ref="E121:E122" si="45">SUM(2018-D121)</f>
        <v>55</v>
      </c>
      <c r="F121" s="622" t="s">
        <v>19</v>
      </c>
      <c r="G121" s="623"/>
      <c r="H121" s="624"/>
      <c r="I121" s="625" t="s">
        <v>603</v>
      </c>
      <c r="J121" s="626">
        <f>IF(COUNTIF(M121:AA121,"&gt;=0")&lt;11,SUM(M121:AA121),SUM(LARGE(M121:AA121,1),LARGE(M121:AA121,2),LARGE(M121:AA121,3),LARGE(M121:AA121,4),LARGE(M121:AA121,5),LARGE(M121:AA121,6),LARGE(M121:AA121,7),LARGE(M121:AA121,8),LARGE(M121:AA121,9),LARGE(M121:AA121,10)))</f>
        <v>39</v>
      </c>
      <c r="K121" s="627">
        <f>SUM(COUNTIF(M121:AA121,"&gt;-1"))</f>
        <v>4</v>
      </c>
      <c r="L121" s="628">
        <f>SUM(M121:AA121)</f>
        <v>39</v>
      </c>
      <c r="M121" s="629">
        <v>10</v>
      </c>
      <c r="N121" s="630"/>
      <c r="O121" s="631">
        <v>9</v>
      </c>
      <c r="P121" s="19">
        <v>10</v>
      </c>
      <c r="Q121" s="19">
        <v>10</v>
      </c>
      <c r="R121" s="630"/>
      <c r="S121" s="630"/>
      <c r="T121" s="630"/>
      <c r="U121" s="630"/>
      <c r="V121" s="630"/>
      <c r="W121" s="630"/>
      <c r="X121" s="630"/>
      <c r="Y121" s="630"/>
      <c r="Z121" s="630"/>
      <c r="AA121" s="632"/>
      <c r="AB121" s="633" t="s">
        <v>118</v>
      </c>
      <c r="AC121" s="634"/>
      <c r="AD121" s="635" t="s">
        <v>577</v>
      </c>
      <c r="AE121" s="635" t="s">
        <v>603</v>
      </c>
      <c r="AF121" s="635" t="s">
        <v>627</v>
      </c>
      <c r="AG121" s="634"/>
      <c r="AH121" s="634"/>
      <c r="AI121" s="634"/>
      <c r="AJ121" s="635"/>
      <c r="AK121" s="635"/>
      <c r="AL121" s="634"/>
      <c r="AM121" s="636"/>
      <c r="AN121" s="635"/>
      <c r="AO121" s="637"/>
      <c r="AP121" s="638"/>
    </row>
    <row r="122" spans="1:43" ht="12.9" customHeight="1" thickTop="1" x14ac:dyDescent="0.3">
      <c r="A122" s="705">
        <v>2</v>
      </c>
      <c r="B122" s="619" t="s">
        <v>120</v>
      </c>
      <c r="C122" s="1216" t="s">
        <v>278</v>
      </c>
      <c r="D122" s="729">
        <v>1948</v>
      </c>
      <c r="E122" s="14">
        <f t="shared" si="45"/>
        <v>70</v>
      </c>
      <c r="F122" s="1217" t="s">
        <v>24</v>
      </c>
      <c r="G122" s="709"/>
      <c r="H122" s="335"/>
      <c r="I122" s="1218" t="s">
        <v>576</v>
      </c>
      <c r="J122" s="332">
        <f>IF(COUNTIF(M122:AA122,"&gt;=0")&lt;11,SUM(M122:AA122),SUM(LARGE(M122:AA122,1),LARGE(M122:AA122,2),LARGE(M122:AA122,3),LARGE(M122:AA122,4),LARGE(M122:AA122,5),LARGE(M122:AA122,6),LARGE(M122:AA122,7),LARGE(M122:AA122,8),LARGE(M122:AA122,9),LARGE(M122:AA122,10)))</f>
        <v>19</v>
      </c>
      <c r="K122" s="689">
        <f>SUM(COUNTIF(M122:AA122,"&gt;-1"))</f>
        <v>2</v>
      </c>
      <c r="L122" s="690">
        <f>SUM(M122:AA122)</f>
        <v>19</v>
      </c>
      <c r="M122" s="691"/>
      <c r="N122" s="691"/>
      <c r="O122" s="720">
        <v>10</v>
      </c>
      <c r="P122" s="692">
        <v>9</v>
      </c>
      <c r="Q122" s="691"/>
      <c r="R122" s="691"/>
      <c r="S122" s="691"/>
      <c r="T122" s="691"/>
      <c r="U122" s="691"/>
      <c r="V122" s="691"/>
      <c r="W122" s="691"/>
      <c r="X122" s="691"/>
      <c r="Y122" s="691"/>
      <c r="Z122" s="291"/>
      <c r="AA122" s="1219"/>
      <c r="AB122" s="1220"/>
      <c r="AC122" s="695"/>
      <c r="AD122" s="695" t="s">
        <v>576</v>
      </c>
      <c r="AE122" s="695" t="s">
        <v>604</v>
      </c>
      <c r="AF122" s="695"/>
      <c r="AG122" s="695"/>
      <c r="AH122" s="717"/>
      <c r="AI122" s="717"/>
      <c r="AJ122" s="717"/>
      <c r="AK122" s="695"/>
      <c r="AL122" s="717"/>
      <c r="AM122" s="717"/>
      <c r="AN122" s="717"/>
      <c r="AO122" s="717"/>
      <c r="AP122" s="721"/>
    </row>
    <row r="123" spans="1:43" ht="12.9" customHeight="1" thickBot="1" x14ac:dyDescent="0.35">
      <c r="A123" s="734">
        <v>2</v>
      </c>
      <c r="B123" s="735" t="s">
        <v>120</v>
      </c>
      <c r="C123" s="736" t="s">
        <v>372</v>
      </c>
      <c r="D123" s="1221"/>
      <c r="E123" s="111"/>
      <c r="F123" s="737"/>
      <c r="G123" s="738"/>
      <c r="H123" s="739"/>
      <c r="I123" s="740"/>
      <c r="J123" s="741"/>
      <c r="K123" s="742"/>
      <c r="L123" s="743">
        <f t="shared" ref="L123" si="46">SUM(M123:AA123)</f>
        <v>6</v>
      </c>
      <c r="M123" s="744">
        <f t="shared" ref="M123:AA123" si="47">COUNTIF(M121:M122,"&gt;-1")</f>
        <v>1</v>
      </c>
      <c r="N123" s="744">
        <f t="shared" si="47"/>
        <v>0</v>
      </c>
      <c r="O123" s="744">
        <f t="shared" si="47"/>
        <v>2</v>
      </c>
      <c r="P123" s="744">
        <f t="shared" si="47"/>
        <v>2</v>
      </c>
      <c r="Q123" s="744">
        <f t="shared" si="47"/>
        <v>1</v>
      </c>
      <c r="R123" s="744">
        <f t="shared" si="47"/>
        <v>0</v>
      </c>
      <c r="S123" s="744">
        <f t="shared" si="47"/>
        <v>0</v>
      </c>
      <c r="T123" s="744">
        <f t="shared" si="47"/>
        <v>0</v>
      </c>
      <c r="U123" s="744">
        <f t="shared" si="47"/>
        <v>0</v>
      </c>
      <c r="V123" s="744">
        <f t="shared" si="47"/>
        <v>0</v>
      </c>
      <c r="W123" s="744">
        <f t="shared" si="47"/>
        <v>0</v>
      </c>
      <c r="X123" s="744">
        <f t="shared" si="47"/>
        <v>0</v>
      </c>
      <c r="Y123" s="744">
        <f t="shared" si="47"/>
        <v>0</v>
      </c>
      <c r="Z123" s="744">
        <f t="shared" si="47"/>
        <v>0</v>
      </c>
      <c r="AA123" s="745">
        <f t="shared" si="47"/>
        <v>0</v>
      </c>
      <c r="AB123" s="746"/>
      <c r="AC123" s="747"/>
      <c r="AD123" s="748"/>
      <c r="AE123" s="747"/>
      <c r="AF123" s="747"/>
      <c r="AG123" s="747"/>
      <c r="AH123" s="747"/>
      <c r="AI123" s="747"/>
      <c r="AJ123" s="747"/>
      <c r="AK123" s="747"/>
      <c r="AL123" s="747"/>
      <c r="AM123" s="747"/>
      <c r="AN123" s="747"/>
      <c r="AO123" s="747"/>
      <c r="AP123" s="749"/>
    </row>
    <row r="124" spans="1:43" s="339" customFormat="1" ht="12.9" customHeight="1" thickTop="1" thickBot="1" x14ac:dyDescent="0.3">
      <c r="A124" s="336"/>
      <c r="B124" s="337"/>
      <c r="C124" s="338"/>
      <c r="D124" s="1222"/>
      <c r="F124" s="340"/>
      <c r="G124" s="341"/>
      <c r="H124" s="342"/>
      <c r="I124" s="343"/>
      <c r="J124" s="750"/>
      <c r="K124" s="344"/>
      <c r="L124" s="345"/>
      <c r="M124" s="346"/>
      <c r="N124" s="346"/>
      <c r="O124" s="346"/>
      <c r="P124" s="346"/>
      <c r="Q124" s="347"/>
      <c r="R124" s="347"/>
      <c r="S124" s="347"/>
      <c r="T124" s="347"/>
      <c r="U124" s="347"/>
      <c r="V124" s="347"/>
      <c r="W124" s="347"/>
      <c r="X124" s="347"/>
      <c r="Y124" s="347"/>
      <c r="Z124" s="347"/>
      <c r="AA124" s="347"/>
      <c r="AB124" s="348"/>
      <c r="AC124" s="349"/>
      <c r="AD124" s="350"/>
      <c r="AE124" s="348"/>
      <c r="AF124" s="348"/>
      <c r="AG124" s="348"/>
      <c r="AH124" s="348"/>
      <c r="AI124" s="351"/>
      <c r="AJ124" s="348"/>
      <c r="AK124" s="348"/>
      <c r="AL124" s="348"/>
      <c r="AM124" s="348"/>
      <c r="AN124" s="348"/>
      <c r="AO124" s="348"/>
      <c r="AP124" s="351"/>
      <c r="AQ124" s="1223"/>
    </row>
    <row r="125" spans="1:43" s="339" customFormat="1" ht="12.9" customHeight="1" x14ac:dyDescent="0.3">
      <c r="A125" s="801" t="s">
        <v>605</v>
      </c>
      <c r="B125" s="802"/>
      <c r="C125" s="802"/>
      <c r="D125" s="802"/>
      <c r="E125" s="802"/>
      <c r="F125" s="803"/>
      <c r="G125" s="352"/>
      <c r="H125" s="353"/>
      <c r="I125" s="807"/>
      <c r="J125" s="808"/>
      <c r="K125" s="354"/>
      <c r="L125" s="355" t="s">
        <v>373</v>
      </c>
      <c r="M125" s="356">
        <v>1</v>
      </c>
      <c r="N125" s="356">
        <v>2</v>
      </c>
      <c r="O125" s="356">
        <v>3</v>
      </c>
      <c r="P125" s="356">
        <v>4</v>
      </c>
      <c r="Q125" s="356">
        <v>5</v>
      </c>
      <c r="R125" s="356">
        <v>6</v>
      </c>
      <c r="S125" s="356">
        <v>7</v>
      </c>
      <c r="T125" s="356">
        <v>8</v>
      </c>
      <c r="U125" s="356">
        <v>9</v>
      </c>
      <c r="V125" s="356">
        <v>10</v>
      </c>
      <c r="W125" s="356">
        <v>11</v>
      </c>
      <c r="X125" s="356">
        <v>12</v>
      </c>
      <c r="Y125" s="356">
        <v>13</v>
      </c>
      <c r="Z125" s="356">
        <v>14</v>
      </c>
      <c r="AA125" s="356">
        <v>15</v>
      </c>
      <c r="AB125" s="357"/>
      <c r="AC125" s="809" t="s">
        <v>374</v>
      </c>
      <c r="AD125" s="809"/>
      <c r="AE125" s="809"/>
      <c r="AF125" s="358" t="s">
        <v>14</v>
      </c>
      <c r="AG125" s="359" t="s">
        <v>17</v>
      </c>
      <c r="AH125" s="359" t="s">
        <v>20</v>
      </c>
      <c r="AI125" s="360" t="s">
        <v>36</v>
      </c>
      <c r="AJ125" s="361" t="s">
        <v>75</v>
      </c>
      <c r="AK125" s="362" t="s">
        <v>48</v>
      </c>
      <c r="AL125" s="363" t="s">
        <v>38</v>
      </c>
      <c r="AM125" s="364" t="s">
        <v>120</v>
      </c>
      <c r="AN125" s="365" t="s">
        <v>375</v>
      </c>
      <c r="AO125" s="365" t="s">
        <v>376</v>
      </c>
      <c r="AP125" s="1224" t="s">
        <v>377</v>
      </c>
      <c r="AQ125" s="1223"/>
    </row>
    <row r="126" spans="1:43" s="339" customFormat="1" ht="12.9" customHeight="1" thickBot="1" x14ac:dyDescent="0.3">
      <c r="A126" s="804"/>
      <c r="B126" s="805"/>
      <c r="C126" s="805"/>
      <c r="D126" s="805"/>
      <c r="E126" s="805"/>
      <c r="F126" s="806"/>
      <c r="G126" s="366"/>
      <c r="H126" s="367"/>
      <c r="I126" s="810" t="s">
        <v>378</v>
      </c>
      <c r="J126" s="810"/>
      <c r="K126" s="354">
        <f>SUM(M126:AA126)/6</f>
        <v>35.5</v>
      </c>
      <c r="L126" s="368">
        <f>SUM(M126:AA126)/1</f>
        <v>213</v>
      </c>
      <c r="M126" s="369">
        <f t="shared" ref="M126:AA126" si="48">SUM(M12+M30+M55+M69+M80)</f>
        <v>39</v>
      </c>
      <c r="N126" s="369">
        <f t="shared" si="48"/>
        <v>32</v>
      </c>
      <c r="O126" s="369">
        <f t="shared" si="48"/>
        <v>38</v>
      </c>
      <c r="P126" s="369">
        <f t="shared" si="48"/>
        <v>34</v>
      </c>
      <c r="Q126" s="369">
        <f t="shared" si="48"/>
        <v>37</v>
      </c>
      <c r="R126" s="369">
        <f t="shared" si="48"/>
        <v>33</v>
      </c>
      <c r="S126" s="369">
        <f t="shared" si="48"/>
        <v>0</v>
      </c>
      <c r="T126" s="370">
        <f t="shared" si="48"/>
        <v>0</v>
      </c>
      <c r="U126" s="370">
        <f t="shared" si="48"/>
        <v>0</v>
      </c>
      <c r="V126" s="370">
        <f t="shared" si="48"/>
        <v>0</v>
      </c>
      <c r="W126" s="370">
        <f t="shared" si="48"/>
        <v>0</v>
      </c>
      <c r="X126" s="370">
        <f t="shared" si="48"/>
        <v>0</v>
      </c>
      <c r="Y126" s="370">
        <f t="shared" si="48"/>
        <v>0</v>
      </c>
      <c r="Z126" s="370">
        <f t="shared" si="48"/>
        <v>0</v>
      </c>
      <c r="AA126" s="370">
        <f t="shared" si="48"/>
        <v>0</v>
      </c>
      <c r="AB126" s="357"/>
      <c r="AC126" s="811" t="s">
        <v>379</v>
      </c>
      <c r="AD126" s="811"/>
      <c r="AE126" s="811"/>
      <c r="AF126" s="371">
        <f>SUM(A12)</f>
        <v>9</v>
      </c>
      <c r="AG126" s="372">
        <f>SUM(A30)</f>
        <v>16</v>
      </c>
      <c r="AH126" s="372">
        <f>SUM(A55)</f>
        <v>23</v>
      </c>
      <c r="AI126" s="373">
        <f>SUM(A69)</f>
        <v>12</v>
      </c>
      <c r="AJ126" s="374">
        <f>SUM(A80)</f>
        <v>9</v>
      </c>
      <c r="AK126" s="375">
        <f>SUM(A96)</f>
        <v>14</v>
      </c>
      <c r="AL126" s="372">
        <f>SUM(A119)</f>
        <v>21</v>
      </c>
      <c r="AM126" s="376">
        <f>SUM(A123)</f>
        <v>2</v>
      </c>
      <c r="AN126" s="377">
        <f>SUM(AF126:AJ126)</f>
        <v>69</v>
      </c>
      <c r="AO126" s="377">
        <f>SUM(AK126:AM126)</f>
        <v>37</v>
      </c>
      <c r="AP126" s="1225">
        <f>SUM(AN126:AO126)</f>
        <v>106</v>
      </c>
      <c r="AQ126" s="1223"/>
    </row>
    <row r="127" spans="1:43" s="339" customFormat="1" ht="12.9" customHeight="1" x14ac:dyDescent="0.3">
      <c r="A127" s="812" t="s">
        <v>649</v>
      </c>
      <c r="B127" s="813"/>
      <c r="C127" s="813"/>
      <c r="D127" s="813"/>
      <c r="E127" s="813"/>
      <c r="F127" s="814"/>
      <c r="G127" s="366"/>
      <c r="H127" s="367"/>
      <c r="I127" s="810" t="s">
        <v>380</v>
      </c>
      <c r="J127" s="810"/>
      <c r="K127" s="354">
        <f t="shared" ref="K127:K128" si="49">SUM(M127:AA127)/6</f>
        <v>16.5</v>
      </c>
      <c r="L127" s="368">
        <f t="shared" ref="L127:L128" si="50">SUM(M127:AA127)/1</f>
        <v>99</v>
      </c>
      <c r="M127" s="370">
        <f t="shared" ref="M127:AA127" si="51">SUM(M96+M119+M123)</f>
        <v>17</v>
      </c>
      <c r="N127" s="369">
        <f t="shared" si="51"/>
        <v>12</v>
      </c>
      <c r="O127" s="369">
        <f t="shared" si="51"/>
        <v>17</v>
      </c>
      <c r="P127" s="369">
        <f t="shared" si="51"/>
        <v>17</v>
      </c>
      <c r="Q127" s="369">
        <f t="shared" si="51"/>
        <v>21</v>
      </c>
      <c r="R127" s="369">
        <f t="shared" si="51"/>
        <v>15</v>
      </c>
      <c r="S127" s="369">
        <f t="shared" si="51"/>
        <v>0</v>
      </c>
      <c r="T127" s="370">
        <f t="shared" si="51"/>
        <v>0</v>
      </c>
      <c r="U127" s="370">
        <f t="shared" si="51"/>
        <v>0</v>
      </c>
      <c r="V127" s="370">
        <f t="shared" si="51"/>
        <v>0</v>
      </c>
      <c r="W127" s="370">
        <f t="shared" si="51"/>
        <v>0</v>
      </c>
      <c r="X127" s="370">
        <f t="shared" si="51"/>
        <v>0</v>
      </c>
      <c r="Y127" s="370">
        <f t="shared" si="51"/>
        <v>0</v>
      </c>
      <c r="Z127" s="370">
        <f t="shared" si="51"/>
        <v>0</v>
      </c>
      <c r="AA127" s="370">
        <f t="shared" si="51"/>
        <v>0</v>
      </c>
      <c r="AB127" s="357"/>
      <c r="AC127" s="818" t="s">
        <v>381</v>
      </c>
      <c r="AD127" s="818"/>
      <c r="AE127" s="818"/>
      <c r="AF127" s="378">
        <v>1</v>
      </c>
      <c r="AG127" s="378">
        <v>1</v>
      </c>
      <c r="AH127" s="378">
        <v>3</v>
      </c>
      <c r="AI127" s="378">
        <v>4</v>
      </c>
      <c r="AJ127" s="378">
        <v>3</v>
      </c>
      <c r="AK127" s="378">
        <v>2</v>
      </c>
      <c r="AL127" s="378">
        <v>3</v>
      </c>
      <c r="AM127" s="378">
        <v>2</v>
      </c>
      <c r="AN127" s="377"/>
      <c r="AO127" s="377"/>
      <c r="AP127" s="1225"/>
      <c r="AQ127" s="1223"/>
    </row>
    <row r="128" spans="1:43" s="339" customFormat="1" ht="12.9" customHeight="1" thickBot="1" x14ac:dyDescent="0.35">
      <c r="A128" s="815"/>
      <c r="B128" s="816"/>
      <c r="C128" s="816"/>
      <c r="D128" s="816"/>
      <c r="E128" s="816"/>
      <c r="F128" s="817"/>
      <c r="G128" s="352"/>
      <c r="H128" s="353"/>
      <c r="I128" s="810" t="s">
        <v>382</v>
      </c>
      <c r="J128" s="810"/>
      <c r="K128" s="354">
        <f t="shared" si="49"/>
        <v>52</v>
      </c>
      <c r="L128" s="368">
        <f t="shared" si="50"/>
        <v>312</v>
      </c>
      <c r="M128" s="379">
        <f t="shared" ref="M128:AA128" si="52">SUM(M126:M127)</f>
        <v>56</v>
      </c>
      <c r="N128" s="379">
        <f t="shared" si="52"/>
        <v>44</v>
      </c>
      <c r="O128" s="379">
        <f t="shared" si="52"/>
        <v>55</v>
      </c>
      <c r="P128" s="379">
        <f t="shared" si="52"/>
        <v>51</v>
      </c>
      <c r="Q128" s="379">
        <f t="shared" si="52"/>
        <v>58</v>
      </c>
      <c r="R128" s="379">
        <f t="shared" si="52"/>
        <v>48</v>
      </c>
      <c r="S128" s="379">
        <f t="shared" si="52"/>
        <v>0</v>
      </c>
      <c r="T128" s="379">
        <f t="shared" si="52"/>
        <v>0</v>
      </c>
      <c r="U128" s="379">
        <f t="shared" si="52"/>
        <v>0</v>
      </c>
      <c r="V128" s="379">
        <f t="shared" si="52"/>
        <v>0</v>
      </c>
      <c r="W128" s="379">
        <f t="shared" si="52"/>
        <v>0</v>
      </c>
      <c r="X128" s="379">
        <f t="shared" si="52"/>
        <v>0</v>
      </c>
      <c r="Y128" s="379">
        <f t="shared" si="52"/>
        <v>0</v>
      </c>
      <c r="Z128" s="379">
        <f t="shared" si="52"/>
        <v>0</v>
      </c>
      <c r="AA128" s="379">
        <f t="shared" si="52"/>
        <v>0</v>
      </c>
      <c r="AB128" s="380"/>
      <c r="AC128" s="818" t="s">
        <v>383</v>
      </c>
      <c r="AD128" s="818"/>
      <c r="AE128" s="818"/>
      <c r="AF128" s="381"/>
      <c r="AG128" s="381"/>
      <c r="AH128" s="381"/>
      <c r="AI128" s="382"/>
      <c r="AJ128" s="381"/>
      <c r="AK128" s="381"/>
      <c r="AL128" s="381"/>
      <c r="AM128" s="381"/>
      <c r="AN128" s="383"/>
      <c r="AO128" s="383"/>
      <c r="AP128" s="1226"/>
      <c r="AQ128" s="1223"/>
    </row>
    <row r="129" spans="1:43" s="339" customFormat="1" ht="12.9" customHeight="1" x14ac:dyDescent="0.25">
      <c r="A129" s="384"/>
      <c r="B129" s="385"/>
      <c r="C129" s="386"/>
      <c r="D129" s="1227"/>
      <c r="E129" s="387"/>
      <c r="F129" s="388"/>
      <c r="G129" s="352"/>
      <c r="H129" s="353"/>
      <c r="I129" s="751"/>
      <c r="J129" s="799"/>
      <c r="K129" s="800"/>
      <c r="L129" s="389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7"/>
      <c r="X129" s="388"/>
      <c r="Y129" s="388"/>
      <c r="Z129" s="388"/>
      <c r="AA129" s="388"/>
      <c r="AB129" s="380"/>
      <c r="AC129" s="380"/>
      <c r="AD129" s="380"/>
      <c r="AE129" s="380"/>
      <c r="AF129" s="357"/>
      <c r="AG129" s="357"/>
      <c r="AH129" s="357"/>
      <c r="AI129" s="390"/>
      <c r="AJ129" s="380"/>
      <c r="AK129" s="380"/>
      <c r="AL129" s="357"/>
      <c r="AM129" s="268"/>
      <c r="AN129" s="268"/>
      <c r="AO129" s="268"/>
      <c r="AP129" s="569"/>
      <c r="AQ129" s="1223"/>
    </row>
    <row r="130" spans="1:43" ht="12.9" customHeight="1" x14ac:dyDescent="0.3">
      <c r="D130" s="1228"/>
      <c r="E130" s="395"/>
    </row>
    <row r="131" spans="1:43" ht="12.9" customHeight="1" x14ac:dyDescent="0.3">
      <c r="D131" s="1228"/>
      <c r="E131" s="395"/>
    </row>
    <row r="132" spans="1:43" ht="12.9" customHeight="1" x14ac:dyDescent="0.3">
      <c r="D132" s="1228"/>
      <c r="E132" s="395"/>
    </row>
    <row r="133" spans="1:43" ht="12.9" customHeight="1" x14ac:dyDescent="0.3">
      <c r="D133" s="1228"/>
      <c r="E133" s="395"/>
    </row>
    <row r="134" spans="1:43" ht="12.9" customHeight="1" x14ac:dyDescent="0.3">
      <c r="D134" s="1228"/>
      <c r="E134" s="395"/>
    </row>
    <row r="135" spans="1:43" ht="12.9" customHeight="1" x14ac:dyDescent="0.3">
      <c r="D135" s="1228"/>
      <c r="E135" s="395"/>
    </row>
    <row r="136" spans="1:43" ht="12.9" customHeight="1" x14ac:dyDescent="0.3">
      <c r="D136" s="1228"/>
      <c r="E136" s="395"/>
    </row>
    <row r="137" spans="1:43" ht="12.9" customHeight="1" x14ac:dyDescent="0.3"/>
  </sheetData>
  <mergeCells count="11">
    <mergeCell ref="J129:K129"/>
    <mergeCell ref="A125:F126"/>
    <mergeCell ref="I125:J125"/>
    <mergeCell ref="AC125:AE125"/>
    <mergeCell ref="I126:J126"/>
    <mergeCell ref="AC126:AE126"/>
    <mergeCell ref="A127:F128"/>
    <mergeCell ref="I127:J127"/>
    <mergeCell ref="AC127:AE127"/>
    <mergeCell ref="I128:J128"/>
    <mergeCell ref="AC128:AE128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5"/>
  <sheetViews>
    <sheetView workbookViewId="0">
      <selection activeCell="P18" sqref="P18"/>
    </sheetView>
  </sheetViews>
  <sheetFormatPr defaultRowHeight="13.5" customHeight="1" x14ac:dyDescent="0.3"/>
  <cols>
    <col min="1" max="1" width="4.33203125" style="533" customWidth="1"/>
    <col min="2" max="2" width="18.44140625" style="569" customWidth="1"/>
    <col min="3" max="3" width="6.6640625" style="570" customWidth="1"/>
    <col min="4" max="4" width="3.6640625" style="571" customWidth="1"/>
    <col min="5" max="6" width="3.6640625" style="572" customWidth="1"/>
    <col min="7" max="7" width="3.6640625" style="573" customWidth="1"/>
    <col min="8" max="8" width="4.109375" style="533" customWidth="1"/>
    <col min="9" max="9" width="17.5546875" style="569" customWidth="1"/>
    <col min="10" max="10" width="6.6640625" style="391" customWidth="1"/>
    <col min="11" max="11" width="3.6640625" style="574" customWidth="1"/>
    <col min="12" max="13" width="3.6640625" style="572" customWidth="1"/>
    <col min="14" max="14" width="3.6640625" style="573" customWidth="1"/>
    <col min="16" max="16" width="8.88671875" style="339"/>
    <col min="17" max="17" width="6.6640625" style="339" customWidth="1"/>
    <col min="18" max="18" width="19.109375" style="339" customWidth="1"/>
    <col min="19" max="19" width="4.88671875" style="339" customWidth="1"/>
    <col min="20" max="20" width="8.88671875" style="339"/>
    <col min="21" max="21" width="8.88671875" style="391"/>
  </cols>
  <sheetData>
    <row r="1" spans="1:21" s="532" customFormat="1" ht="19.5" customHeight="1" thickTop="1" thickBot="1" x14ac:dyDescent="0.35">
      <c r="A1" s="527" t="s">
        <v>1</v>
      </c>
      <c r="B1" s="528" t="s">
        <v>159</v>
      </c>
      <c r="C1" s="529" t="s">
        <v>6</v>
      </c>
      <c r="D1" s="529" t="s">
        <v>3</v>
      </c>
      <c r="E1" s="529" t="s">
        <v>501</v>
      </c>
      <c r="F1" s="529" t="s">
        <v>160</v>
      </c>
      <c r="G1" s="530" t="s">
        <v>502</v>
      </c>
      <c r="H1" s="531" t="s">
        <v>1</v>
      </c>
      <c r="I1" s="528" t="s">
        <v>159</v>
      </c>
      <c r="J1" s="528" t="s">
        <v>6</v>
      </c>
      <c r="K1" s="529" t="s">
        <v>3</v>
      </c>
      <c r="L1" s="529" t="s">
        <v>501</v>
      </c>
      <c r="M1" s="529" t="s">
        <v>160</v>
      </c>
      <c r="N1" s="530" t="s">
        <v>502</v>
      </c>
      <c r="P1" s="533"/>
      <c r="Q1" s="533"/>
      <c r="R1" s="533"/>
      <c r="S1" s="533"/>
      <c r="T1" s="533"/>
      <c r="U1" s="533"/>
    </row>
    <row r="2" spans="1:21" ht="13.5" customHeight="1" thickTop="1" x14ac:dyDescent="0.3">
      <c r="A2" s="534">
        <v>1</v>
      </c>
      <c r="B2" s="535" t="s">
        <v>162</v>
      </c>
      <c r="C2" s="536">
        <v>0.59375</v>
      </c>
      <c r="D2" s="537">
        <v>1993</v>
      </c>
      <c r="E2" s="537">
        <f t="shared" ref="E2:E33" si="0">SUM(2017-D2)</f>
        <v>24</v>
      </c>
      <c r="F2" s="538">
        <v>2014</v>
      </c>
      <c r="G2" s="539">
        <f t="shared" ref="G2:G33" si="1">SUM(F2-D2)</f>
        <v>21</v>
      </c>
      <c r="H2" s="540">
        <v>51</v>
      </c>
      <c r="I2" s="541" t="s">
        <v>503</v>
      </c>
      <c r="J2" s="536">
        <v>0.67083333333333339</v>
      </c>
      <c r="K2" s="542">
        <v>1951</v>
      </c>
      <c r="L2" s="537" t="s">
        <v>151</v>
      </c>
      <c r="M2" s="543">
        <v>2001</v>
      </c>
      <c r="N2" s="539">
        <f>SUM(M2-K2)</f>
        <v>50</v>
      </c>
      <c r="P2" s="544"/>
      <c r="Q2" s="391"/>
      <c r="R2" s="391"/>
      <c r="S2" s="391"/>
      <c r="T2" s="545"/>
    </row>
    <row r="3" spans="1:21" ht="13.5" customHeight="1" x14ac:dyDescent="0.3">
      <c r="A3" s="546">
        <v>2</v>
      </c>
      <c r="B3" s="547" t="s">
        <v>165</v>
      </c>
      <c r="C3" s="548">
        <v>0.60138888888888886</v>
      </c>
      <c r="D3" s="549">
        <v>1973</v>
      </c>
      <c r="E3" s="549">
        <f t="shared" si="0"/>
        <v>44</v>
      </c>
      <c r="F3" s="550">
        <v>1997</v>
      </c>
      <c r="G3" s="551">
        <f t="shared" si="1"/>
        <v>24</v>
      </c>
      <c r="H3" s="552">
        <v>52</v>
      </c>
      <c r="I3" s="553" t="s">
        <v>504</v>
      </c>
      <c r="J3" s="548">
        <v>0.67152777777777783</v>
      </c>
      <c r="K3" s="554">
        <v>1977</v>
      </c>
      <c r="L3" s="549">
        <f t="shared" ref="L3:L56" si="2">SUM(2017-K3)</f>
        <v>40</v>
      </c>
      <c r="M3" s="555">
        <v>2005</v>
      </c>
      <c r="N3" s="551">
        <f t="shared" ref="N3:N56" si="3">SUM(M3-K3)</f>
        <v>28</v>
      </c>
    </row>
    <row r="4" spans="1:21" ht="13.5" customHeight="1" x14ac:dyDescent="0.3">
      <c r="A4" s="546">
        <v>3</v>
      </c>
      <c r="B4" s="547" t="s">
        <v>168</v>
      </c>
      <c r="C4" s="548">
        <v>0.60625000000000007</v>
      </c>
      <c r="D4" s="549">
        <v>1987</v>
      </c>
      <c r="E4" s="549">
        <f t="shared" si="0"/>
        <v>30</v>
      </c>
      <c r="F4" s="550">
        <v>2011</v>
      </c>
      <c r="G4" s="551">
        <f t="shared" si="1"/>
        <v>24</v>
      </c>
      <c r="H4" s="552">
        <v>53</v>
      </c>
      <c r="I4" s="553" t="s">
        <v>124</v>
      </c>
      <c r="J4" s="548">
        <v>0.67291666666666661</v>
      </c>
      <c r="K4" s="556">
        <v>1973</v>
      </c>
      <c r="L4" s="549">
        <f t="shared" si="2"/>
        <v>44</v>
      </c>
      <c r="M4" s="555">
        <v>2012</v>
      </c>
      <c r="N4" s="551">
        <f t="shared" si="3"/>
        <v>39</v>
      </c>
    </row>
    <row r="5" spans="1:21" ht="13.5" customHeight="1" x14ac:dyDescent="0.3">
      <c r="A5" s="546">
        <v>4</v>
      </c>
      <c r="B5" s="547" t="s">
        <v>171</v>
      </c>
      <c r="C5" s="548">
        <v>0.61041666666666672</v>
      </c>
      <c r="D5" s="549">
        <v>1986</v>
      </c>
      <c r="E5" s="549">
        <f t="shared" si="0"/>
        <v>31</v>
      </c>
      <c r="F5" s="550">
        <v>2006</v>
      </c>
      <c r="G5" s="551">
        <f t="shared" si="1"/>
        <v>20</v>
      </c>
      <c r="H5" s="552">
        <v>54</v>
      </c>
      <c r="I5" s="553" t="s">
        <v>505</v>
      </c>
      <c r="J5" s="548">
        <v>0.67361111111111116</v>
      </c>
      <c r="K5" s="554">
        <v>1986</v>
      </c>
      <c r="L5" s="549">
        <f t="shared" si="2"/>
        <v>31</v>
      </c>
      <c r="M5" s="555">
        <v>2003</v>
      </c>
      <c r="N5" s="551">
        <f t="shared" si="3"/>
        <v>17</v>
      </c>
    </row>
    <row r="6" spans="1:21" ht="13.5" customHeight="1" x14ac:dyDescent="0.3">
      <c r="A6" s="546">
        <v>5</v>
      </c>
      <c r="B6" s="547" t="s">
        <v>428</v>
      </c>
      <c r="C6" s="548">
        <v>0.61111111111111105</v>
      </c>
      <c r="D6" s="549">
        <v>1971</v>
      </c>
      <c r="E6" s="549">
        <f t="shared" si="0"/>
        <v>46</v>
      </c>
      <c r="F6" s="550">
        <v>1997</v>
      </c>
      <c r="G6" s="551">
        <f t="shared" si="1"/>
        <v>26</v>
      </c>
      <c r="H6" s="552">
        <v>55</v>
      </c>
      <c r="I6" s="553" t="s">
        <v>476</v>
      </c>
      <c r="J6" s="548">
        <v>0.6743055555555556</v>
      </c>
      <c r="K6" s="554">
        <v>1975</v>
      </c>
      <c r="L6" s="549">
        <f t="shared" si="2"/>
        <v>42</v>
      </c>
      <c r="M6" s="555">
        <v>1993</v>
      </c>
      <c r="N6" s="551">
        <f t="shared" si="3"/>
        <v>18</v>
      </c>
    </row>
    <row r="7" spans="1:21" ht="13.5" customHeight="1" x14ac:dyDescent="0.3">
      <c r="A7" s="546">
        <v>6</v>
      </c>
      <c r="B7" s="547" t="s">
        <v>506</v>
      </c>
      <c r="C7" s="548">
        <v>0.61597222222222225</v>
      </c>
      <c r="D7" s="549">
        <v>1992</v>
      </c>
      <c r="E7" s="549">
        <f t="shared" si="0"/>
        <v>25</v>
      </c>
      <c r="F7" s="550">
        <v>2012</v>
      </c>
      <c r="G7" s="551">
        <f t="shared" si="1"/>
        <v>20</v>
      </c>
      <c r="H7" s="552">
        <v>56</v>
      </c>
      <c r="I7" s="553" t="s">
        <v>181</v>
      </c>
      <c r="J7" s="548">
        <v>0.67499999999999993</v>
      </c>
      <c r="K7" s="554">
        <v>1962</v>
      </c>
      <c r="L7" s="549">
        <f t="shared" si="2"/>
        <v>55</v>
      </c>
      <c r="M7" s="555">
        <v>2007</v>
      </c>
      <c r="N7" s="551">
        <f t="shared" si="3"/>
        <v>45</v>
      </c>
    </row>
    <row r="8" spans="1:21" ht="13.5" customHeight="1" x14ac:dyDescent="0.3">
      <c r="A8" s="546">
        <v>7</v>
      </c>
      <c r="B8" s="547" t="s">
        <v>458</v>
      </c>
      <c r="C8" s="548">
        <v>0.61805555555555558</v>
      </c>
      <c r="D8" s="549">
        <v>1985</v>
      </c>
      <c r="E8" s="549">
        <f t="shared" si="0"/>
        <v>32</v>
      </c>
      <c r="F8" s="550">
        <v>2003</v>
      </c>
      <c r="G8" s="551">
        <f t="shared" si="1"/>
        <v>18</v>
      </c>
      <c r="H8" s="552">
        <v>57</v>
      </c>
      <c r="I8" s="553" t="s">
        <v>507</v>
      </c>
      <c r="J8" s="548">
        <v>0.67569444444444438</v>
      </c>
      <c r="K8" s="554">
        <v>1960</v>
      </c>
      <c r="L8" s="549">
        <f t="shared" si="2"/>
        <v>57</v>
      </c>
      <c r="M8" s="555">
        <v>1993</v>
      </c>
      <c r="N8" s="551">
        <f t="shared" si="3"/>
        <v>33</v>
      </c>
    </row>
    <row r="9" spans="1:21" ht="13.5" customHeight="1" x14ac:dyDescent="0.3">
      <c r="A9" s="546">
        <v>8</v>
      </c>
      <c r="B9" s="547" t="s">
        <v>163</v>
      </c>
      <c r="C9" s="548">
        <v>0.62222222222222223</v>
      </c>
      <c r="D9" s="549">
        <v>1959</v>
      </c>
      <c r="E9" s="549">
        <f t="shared" si="0"/>
        <v>58</v>
      </c>
      <c r="F9" s="550">
        <v>1995</v>
      </c>
      <c r="G9" s="551">
        <f t="shared" si="1"/>
        <v>36</v>
      </c>
      <c r="H9" s="552">
        <v>58</v>
      </c>
      <c r="I9" s="553" t="s">
        <v>414</v>
      </c>
      <c r="J9" s="548">
        <v>0.67569444444444438</v>
      </c>
      <c r="K9" s="554">
        <v>1995</v>
      </c>
      <c r="L9" s="549">
        <f t="shared" si="2"/>
        <v>22</v>
      </c>
      <c r="M9" s="555">
        <v>2013</v>
      </c>
      <c r="N9" s="551">
        <f t="shared" si="3"/>
        <v>18</v>
      </c>
    </row>
    <row r="10" spans="1:21" ht="13.5" customHeight="1" x14ac:dyDescent="0.3">
      <c r="A10" s="546">
        <v>9</v>
      </c>
      <c r="B10" s="547" t="s">
        <v>169</v>
      </c>
      <c r="C10" s="548">
        <v>0.62708333333333333</v>
      </c>
      <c r="D10" s="549">
        <v>1963</v>
      </c>
      <c r="E10" s="549">
        <f t="shared" si="0"/>
        <v>54</v>
      </c>
      <c r="F10" s="550">
        <v>1997</v>
      </c>
      <c r="G10" s="551">
        <f t="shared" si="1"/>
        <v>34</v>
      </c>
      <c r="H10" s="552">
        <v>59</v>
      </c>
      <c r="I10" s="553" t="s">
        <v>462</v>
      </c>
      <c r="J10" s="548">
        <v>0.67708333333333337</v>
      </c>
      <c r="K10" s="554">
        <v>1969</v>
      </c>
      <c r="L10" s="549">
        <f t="shared" si="2"/>
        <v>48</v>
      </c>
      <c r="M10" s="555">
        <v>1992</v>
      </c>
      <c r="N10" s="551">
        <f t="shared" si="3"/>
        <v>23</v>
      </c>
    </row>
    <row r="11" spans="1:21" ht="13.5" customHeight="1" x14ac:dyDescent="0.3">
      <c r="A11" s="546">
        <v>10</v>
      </c>
      <c r="B11" s="547" t="s">
        <v>482</v>
      </c>
      <c r="C11" s="548">
        <v>0.63402777777777775</v>
      </c>
      <c r="D11" s="549">
        <v>1980</v>
      </c>
      <c r="E11" s="549">
        <f t="shared" si="0"/>
        <v>37</v>
      </c>
      <c r="F11" s="550">
        <v>2007</v>
      </c>
      <c r="G11" s="551">
        <f t="shared" si="1"/>
        <v>27</v>
      </c>
      <c r="H11" s="552">
        <v>60</v>
      </c>
      <c r="I11" s="553" t="s">
        <v>184</v>
      </c>
      <c r="J11" s="548">
        <v>0.6777777777777777</v>
      </c>
      <c r="K11" s="554">
        <v>1971</v>
      </c>
      <c r="L11" s="549">
        <f t="shared" si="2"/>
        <v>46</v>
      </c>
      <c r="M11" s="555">
        <v>2011</v>
      </c>
      <c r="N11" s="551">
        <f t="shared" si="3"/>
        <v>40</v>
      </c>
    </row>
    <row r="12" spans="1:21" ht="13.5" customHeight="1" x14ac:dyDescent="0.3">
      <c r="A12" s="546">
        <v>11</v>
      </c>
      <c r="B12" s="547" t="s">
        <v>179</v>
      </c>
      <c r="C12" s="548">
        <v>0.63402777777777775</v>
      </c>
      <c r="D12" s="549">
        <v>1991</v>
      </c>
      <c r="E12" s="549">
        <f t="shared" si="0"/>
        <v>26</v>
      </c>
      <c r="F12" s="550">
        <v>2008</v>
      </c>
      <c r="G12" s="551">
        <f t="shared" si="1"/>
        <v>17</v>
      </c>
      <c r="H12" s="552">
        <v>61</v>
      </c>
      <c r="I12" s="553" t="s">
        <v>508</v>
      </c>
      <c r="J12" s="548">
        <v>0.67847222222222225</v>
      </c>
      <c r="K12" s="554">
        <v>1990</v>
      </c>
      <c r="L12" s="549">
        <f t="shared" si="2"/>
        <v>27</v>
      </c>
      <c r="M12" s="555">
        <v>2006</v>
      </c>
      <c r="N12" s="551">
        <f t="shared" si="3"/>
        <v>16</v>
      </c>
    </row>
    <row r="13" spans="1:21" ht="13.5" customHeight="1" x14ac:dyDescent="0.3">
      <c r="A13" s="546">
        <v>12</v>
      </c>
      <c r="B13" s="547" t="s">
        <v>509</v>
      </c>
      <c r="C13" s="548">
        <v>0.63541666666666663</v>
      </c>
      <c r="D13" s="549">
        <v>1975</v>
      </c>
      <c r="E13" s="549">
        <f t="shared" si="0"/>
        <v>42</v>
      </c>
      <c r="F13" s="550">
        <v>2014</v>
      </c>
      <c r="G13" s="551">
        <f t="shared" si="1"/>
        <v>39</v>
      </c>
      <c r="H13" s="552">
        <v>62</v>
      </c>
      <c r="I13" s="553" t="s">
        <v>479</v>
      </c>
      <c r="J13" s="548">
        <v>0.67986111111111114</v>
      </c>
      <c r="K13" s="554">
        <v>1979</v>
      </c>
      <c r="L13" s="549">
        <f t="shared" si="2"/>
        <v>38</v>
      </c>
      <c r="M13" s="555">
        <v>1995</v>
      </c>
      <c r="N13" s="551">
        <f t="shared" si="3"/>
        <v>16</v>
      </c>
    </row>
    <row r="14" spans="1:21" ht="13.5" customHeight="1" x14ac:dyDescent="0.3">
      <c r="A14" s="546">
        <v>13</v>
      </c>
      <c r="B14" s="547" t="s">
        <v>455</v>
      </c>
      <c r="C14" s="548">
        <v>0.63680555555555551</v>
      </c>
      <c r="D14" s="549">
        <v>1962</v>
      </c>
      <c r="E14" s="549">
        <f t="shared" si="0"/>
        <v>55</v>
      </c>
      <c r="F14" s="550">
        <v>1994</v>
      </c>
      <c r="G14" s="551">
        <f t="shared" si="1"/>
        <v>32</v>
      </c>
      <c r="H14" s="552">
        <v>63</v>
      </c>
      <c r="I14" s="553" t="s">
        <v>510</v>
      </c>
      <c r="J14" s="548">
        <v>0.67986111111111114</v>
      </c>
      <c r="K14" s="554">
        <v>1964</v>
      </c>
      <c r="L14" s="549">
        <f t="shared" si="2"/>
        <v>53</v>
      </c>
      <c r="M14" s="555">
        <v>2003</v>
      </c>
      <c r="N14" s="551">
        <f t="shared" si="3"/>
        <v>39</v>
      </c>
    </row>
    <row r="15" spans="1:21" ht="13.5" customHeight="1" x14ac:dyDescent="0.3">
      <c r="A15" s="546">
        <v>14</v>
      </c>
      <c r="B15" s="547" t="s">
        <v>182</v>
      </c>
      <c r="C15" s="548">
        <v>0.63680555555555551</v>
      </c>
      <c r="D15" s="549">
        <v>1991</v>
      </c>
      <c r="E15" s="549">
        <f t="shared" si="0"/>
        <v>26</v>
      </c>
      <c r="F15" s="550">
        <v>2012</v>
      </c>
      <c r="G15" s="551">
        <f t="shared" si="1"/>
        <v>21</v>
      </c>
      <c r="H15" s="552">
        <v>64</v>
      </c>
      <c r="I15" s="553" t="s">
        <v>511</v>
      </c>
      <c r="J15" s="548">
        <v>0.68125000000000002</v>
      </c>
      <c r="K15" s="554">
        <v>1978</v>
      </c>
      <c r="L15" s="549">
        <f t="shared" si="2"/>
        <v>39</v>
      </c>
      <c r="M15" s="555">
        <v>1995</v>
      </c>
      <c r="N15" s="551">
        <f t="shared" si="3"/>
        <v>17</v>
      </c>
    </row>
    <row r="16" spans="1:21" ht="13.5" customHeight="1" x14ac:dyDescent="0.3">
      <c r="A16" s="546">
        <v>15</v>
      </c>
      <c r="B16" s="547" t="s">
        <v>185</v>
      </c>
      <c r="C16" s="548">
        <v>0.6381944444444444</v>
      </c>
      <c r="D16" s="549">
        <v>1978</v>
      </c>
      <c r="E16" s="549">
        <f t="shared" si="0"/>
        <v>39</v>
      </c>
      <c r="F16" s="550">
        <v>1997</v>
      </c>
      <c r="G16" s="551">
        <f t="shared" si="1"/>
        <v>19</v>
      </c>
      <c r="H16" s="552">
        <v>65</v>
      </c>
      <c r="I16" s="553" t="s">
        <v>512</v>
      </c>
      <c r="J16" s="548">
        <v>0.68125000000000002</v>
      </c>
      <c r="K16" s="554">
        <v>1947</v>
      </c>
      <c r="L16" s="549">
        <f t="shared" si="2"/>
        <v>70</v>
      </c>
      <c r="M16" s="555">
        <v>1998</v>
      </c>
      <c r="N16" s="551">
        <f t="shared" si="3"/>
        <v>51</v>
      </c>
    </row>
    <row r="17" spans="1:14" ht="13.5" customHeight="1" x14ac:dyDescent="0.3">
      <c r="A17" s="546">
        <v>16</v>
      </c>
      <c r="B17" s="547" t="s">
        <v>187</v>
      </c>
      <c r="C17" s="548">
        <v>0.6381944444444444</v>
      </c>
      <c r="D17" s="549">
        <v>1999</v>
      </c>
      <c r="E17" s="549">
        <f t="shared" si="0"/>
        <v>18</v>
      </c>
      <c r="F17" s="550">
        <v>2016</v>
      </c>
      <c r="G17" s="551">
        <f t="shared" si="1"/>
        <v>17</v>
      </c>
      <c r="H17" s="552">
        <v>66</v>
      </c>
      <c r="I17" s="553" t="s">
        <v>513</v>
      </c>
      <c r="J17" s="548">
        <v>0.68194444444444446</v>
      </c>
      <c r="K17" s="554" t="s">
        <v>514</v>
      </c>
      <c r="L17" s="549" t="e">
        <f t="shared" si="2"/>
        <v>#VALUE!</v>
      </c>
      <c r="M17" s="555">
        <v>2003</v>
      </c>
      <c r="N17" s="551"/>
    </row>
    <row r="18" spans="1:14" ht="13.5" customHeight="1" x14ac:dyDescent="0.3">
      <c r="A18" s="546">
        <v>17</v>
      </c>
      <c r="B18" s="547" t="s">
        <v>441</v>
      </c>
      <c r="C18" s="548">
        <v>0.63888888888888895</v>
      </c>
      <c r="D18" s="549">
        <v>1991</v>
      </c>
      <c r="E18" s="549">
        <f t="shared" si="0"/>
        <v>26</v>
      </c>
      <c r="F18" s="550">
        <v>2008</v>
      </c>
      <c r="G18" s="551">
        <f t="shared" si="1"/>
        <v>17</v>
      </c>
      <c r="H18" s="552">
        <v>67</v>
      </c>
      <c r="I18" s="553" t="s">
        <v>515</v>
      </c>
      <c r="J18" s="548">
        <v>0.68402777777777779</v>
      </c>
      <c r="K18" s="554">
        <v>1988</v>
      </c>
      <c r="L18" s="549">
        <f t="shared" si="2"/>
        <v>29</v>
      </c>
      <c r="M18" s="555">
        <v>2006</v>
      </c>
      <c r="N18" s="551">
        <f t="shared" si="3"/>
        <v>18</v>
      </c>
    </row>
    <row r="19" spans="1:14" ht="13.5" customHeight="1" x14ac:dyDescent="0.3">
      <c r="A19" s="546">
        <v>18</v>
      </c>
      <c r="B19" s="547" t="s">
        <v>516</v>
      </c>
      <c r="C19" s="548">
        <v>0.63958333333333328</v>
      </c>
      <c r="D19" s="549">
        <v>1979</v>
      </c>
      <c r="E19" s="549">
        <f t="shared" si="0"/>
        <v>38</v>
      </c>
      <c r="F19" s="550">
        <v>1997</v>
      </c>
      <c r="G19" s="551">
        <f t="shared" si="1"/>
        <v>18</v>
      </c>
      <c r="H19" s="552">
        <v>68</v>
      </c>
      <c r="I19" s="553" t="s">
        <v>517</v>
      </c>
      <c r="J19" s="548">
        <v>0.68472222222222223</v>
      </c>
      <c r="K19" s="554">
        <v>1991</v>
      </c>
      <c r="L19" s="549">
        <f t="shared" si="2"/>
        <v>26</v>
      </c>
      <c r="M19" s="555">
        <v>2011</v>
      </c>
      <c r="N19" s="551">
        <f t="shared" si="3"/>
        <v>20</v>
      </c>
    </row>
    <row r="20" spans="1:14" ht="13.5" customHeight="1" x14ac:dyDescent="0.3">
      <c r="A20" s="546">
        <v>19</v>
      </c>
      <c r="B20" s="547" t="s">
        <v>194</v>
      </c>
      <c r="C20" s="548">
        <v>0.63958333333333328</v>
      </c>
      <c r="D20" s="549">
        <v>1980</v>
      </c>
      <c r="E20" s="549">
        <f t="shared" si="0"/>
        <v>37</v>
      </c>
      <c r="F20" s="550">
        <v>1998</v>
      </c>
      <c r="G20" s="551">
        <f t="shared" si="1"/>
        <v>18</v>
      </c>
      <c r="H20" s="552">
        <v>69</v>
      </c>
      <c r="I20" s="553" t="s">
        <v>518</v>
      </c>
      <c r="J20" s="548">
        <v>0.68472222222222223</v>
      </c>
      <c r="K20" s="557">
        <v>1999</v>
      </c>
      <c r="L20" s="549">
        <f t="shared" si="2"/>
        <v>18</v>
      </c>
      <c r="M20" s="555">
        <v>2014</v>
      </c>
      <c r="N20" s="551">
        <f t="shared" si="3"/>
        <v>15</v>
      </c>
    </row>
    <row r="21" spans="1:14" ht="13.5" customHeight="1" x14ac:dyDescent="0.3">
      <c r="A21" s="546">
        <v>20</v>
      </c>
      <c r="B21" s="547" t="s">
        <v>167</v>
      </c>
      <c r="C21" s="548">
        <v>0.64166666666666672</v>
      </c>
      <c r="D21" s="549">
        <v>1957</v>
      </c>
      <c r="E21" s="549">
        <f t="shared" si="0"/>
        <v>60</v>
      </c>
      <c r="F21" s="550">
        <v>1999</v>
      </c>
      <c r="G21" s="551">
        <f t="shared" si="1"/>
        <v>42</v>
      </c>
      <c r="H21" s="552">
        <v>70</v>
      </c>
      <c r="I21" s="553" t="s">
        <v>519</v>
      </c>
      <c r="J21" s="548">
        <v>0.68680555555555556</v>
      </c>
      <c r="K21" s="554">
        <v>1986</v>
      </c>
      <c r="L21" s="549">
        <f t="shared" si="2"/>
        <v>31</v>
      </c>
      <c r="M21" s="555">
        <v>2003</v>
      </c>
      <c r="N21" s="551">
        <f t="shared" si="3"/>
        <v>17</v>
      </c>
    </row>
    <row r="22" spans="1:14" ht="13.5" customHeight="1" x14ac:dyDescent="0.3">
      <c r="A22" s="546">
        <v>21</v>
      </c>
      <c r="B22" s="547" t="s">
        <v>196</v>
      </c>
      <c r="C22" s="548">
        <v>0.64236111111111105</v>
      </c>
      <c r="D22" s="549">
        <v>1994</v>
      </c>
      <c r="E22" s="549">
        <f t="shared" si="0"/>
        <v>23</v>
      </c>
      <c r="F22" s="550">
        <v>2012</v>
      </c>
      <c r="G22" s="551">
        <f t="shared" si="1"/>
        <v>18</v>
      </c>
      <c r="H22" s="552">
        <v>71</v>
      </c>
      <c r="I22" s="553" t="s">
        <v>520</v>
      </c>
      <c r="J22" s="548">
        <v>0.68680555555555556</v>
      </c>
      <c r="K22" s="554" t="s">
        <v>521</v>
      </c>
      <c r="L22" s="549" t="e">
        <f t="shared" si="2"/>
        <v>#VALUE!</v>
      </c>
      <c r="M22" s="555">
        <v>2003</v>
      </c>
      <c r="N22" s="551"/>
    </row>
    <row r="23" spans="1:14" ht="13.5" customHeight="1" x14ac:dyDescent="0.3">
      <c r="A23" s="546">
        <v>22</v>
      </c>
      <c r="B23" s="547" t="s">
        <v>522</v>
      </c>
      <c r="C23" s="548">
        <v>0.6430555555555556</v>
      </c>
      <c r="D23" s="549">
        <v>1982</v>
      </c>
      <c r="E23" s="549">
        <f t="shared" si="0"/>
        <v>35</v>
      </c>
      <c r="F23" s="550">
        <v>2007</v>
      </c>
      <c r="G23" s="551">
        <f t="shared" si="1"/>
        <v>25</v>
      </c>
      <c r="H23" s="552">
        <v>72</v>
      </c>
      <c r="I23" s="553" t="s">
        <v>205</v>
      </c>
      <c r="J23" s="548">
        <v>0.6875</v>
      </c>
      <c r="K23" s="554">
        <v>1969</v>
      </c>
      <c r="L23" s="549">
        <f t="shared" si="2"/>
        <v>48</v>
      </c>
      <c r="M23" s="555">
        <v>2005</v>
      </c>
      <c r="N23" s="551">
        <f t="shared" si="3"/>
        <v>36</v>
      </c>
    </row>
    <row r="24" spans="1:14" ht="13.5" customHeight="1" x14ac:dyDescent="0.3">
      <c r="A24" s="546">
        <v>23</v>
      </c>
      <c r="B24" s="547" t="s">
        <v>523</v>
      </c>
      <c r="C24" s="548">
        <v>0.64444444444444449</v>
      </c>
      <c r="D24" s="549">
        <v>1955</v>
      </c>
      <c r="E24" s="549">
        <f t="shared" si="0"/>
        <v>62</v>
      </c>
      <c r="F24" s="550">
        <v>1999</v>
      </c>
      <c r="G24" s="551">
        <f t="shared" si="1"/>
        <v>44</v>
      </c>
      <c r="H24" s="552">
        <v>73</v>
      </c>
      <c r="I24" s="553" t="s">
        <v>524</v>
      </c>
      <c r="J24" s="548">
        <v>0.68819444444444444</v>
      </c>
      <c r="K24" s="554">
        <v>1970</v>
      </c>
      <c r="L24" s="549">
        <f t="shared" si="2"/>
        <v>47</v>
      </c>
      <c r="M24" s="555">
        <v>1993</v>
      </c>
      <c r="N24" s="551">
        <f t="shared" si="3"/>
        <v>23</v>
      </c>
    </row>
    <row r="25" spans="1:14" ht="13.5" customHeight="1" x14ac:dyDescent="0.3">
      <c r="A25" s="546">
        <v>24</v>
      </c>
      <c r="B25" s="547" t="s">
        <v>199</v>
      </c>
      <c r="C25" s="548">
        <v>0.64444444444444449</v>
      </c>
      <c r="D25" s="549">
        <v>1995</v>
      </c>
      <c r="E25" s="549">
        <f t="shared" si="0"/>
        <v>22</v>
      </c>
      <c r="F25" s="550">
        <v>2016</v>
      </c>
      <c r="G25" s="551">
        <f t="shared" si="1"/>
        <v>21</v>
      </c>
      <c r="H25" s="552">
        <v>74</v>
      </c>
      <c r="I25" s="553" t="s">
        <v>525</v>
      </c>
      <c r="J25" s="548">
        <v>0.68819444444444444</v>
      </c>
      <c r="K25" s="554">
        <v>1968</v>
      </c>
      <c r="L25" s="549">
        <f t="shared" si="2"/>
        <v>49</v>
      </c>
      <c r="M25" s="555">
        <v>1996</v>
      </c>
      <c r="N25" s="551">
        <f t="shared" si="3"/>
        <v>28</v>
      </c>
    </row>
    <row r="26" spans="1:14" ht="13.5" customHeight="1" x14ac:dyDescent="0.3">
      <c r="A26" s="546">
        <v>25</v>
      </c>
      <c r="B26" s="547" t="s">
        <v>128</v>
      </c>
      <c r="C26" s="548">
        <v>0.6479166666666667</v>
      </c>
      <c r="D26" s="549">
        <v>1987</v>
      </c>
      <c r="E26" s="549">
        <f t="shared" si="0"/>
        <v>30</v>
      </c>
      <c r="F26" s="550">
        <v>2011</v>
      </c>
      <c r="G26" s="551">
        <f t="shared" si="1"/>
        <v>24</v>
      </c>
      <c r="H26" s="552">
        <v>75</v>
      </c>
      <c r="I26" s="553" t="s">
        <v>526</v>
      </c>
      <c r="J26" s="548">
        <v>0.68819444444444444</v>
      </c>
      <c r="K26" s="554">
        <v>1959</v>
      </c>
      <c r="L26" s="549">
        <f t="shared" si="2"/>
        <v>58</v>
      </c>
      <c r="M26" s="555">
        <v>1998</v>
      </c>
      <c r="N26" s="551">
        <f t="shared" si="3"/>
        <v>39</v>
      </c>
    </row>
    <row r="27" spans="1:14" ht="13.5" customHeight="1" x14ac:dyDescent="0.3">
      <c r="A27" s="546">
        <v>26</v>
      </c>
      <c r="B27" s="547" t="s">
        <v>203</v>
      </c>
      <c r="C27" s="548">
        <v>0.64861111111111114</v>
      </c>
      <c r="D27" s="549">
        <v>1990</v>
      </c>
      <c r="E27" s="549">
        <f t="shared" si="0"/>
        <v>27</v>
      </c>
      <c r="F27" s="550">
        <v>2010</v>
      </c>
      <c r="G27" s="551">
        <f t="shared" si="1"/>
        <v>20</v>
      </c>
      <c r="H27" s="552">
        <v>76</v>
      </c>
      <c r="I27" s="553" t="s">
        <v>527</v>
      </c>
      <c r="J27" s="548">
        <v>0.69027777777777777</v>
      </c>
      <c r="K27" s="557">
        <v>1996</v>
      </c>
      <c r="L27" s="549">
        <f t="shared" si="2"/>
        <v>21</v>
      </c>
      <c r="M27" s="555">
        <v>2015</v>
      </c>
      <c r="N27" s="551">
        <f t="shared" si="3"/>
        <v>19</v>
      </c>
    </row>
    <row r="28" spans="1:14" ht="13.5" customHeight="1" x14ac:dyDescent="0.3">
      <c r="A28" s="546">
        <v>27</v>
      </c>
      <c r="B28" s="547" t="s">
        <v>423</v>
      </c>
      <c r="C28" s="548">
        <v>0.65</v>
      </c>
      <c r="D28" s="549">
        <v>1976</v>
      </c>
      <c r="E28" s="549">
        <f t="shared" si="0"/>
        <v>41</v>
      </c>
      <c r="F28" s="550">
        <v>1994</v>
      </c>
      <c r="G28" s="551">
        <f t="shared" si="1"/>
        <v>18</v>
      </c>
      <c r="H28" s="552">
        <v>77</v>
      </c>
      <c r="I28" s="553" t="s">
        <v>528</v>
      </c>
      <c r="J28" s="548">
        <v>0.69166666666666676</v>
      </c>
      <c r="K28" s="554">
        <v>1955</v>
      </c>
      <c r="L28" s="549">
        <f t="shared" si="2"/>
        <v>62</v>
      </c>
      <c r="M28" s="555">
        <v>2000</v>
      </c>
      <c r="N28" s="551">
        <f t="shared" si="3"/>
        <v>45</v>
      </c>
    </row>
    <row r="29" spans="1:14" ht="13.5" customHeight="1" x14ac:dyDescent="0.3">
      <c r="A29" s="546">
        <v>28</v>
      </c>
      <c r="B29" s="547" t="s">
        <v>88</v>
      </c>
      <c r="C29" s="548">
        <v>0.65069444444444446</v>
      </c>
      <c r="D29" s="549">
        <v>1980</v>
      </c>
      <c r="E29" s="549">
        <f t="shared" si="0"/>
        <v>37</v>
      </c>
      <c r="F29" s="550">
        <v>2015</v>
      </c>
      <c r="G29" s="551">
        <f t="shared" si="1"/>
        <v>35</v>
      </c>
      <c r="H29" s="552">
        <v>78</v>
      </c>
      <c r="I29" s="553" t="s">
        <v>529</v>
      </c>
      <c r="J29" s="548">
        <v>0.69305555555555554</v>
      </c>
      <c r="K29" s="554">
        <v>1981</v>
      </c>
      <c r="L29" s="549">
        <f t="shared" si="2"/>
        <v>36</v>
      </c>
      <c r="M29" s="555">
        <v>2001</v>
      </c>
      <c r="N29" s="551">
        <f t="shared" si="3"/>
        <v>20</v>
      </c>
    </row>
    <row r="30" spans="1:14" ht="13.5" customHeight="1" x14ac:dyDescent="0.3">
      <c r="A30" s="546">
        <v>29</v>
      </c>
      <c r="B30" s="547" t="s">
        <v>218</v>
      </c>
      <c r="C30" s="548">
        <v>0.65138888888888891</v>
      </c>
      <c r="D30" s="549">
        <v>1961</v>
      </c>
      <c r="E30" s="549">
        <f t="shared" si="0"/>
        <v>56</v>
      </c>
      <c r="F30" s="550">
        <v>2013</v>
      </c>
      <c r="G30" s="551">
        <f t="shared" si="1"/>
        <v>52</v>
      </c>
      <c r="H30" s="552">
        <v>79</v>
      </c>
      <c r="I30" s="553" t="s">
        <v>530</v>
      </c>
      <c r="J30" s="548">
        <v>0.69374999999999998</v>
      </c>
      <c r="K30" s="554">
        <v>1988</v>
      </c>
      <c r="L30" s="549">
        <f t="shared" si="2"/>
        <v>29</v>
      </c>
      <c r="M30" s="555">
        <v>2011</v>
      </c>
      <c r="N30" s="551">
        <f t="shared" si="3"/>
        <v>23</v>
      </c>
    </row>
    <row r="31" spans="1:14" ht="13.5" customHeight="1" x14ac:dyDescent="0.3">
      <c r="A31" s="546">
        <v>30</v>
      </c>
      <c r="B31" s="547" t="s">
        <v>221</v>
      </c>
      <c r="C31" s="548">
        <v>0.65416666666666667</v>
      </c>
      <c r="D31" s="549">
        <v>1956</v>
      </c>
      <c r="E31" s="549">
        <f t="shared" si="0"/>
        <v>61</v>
      </c>
      <c r="F31" s="550">
        <v>2009</v>
      </c>
      <c r="G31" s="551">
        <f t="shared" si="1"/>
        <v>53</v>
      </c>
      <c r="H31" s="552">
        <v>80</v>
      </c>
      <c r="I31" s="553" t="s">
        <v>471</v>
      </c>
      <c r="J31" s="548">
        <v>0.6958333333333333</v>
      </c>
      <c r="K31" s="554">
        <v>1953</v>
      </c>
      <c r="L31" s="549">
        <f t="shared" si="2"/>
        <v>64</v>
      </c>
      <c r="M31" s="555">
        <v>1991</v>
      </c>
      <c r="N31" s="551">
        <f t="shared" si="3"/>
        <v>38</v>
      </c>
    </row>
    <row r="32" spans="1:14" ht="13.5" customHeight="1" x14ac:dyDescent="0.3">
      <c r="A32" s="546">
        <v>31</v>
      </c>
      <c r="B32" s="547" t="s">
        <v>421</v>
      </c>
      <c r="C32" s="548">
        <v>0.65486111111111112</v>
      </c>
      <c r="D32" s="549">
        <v>1968</v>
      </c>
      <c r="E32" s="549">
        <f t="shared" si="0"/>
        <v>49</v>
      </c>
      <c r="F32" s="550">
        <v>1990</v>
      </c>
      <c r="G32" s="551">
        <f t="shared" si="1"/>
        <v>22</v>
      </c>
      <c r="H32" s="552">
        <v>81</v>
      </c>
      <c r="I32" s="553" t="s">
        <v>18</v>
      </c>
      <c r="J32" s="548">
        <v>0.69652777777777775</v>
      </c>
      <c r="K32" s="558">
        <v>1972</v>
      </c>
      <c r="L32" s="549">
        <f t="shared" si="2"/>
        <v>45</v>
      </c>
      <c r="M32" s="555">
        <v>2016</v>
      </c>
      <c r="N32" s="551">
        <f t="shared" si="3"/>
        <v>44</v>
      </c>
    </row>
    <row r="33" spans="1:14" ht="13.5" customHeight="1" x14ac:dyDescent="0.3">
      <c r="A33" s="546">
        <v>32</v>
      </c>
      <c r="B33" s="547" t="s">
        <v>209</v>
      </c>
      <c r="C33" s="548">
        <v>0.65625</v>
      </c>
      <c r="D33" s="549">
        <v>1983</v>
      </c>
      <c r="E33" s="549">
        <f t="shared" si="0"/>
        <v>34</v>
      </c>
      <c r="F33" s="550">
        <v>2013</v>
      </c>
      <c r="G33" s="551">
        <f t="shared" si="1"/>
        <v>30</v>
      </c>
      <c r="H33" s="552">
        <v>82</v>
      </c>
      <c r="I33" s="553" t="s">
        <v>531</v>
      </c>
      <c r="J33" s="548">
        <v>0.6972222222222223</v>
      </c>
      <c r="K33" s="554">
        <v>1973</v>
      </c>
      <c r="L33" s="549">
        <f t="shared" si="2"/>
        <v>44</v>
      </c>
      <c r="M33" s="555">
        <v>1999</v>
      </c>
      <c r="N33" s="551">
        <f t="shared" si="3"/>
        <v>26</v>
      </c>
    </row>
    <row r="34" spans="1:14" ht="13.5" customHeight="1" x14ac:dyDescent="0.3">
      <c r="A34" s="546">
        <v>33</v>
      </c>
      <c r="B34" s="547" t="s">
        <v>438</v>
      </c>
      <c r="C34" s="548">
        <v>0.65694444444444444</v>
      </c>
      <c r="D34" s="549">
        <v>1970</v>
      </c>
      <c r="E34" s="549">
        <f t="shared" ref="E34:E51" si="4">SUM(2017-D34)</f>
        <v>47</v>
      </c>
      <c r="F34" s="550">
        <v>2001</v>
      </c>
      <c r="G34" s="551">
        <f t="shared" ref="G34:G51" si="5">SUM(F34-D34)</f>
        <v>31</v>
      </c>
      <c r="H34" s="552">
        <v>83</v>
      </c>
      <c r="I34" s="553" t="s">
        <v>21</v>
      </c>
      <c r="J34" s="548">
        <v>0.6972222222222223</v>
      </c>
      <c r="K34" s="557">
        <v>1978</v>
      </c>
      <c r="L34" s="549">
        <f t="shared" si="2"/>
        <v>39</v>
      </c>
      <c r="M34" s="559">
        <v>2017</v>
      </c>
      <c r="N34" s="551">
        <f t="shared" si="3"/>
        <v>39</v>
      </c>
    </row>
    <row r="35" spans="1:14" ht="13.5" customHeight="1" x14ac:dyDescent="0.3">
      <c r="A35" s="546">
        <v>34</v>
      </c>
      <c r="B35" s="547" t="s">
        <v>532</v>
      </c>
      <c r="C35" s="548">
        <v>0.66041666666666665</v>
      </c>
      <c r="D35" s="549">
        <v>1963</v>
      </c>
      <c r="E35" s="549">
        <f t="shared" si="4"/>
        <v>54</v>
      </c>
      <c r="F35" s="550">
        <v>1997</v>
      </c>
      <c r="G35" s="551">
        <f t="shared" si="5"/>
        <v>34</v>
      </c>
      <c r="H35" s="552">
        <v>84</v>
      </c>
      <c r="I35" s="553" t="s">
        <v>198</v>
      </c>
      <c r="J35" s="548">
        <v>0.69791666666666663</v>
      </c>
      <c r="K35" s="554">
        <v>1955</v>
      </c>
      <c r="L35" s="549">
        <f t="shared" si="2"/>
        <v>62</v>
      </c>
      <c r="M35" s="555">
        <v>1997</v>
      </c>
      <c r="N35" s="551">
        <f t="shared" si="3"/>
        <v>42</v>
      </c>
    </row>
    <row r="36" spans="1:14" ht="13.5" customHeight="1" x14ac:dyDescent="0.3">
      <c r="A36" s="546">
        <v>35</v>
      </c>
      <c r="B36" s="547" t="s">
        <v>183</v>
      </c>
      <c r="C36" s="548">
        <v>0.66041666666666665</v>
      </c>
      <c r="D36" s="549">
        <v>1981</v>
      </c>
      <c r="E36" s="549">
        <f t="shared" si="4"/>
        <v>36</v>
      </c>
      <c r="F36" s="550">
        <v>2001</v>
      </c>
      <c r="G36" s="551">
        <f t="shared" si="5"/>
        <v>20</v>
      </c>
      <c r="H36" s="552">
        <v>85</v>
      </c>
      <c r="I36" s="553" t="s">
        <v>533</v>
      </c>
      <c r="J36" s="548">
        <v>0.69791666666666663</v>
      </c>
      <c r="K36" s="554">
        <v>1976</v>
      </c>
      <c r="L36" s="549">
        <f t="shared" si="2"/>
        <v>41</v>
      </c>
      <c r="M36" s="555">
        <v>2005</v>
      </c>
      <c r="N36" s="551">
        <f t="shared" si="3"/>
        <v>29</v>
      </c>
    </row>
    <row r="37" spans="1:14" ht="13.5" customHeight="1" x14ac:dyDescent="0.3">
      <c r="A37" s="546">
        <v>36</v>
      </c>
      <c r="B37" s="547" t="s">
        <v>534</v>
      </c>
      <c r="C37" s="548">
        <v>0.66041666666666665</v>
      </c>
      <c r="D37" s="549">
        <v>1979</v>
      </c>
      <c r="E37" s="549">
        <f t="shared" si="4"/>
        <v>38</v>
      </c>
      <c r="F37" s="550">
        <v>2002</v>
      </c>
      <c r="G37" s="551">
        <f t="shared" si="5"/>
        <v>23</v>
      </c>
      <c r="H37" s="552">
        <v>86</v>
      </c>
      <c r="I37" s="553" t="s">
        <v>535</v>
      </c>
      <c r="J37" s="548">
        <v>0.69791666666666663</v>
      </c>
      <c r="K37" s="558">
        <v>1992</v>
      </c>
      <c r="L37" s="549">
        <f t="shared" si="2"/>
        <v>25</v>
      </c>
      <c r="M37" s="555">
        <v>2011</v>
      </c>
      <c r="N37" s="551">
        <f t="shared" si="3"/>
        <v>19</v>
      </c>
    </row>
    <row r="38" spans="1:14" ht="13.5" customHeight="1" x14ac:dyDescent="0.3">
      <c r="A38" s="546">
        <v>37</v>
      </c>
      <c r="B38" s="547" t="s">
        <v>223</v>
      </c>
      <c r="C38" s="548">
        <v>0.66249999999999998</v>
      </c>
      <c r="D38" s="549">
        <v>1960</v>
      </c>
      <c r="E38" s="549">
        <f t="shared" si="4"/>
        <v>57</v>
      </c>
      <c r="F38" s="550">
        <v>2012</v>
      </c>
      <c r="G38" s="551">
        <f t="shared" si="5"/>
        <v>52</v>
      </c>
      <c r="H38" s="552">
        <v>87</v>
      </c>
      <c r="I38" s="553" t="s">
        <v>250</v>
      </c>
      <c r="J38" s="548">
        <v>0.69930555555555562</v>
      </c>
      <c r="K38" s="554">
        <v>1977</v>
      </c>
      <c r="L38" s="549">
        <f t="shared" si="2"/>
        <v>40</v>
      </c>
      <c r="M38" s="555">
        <v>2008</v>
      </c>
      <c r="N38" s="551">
        <f t="shared" si="3"/>
        <v>31</v>
      </c>
    </row>
    <row r="39" spans="1:14" ht="13.5" customHeight="1" x14ac:dyDescent="0.3">
      <c r="A39" s="546">
        <v>38</v>
      </c>
      <c r="B39" s="547" t="s">
        <v>188</v>
      </c>
      <c r="C39" s="548">
        <v>0.66319444444444442</v>
      </c>
      <c r="D39" s="549">
        <v>1969</v>
      </c>
      <c r="E39" s="549">
        <f t="shared" si="4"/>
        <v>48</v>
      </c>
      <c r="F39" s="550">
        <v>2005</v>
      </c>
      <c r="G39" s="551">
        <f t="shared" si="5"/>
        <v>36</v>
      </c>
      <c r="H39" s="552">
        <v>88</v>
      </c>
      <c r="I39" s="553" t="s">
        <v>536</v>
      </c>
      <c r="J39" s="548">
        <v>0.70000000000000007</v>
      </c>
      <c r="K39" s="554">
        <v>1986</v>
      </c>
      <c r="L39" s="549">
        <f t="shared" si="2"/>
        <v>31</v>
      </c>
      <c r="M39" s="555">
        <v>2002</v>
      </c>
      <c r="N39" s="551">
        <f t="shared" si="3"/>
        <v>16</v>
      </c>
    </row>
    <row r="40" spans="1:14" ht="13.5" customHeight="1" x14ac:dyDescent="0.3">
      <c r="A40" s="546">
        <v>39</v>
      </c>
      <c r="B40" s="547" t="s">
        <v>186</v>
      </c>
      <c r="C40" s="548">
        <v>0.66319444444444442</v>
      </c>
      <c r="D40" s="549">
        <v>1976</v>
      </c>
      <c r="E40" s="549">
        <f t="shared" si="4"/>
        <v>41</v>
      </c>
      <c r="F40" s="550">
        <v>2014</v>
      </c>
      <c r="G40" s="551">
        <f t="shared" si="5"/>
        <v>38</v>
      </c>
      <c r="H40" s="552">
        <v>89</v>
      </c>
      <c r="I40" s="553" t="s">
        <v>537</v>
      </c>
      <c r="J40" s="548">
        <v>0.70000000000000007</v>
      </c>
      <c r="K40" s="554">
        <v>1977</v>
      </c>
      <c r="L40" s="549">
        <f t="shared" si="2"/>
        <v>40</v>
      </c>
      <c r="M40" s="555">
        <v>2003</v>
      </c>
      <c r="N40" s="551">
        <f t="shared" si="3"/>
        <v>26</v>
      </c>
    </row>
    <row r="41" spans="1:14" ht="13.5" customHeight="1" x14ac:dyDescent="0.3">
      <c r="A41" s="546">
        <v>40</v>
      </c>
      <c r="B41" s="547" t="s">
        <v>190</v>
      </c>
      <c r="C41" s="548">
        <v>0.66319444444444442</v>
      </c>
      <c r="D41" s="549">
        <v>1982</v>
      </c>
      <c r="E41" s="549">
        <f t="shared" si="4"/>
        <v>35</v>
      </c>
      <c r="F41" s="550">
        <v>2015</v>
      </c>
      <c r="G41" s="551">
        <f t="shared" si="5"/>
        <v>33</v>
      </c>
      <c r="H41" s="552">
        <v>90</v>
      </c>
      <c r="I41" s="553" t="s">
        <v>538</v>
      </c>
      <c r="J41" s="548">
        <v>0.7006944444444444</v>
      </c>
      <c r="K41" s="554">
        <v>1985</v>
      </c>
      <c r="L41" s="549">
        <f t="shared" si="2"/>
        <v>32</v>
      </c>
      <c r="M41" s="555">
        <v>2000</v>
      </c>
      <c r="N41" s="551">
        <f t="shared" si="3"/>
        <v>15</v>
      </c>
    </row>
    <row r="42" spans="1:14" ht="13.5" customHeight="1" x14ac:dyDescent="0.3">
      <c r="A42" s="546">
        <v>41</v>
      </c>
      <c r="B42" s="547" t="s">
        <v>193</v>
      </c>
      <c r="C42" s="548">
        <v>0.6645833333333333</v>
      </c>
      <c r="D42" s="549">
        <v>1984</v>
      </c>
      <c r="E42" s="549">
        <f t="shared" si="4"/>
        <v>33</v>
      </c>
      <c r="F42" s="550">
        <v>2014</v>
      </c>
      <c r="G42" s="551">
        <f t="shared" si="5"/>
        <v>30</v>
      </c>
      <c r="H42" s="552">
        <v>91</v>
      </c>
      <c r="I42" s="553" t="s">
        <v>478</v>
      </c>
      <c r="J42" s="548">
        <v>0.70208333333333339</v>
      </c>
      <c r="K42" s="554">
        <v>1953</v>
      </c>
      <c r="L42" s="549">
        <f t="shared" si="2"/>
        <v>64</v>
      </c>
      <c r="M42" s="555">
        <v>1993</v>
      </c>
      <c r="N42" s="551">
        <f t="shared" si="3"/>
        <v>40</v>
      </c>
    </row>
    <row r="43" spans="1:14" ht="13.5" customHeight="1" x14ac:dyDescent="0.3">
      <c r="A43" s="546">
        <v>42</v>
      </c>
      <c r="B43" s="547" t="s">
        <v>539</v>
      </c>
      <c r="C43" s="548">
        <v>0.66527777777777775</v>
      </c>
      <c r="D43" s="549">
        <v>1985</v>
      </c>
      <c r="E43" s="549">
        <f t="shared" si="4"/>
        <v>32</v>
      </c>
      <c r="F43" s="550">
        <v>2011</v>
      </c>
      <c r="G43" s="551">
        <f t="shared" si="5"/>
        <v>26</v>
      </c>
      <c r="H43" s="552">
        <v>92</v>
      </c>
      <c r="I43" s="553" t="s">
        <v>540</v>
      </c>
      <c r="J43" s="548">
        <v>0.70208333333333339</v>
      </c>
      <c r="K43" s="554">
        <v>1992</v>
      </c>
      <c r="L43" s="549">
        <f t="shared" si="2"/>
        <v>25</v>
      </c>
      <c r="M43" s="555">
        <v>2009</v>
      </c>
      <c r="N43" s="551">
        <f t="shared" si="3"/>
        <v>17</v>
      </c>
    </row>
    <row r="44" spans="1:14" ht="13.5" customHeight="1" x14ac:dyDescent="0.3">
      <c r="A44" s="546">
        <v>43</v>
      </c>
      <c r="B44" s="547" t="s">
        <v>486</v>
      </c>
      <c r="C44" s="548">
        <v>0.66527777777777775</v>
      </c>
      <c r="D44" s="549">
        <v>1992</v>
      </c>
      <c r="E44" s="549">
        <f t="shared" si="4"/>
        <v>25</v>
      </c>
      <c r="F44" s="550">
        <v>2012</v>
      </c>
      <c r="G44" s="551">
        <f t="shared" si="5"/>
        <v>20</v>
      </c>
      <c r="H44" s="552">
        <v>93</v>
      </c>
      <c r="I44" s="553" t="s">
        <v>541</v>
      </c>
      <c r="J44" s="548">
        <v>0.70277777777777783</v>
      </c>
      <c r="K44" s="554">
        <v>1984</v>
      </c>
      <c r="L44" s="549">
        <f t="shared" si="2"/>
        <v>33</v>
      </c>
      <c r="M44" s="555">
        <v>1998</v>
      </c>
      <c r="N44" s="551">
        <f t="shared" si="3"/>
        <v>14</v>
      </c>
    </row>
    <row r="45" spans="1:14" ht="13.5" customHeight="1" x14ac:dyDescent="0.3">
      <c r="A45" s="546">
        <v>44</v>
      </c>
      <c r="B45" s="547" t="s">
        <v>491</v>
      </c>
      <c r="C45" s="548">
        <v>0.66527777777777775</v>
      </c>
      <c r="D45" s="549">
        <v>1996</v>
      </c>
      <c r="E45" s="549">
        <f t="shared" si="4"/>
        <v>21</v>
      </c>
      <c r="F45" s="560">
        <v>2017</v>
      </c>
      <c r="G45" s="551">
        <f t="shared" si="5"/>
        <v>21</v>
      </c>
      <c r="H45" s="552">
        <v>94</v>
      </c>
      <c r="I45" s="553" t="s">
        <v>219</v>
      </c>
      <c r="J45" s="548">
        <v>0.70416666666666661</v>
      </c>
      <c r="K45" s="554">
        <v>1955</v>
      </c>
      <c r="L45" s="549">
        <f t="shared" si="2"/>
        <v>62</v>
      </c>
      <c r="M45" s="555">
        <v>1995</v>
      </c>
      <c r="N45" s="551">
        <f t="shared" si="3"/>
        <v>40</v>
      </c>
    </row>
    <row r="46" spans="1:14" ht="13.5" customHeight="1" x14ac:dyDescent="0.3">
      <c r="A46" s="546">
        <v>45</v>
      </c>
      <c r="B46" s="547" t="s">
        <v>453</v>
      </c>
      <c r="C46" s="548">
        <v>0.66736111111111107</v>
      </c>
      <c r="D46" s="549">
        <v>2000</v>
      </c>
      <c r="E46" s="549">
        <f t="shared" si="4"/>
        <v>17</v>
      </c>
      <c r="F46" s="550">
        <v>2016</v>
      </c>
      <c r="G46" s="551">
        <f t="shared" si="5"/>
        <v>16</v>
      </c>
      <c r="H46" s="552">
        <v>95</v>
      </c>
      <c r="I46" s="553" t="s">
        <v>542</v>
      </c>
      <c r="J46" s="548">
        <v>0.70416666666666661</v>
      </c>
      <c r="K46" s="554">
        <v>1993</v>
      </c>
      <c r="L46" s="549">
        <f t="shared" si="2"/>
        <v>24</v>
      </c>
      <c r="M46" s="555">
        <v>2010</v>
      </c>
      <c r="N46" s="551">
        <f t="shared" si="3"/>
        <v>17</v>
      </c>
    </row>
    <row r="47" spans="1:14" ht="13.5" customHeight="1" x14ac:dyDescent="0.3">
      <c r="A47" s="546">
        <v>46</v>
      </c>
      <c r="B47" s="547" t="s">
        <v>12</v>
      </c>
      <c r="C47" s="548">
        <v>0.66736111111111107</v>
      </c>
      <c r="D47" s="549">
        <v>1998</v>
      </c>
      <c r="E47" s="549">
        <f t="shared" si="4"/>
        <v>19</v>
      </c>
      <c r="F47" s="560">
        <v>2017</v>
      </c>
      <c r="G47" s="551">
        <f t="shared" si="5"/>
        <v>19</v>
      </c>
      <c r="H47" s="552">
        <v>96</v>
      </c>
      <c r="I47" s="553" t="s">
        <v>202</v>
      </c>
      <c r="J47" s="548">
        <v>0.70416666666666661</v>
      </c>
      <c r="K47" s="554">
        <v>1958</v>
      </c>
      <c r="L47" s="549">
        <f t="shared" si="2"/>
        <v>59</v>
      </c>
      <c r="M47" s="555">
        <v>2008</v>
      </c>
      <c r="N47" s="551">
        <f t="shared" si="3"/>
        <v>50</v>
      </c>
    </row>
    <row r="48" spans="1:14" ht="13.5" customHeight="1" x14ac:dyDescent="0.3">
      <c r="A48" s="546">
        <v>47</v>
      </c>
      <c r="B48" s="547" t="s">
        <v>197</v>
      </c>
      <c r="C48" s="548">
        <v>0.66805555555555562</v>
      </c>
      <c r="D48" s="549">
        <v>1974</v>
      </c>
      <c r="E48" s="549">
        <f t="shared" si="4"/>
        <v>43</v>
      </c>
      <c r="F48" s="550">
        <v>2010</v>
      </c>
      <c r="G48" s="551">
        <f t="shared" si="5"/>
        <v>36</v>
      </c>
      <c r="H48" s="552">
        <v>97</v>
      </c>
      <c r="I48" s="553" t="s">
        <v>228</v>
      </c>
      <c r="J48" s="548">
        <v>0.70416666666666661</v>
      </c>
      <c r="K48" s="554">
        <v>1978</v>
      </c>
      <c r="L48" s="549">
        <f t="shared" si="2"/>
        <v>39</v>
      </c>
      <c r="M48" s="555">
        <v>2009</v>
      </c>
      <c r="N48" s="551">
        <f t="shared" si="3"/>
        <v>31</v>
      </c>
    </row>
    <row r="49" spans="1:22" ht="13.5" customHeight="1" x14ac:dyDescent="0.3">
      <c r="A49" s="546">
        <v>48</v>
      </c>
      <c r="B49" s="547" t="s">
        <v>543</v>
      </c>
      <c r="C49" s="548">
        <v>0.66805555555555562</v>
      </c>
      <c r="D49" s="549">
        <v>1990</v>
      </c>
      <c r="E49" s="549">
        <f t="shared" si="4"/>
        <v>27</v>
      </c>
      <c r="F49" s="550">
        <v>2014</v>
      </c>
      <c r="G49" s="551">
        <f t="shared" si="5"/>
        <v>24</v>
      </c>
      <c r="H49" s="552">
        <v>98</v>
      </c>
      <c r="I49" s="553" t="s">
        <v>544</v>
      </c>
      <c r="J49" s="548">
        <v>0.70416666666666661</v>
      </c>
      <c r="K49" s="558">
        <v>1993</v>
      </c>
      <c r="L49" s="549">
        <f t="shared" si="2"/>
        <v>24</v>
      </c>
      <c r="M49" s="555">
        <v>2010</v>
      </c>
      <c r="N49" s="551">
        <f t="shared" si="3"/>
        <v>17</v>
      </c>
    </row>
    <row r="50" spans="1:22" ht="13.5" customHeight="1" x14ac:dyDescent="0.3">
      <c r="A50" s="546">
        <v>49</v>
      </c>
      <c r="B50" s="547" t="s">
        <v>176</v>
      </c>
      <c r="C50" s="548">
        <v>0.6694444444444444</v>
      </c>
      <c r="D50" s="549">
        <v>1966</v>
      </c>
      <c r="E50" s="549">
        <f t="shared" si="4"/>
        <v>51</v>
      </c>
      <c r="F50" s="550">
        <v>2006</v>
      </c>
      <c r="G50" s="551">
        <f t="shared" si="5"/>
        <v>40</v>
      </c>
      <c r="H50" s="552">
        <v>99</v>
      </c>
      <c r="I50" s="553" t="s">
        <v>545</v>
      </c>
      <c r="J50" s="548">
        <v>0.7055555555555556</v>
      </c>
      <c r="K50" s="554">
        <v>1980</v>
      </c>
      <c r="L50" s="549">
        <f t="shared" si="2"/>
        <v>37</v>
      </c>
      <c r="M50" s="555">
        <v>1999</v>
      </c>
      <c r="N50" s="551">
        <f t="shared" si="3"/>
        <v>19</v>
      </c>
    </row>
    <row r="51" spans="1:22" ht="13.5" customHeight="1" x14ac:dyDescent="0.3">
      <c r="A51" s="546">
        <v>50</v>
      </c>
      <c r="B51" s="547" t="s">
        <v>210</v>
      </c>
      <c r="C51" s="548">
        <v>0.67013888888888884</v>
      </c>
      <c r="D51" s="549">
        <v>1969</v>
      </c>
      <c r="E51" s="549">
        <f t="shared" si="4"/>
        <v>48</v>
      </c>
      <c r="F51" s="550">
        <v>1997</v>
      </c>
      <c r="G51" s="551">
        <f t="shared" si="5"/>
        <v>28</v>
      </c>
      <c r="H51" s="552">
        <v>100</v>
      </c>
      <c r="I51" s="553" t="s">
        <v>251</v>
      </c>
      <c r="J51" s="548">
        <v>0.70624999999999993</v>
      </c>
      <c r="K51" s="557">
        <v>1964</v>
      </c>
      <c r="L51" s="549">
        <f t="shared" si="2"/>
        <v>53</v>
      </c>
      <c r="M51" s="555">
        <v>1999</v>
      </c>
      <c r="N51" s="551">
        <f t="shared" si="3"/>
        <v>35</v>
      </c>
      <c r="P51" s="544"/>
      <c r="Q51" s="545"/>
      <c r="R51" s="391"/>
      <c r="S51" s="391"/>
      <c r="T51" s="391"/>
      <c r="V51" s="561"/>
    </row>
    <row r="52" spans="1:22" ht="13.5" customHeight="1" x14ac:dyDescent="0.3">
      <c r="A52" s="883" t="s">
        <v>546</v>
      </c>
      <c r="B52" s="884"/>
      <c r="C52" s="884"/>
      <c r="D52" s="884"/>
      <c r="E52" s="884"/>
      <c r="F52" s="884"/>
      <c r="G52" s="885"/>
      <c r="H52" s="552">
        <v>101</v>
      </c>
      <c r="I52" s="553" t="s">
        <v>547</v>
      </c>
      <c r="J52" s="548">
        <v>0.70624999999999993</v>
      </c>
      <c r="K52" s="558">
        <v>1998</v>
      </c>
      <c r="L52" s="549">
        <f t="shared" si="2"/>
        <v>19</v>
      </c>
      <c r="M52" s="555">
        <v>2015</v>
      </c>
      <c r="N52" s="551">
        <f t="shared" si="3"/>
        <v>17</v>
      </c>
      <c r="P52" s="544"/>
      <c r="Q52" s="545"/>
      <c r="R52" s="391"/>
      <c r="S52" s="391"/>
      <c r="T52" s="391"/>
      <c r="V52" s="561"/>
    </row>
    <row r="53" spans="1:22" ht="13.5" customHeight="1" x14ac:dyDescent="0.3">
      <c r="A53" s="886"/>
      <c r="B53" s="887"/>
      <c r="C53" s="887"/>
      <c r="D53" s="887"/>
      <c r="E53" s="887"/>
      <c r="F53" s="887"/>
      <c r="G53" s="888"/>
      <c r="H53" s="552">
        <v>102</v>
      </c>
      <c r="I53" s="553" t="s">
        <v>548</v>
      </c>
      <c r="J53" s="548">
        <v>0.70624999999999993</v>
      </c>
      <c r="K53" s="554">
        <v>1982</v>
      </c>
      <c r="L53" s="549">
        <f t="shared" si="2"/>
        <v>35</v>
      </c>
      <c r="M53" s="559">
        <v>2017</v>
      </c>
      <c r="N53" s="551">
        <f t="shared" si="3"/>
        <v>35</v>
      </c>
      <c r="P53" s="544"/>
      <c r="Q53" s="545"/>
      <c r="R53" s="391"/>
      <c r="S53" s="391"/>
      <c r="T53" s="391"/>
      <c r="V53" s="561"/>
    </row>
    <row r="54" spans="1:22" ht="13.5" customHeight="1" x14ac:dyDescent="0.3">
      <c r="A54" s="886"/>
      <c r="B54" s="887"/>
      <c r="C54" s="887"/>
      <c r="D54" s="887"/>
      <c r="E54" s="887"/>
      <c r="F54" s="887"/>
      <c r="G54" s="888"/>
      <c r="H54" s="552">
        <v>103</v>
      </c>
      <c r="I54" s="553" t="s">
        <v>549</v>
      </c>
      <c r="J54" s="548">
        <v>0.70694444444444438</v>
      </c>
      <c r="K54" s="554">
        <v>1968</v>
      </c>
      <c r="L54" s="549">
        <f t="shared" si="2"/>
        <v>49</v>
      </c>
      <c r="M54" s="555">
        <v>1999</v>
      </c>
      <c r="N54" s="551">
        <f t="shared" si="3"/>
        <v>31</v>
      </c>
      <c r="P54" s="544"/>
      <c r="Q54" s="545"/>
      <c r="R54" s="391"/>
      <c r="S54" s="391"/>
      <c r="T54" s="391"/>
      <c r="V54" s="561"/>
    </row>
    <row r="55" spans="1:22" ht="13.5" customHeight="1" x14ac:dyDescent="0.3">
      <c r="A55" s="886"/>
      <c r="B55" s="887"/>
      <c r="C55" s="887"/>
      <c r="D55" s="887"/>
      <c r="E55" s="887"/>
      <c r="F55" s="887"/>
      <c r="G55" s="888"/>
      <c r="H55" s="552">
        <v>104</v>
      </c>
      <c r="I55" s="553" t="s">
        <v>489</v>
      </c>
      <c r="J55" s="548">
        <v>0.70694444444444438</v>
      </c>
      <c r="K55" s="558">
        <v>1982</v>
      </c>
      <c r="L55" s="549">
        <f t="shared" si="2"/>
        <v>35</v>
      </c>
      <c r="M55" s="555">
        <v>2013</v>
      </c>
      <c r="N55" s="551">
        <f t="shared" si="3"/>
        <v>31</v>
      </c>
      <c r="P55" s="544"/>
      <c r="Q55" s="545"/>
      <c r="R55" s="391"/>
      <c r="S55" s="391"/>
      <c r="T55" s="391"/>
      <c r="V55" s="561"/>
    </row>
    <row r="56" spans="1:22" ht="13.5" customHeight="1" thickBot="1" x14ac:dyDescent="0.35">
      <c r="A56" s="889"/>
      <c r="B56" s="890"/>
      <c r="C56" s="890"/>
      <c r="D56" s="890"/>
      <c r="E56" s="890"/>
      <c r="F56" s="890"/>
      <c r="G56" s="891"/>
      <c r="H56" s="562">
        <v>105</v>
      </c>
      <c r="I56" s="563" t="s">
        <v>26</v>
      </c>
      <c r="J56" s="564">
        <v>0.70763888888888893</v>
      </c>
      <c r="K56" s="565">
        <v>1980</v>
      </c>
      <c r="L56" s="566">
        <f t="shared" si="2"/>
        <v>37</v>
      </c>
      <c r="M56" s="567">
        <v>2016</v>
      </c>
      <c r="N56" s="568">
        <f t="shared" si="3"/>
        <v>36</v>
      </c>
      <c r="P56" s="544"/>
      <c r="Q56" s="545"/>
      <c r="R56" s="391"/>
      <c r="S56" s="391"/>
      <c r="T56" s="391"/>
      <c r="V56" s="561"/>
    </row>
    <row r="57" spans="1:22" ht="13.5" customHeight="1" thickTop="1" x14ac:dyDescent="0.3"/>
    <row r="58" spans="1:22" ht="13.5" customHeight="1" x14ac:dyDescent="0.3">
      <c r="A58" s="892" t="s">
        <v>550</v>
      </c>
      <c r="B58" s="893"/>
      <c r="C58" s="893"/>
      <c r="D58" s="893"/>
      <c r="E58" s="893"/>
      <c r="F58" s="893"/>
      <c r="G58" s="893"/>
      <c r="H58" s="893"/>
      <c r="I58" s="893"/>
      <c r="J58" s="893"/>
      <c r="K58" s="893"/>
      <c r="L58" s="893"/>
      <c r="M58" s="893"/>
      <c r="N58" s="894"/>
    </row>
    <row r="59" spans="1:22" ht="13.5" customHeight="1" x14ac:dyDescent="0.3">
      <c r="A59" s="895"/>
      <c r="B59" s="896"/>
      <c r="C59" s="896"/>
      <c r="D59" s="896"/>
      <c r="E59" s="896"/>
      <c r="F59" s="896"/>
      <c r="G59" s="896"/>
      <c r="H59" s="896"/>
      <c r="I59" s="896"/>
      <c r="J59" s="896"/>
      <c r="K59" s="896"/>
      <c r="L59" s="896"/>
      <c r="M59" s="896"/>
      <c r="N59" s="897"/>
    </row>
    <row r="153" spans="2:14" ht="13.5" customHeight="1" x14ac:dyDescent="0.3">
      <c r="B153" s="575"/>
      <c r="C153" s="576"/>
      <c r="D153" s="577"/>
      <c r="E153" s="578"/>
      <c r="F153" s="578"/>
      <c r="G153" s="579"/>
      <c r="K153" s="580"/>
      <c r="L153" s="578"/>
      <c r="M153" s="578"/>
      <c r="N153" s="579"/>
    </row>
    <row r="154" spans="2:14" ht="13.5" customHeight="1" x14ac:dyDescent="0.3">
      <c r="B154" s="575"/>
      <c r="C154" s="576"/>
      <c r="D154" s="577"/>
      <c r="E154" s="578"/>
      <c r="F154" s="578"/>
      <c r="G154" s="579"/>
      <c r="K154" s="580"/>
      <c r="L154" s="578"/>
      <c r="M154" s="578"/>
      <c r="N154" s="579"/>
    </row>
    <row r="155" spans="2:14" ht="13.5" customHeight="1" x14ac:dyDescent="0.3">
      <c r="B155" s="575"/>
      <c r="C155" s="576"/>
      <c r="D155" s="577"/>
      <c r="E155" s="578"/>
      <c r="F155" s="578"/>
      <c r="G155" s="579"/>
      <c r="K155" s="580"/>
      <c r="L155" s="578"/>
      <c r="M155" s="578"/>
      <c r="N155" s="579"/>
    </row>
    <row r="156" spans="2:14" ht="13.5" customHeight="1" x14ac:dyDescent="0.3">
      <c r="B156" s="575"/>
      <c r="C156" s="576"/>
      <c r="D156" s="577"/>
      <c r="E156" s="578"/>
      <c r="F156" s="578"/>
      <c r="G156" s="579"/>
      <c r="K156" s="580"/>
      <c r="L156" s="578"/>
      <c r="M156" s="578"/>
      <c r="N156" s="579"/>
    </row>
    <row r="157" spans="2:14" ht="13.5" customHeight="1" x14ac:dyDescent="0.3">
      <c r="B157" s="575"/>
      <c r="C157" s="576"/>
      <c r="D157" s="577"/>
      <c r="E157" s="578"/>
      <c r="F157" s="578"/>
      <c r="G157" s="579"/>
      <c r="K157" s="580"/>
      <c r="L157" s="578"/>
      <c r="M157" s="578"/>
      <c r="N157" s="579"/>
    </row>
    <row r="158" spans="2:14" ht="13.5" customHeight="1" x14ac:dyDescent="0.3">
      <c r="B158" s="575"/>
      <c r="C158" s="576"/>
      <c r="D158" s="577"/>
      <c r="E158" s="578"/>
      <c r="F158" s="578"/>
      <c r="G158" s="579"/>
      <c r="K158" s="580"/>
      <c r="L158" s="578"/>
      <c r="M158" s="578"/>
      <c r="N158" s="579"/>
    </row>
    <row r="159" spans="2:14" ht="13.5" customHeight="1" x14ac:dyDescent="0.3">
      <c r="B159"/>
      <c r="C159" s="581"/>
      <c r="D159" s="582"/>
      <c r="K159" s="532"/>
    </row>
    <row r="160" spans="2:14" ht="13.5" customHeight="1" x14ac:dyDescent="0.3">
      <c r="B160" s="575"/>
      <c r="C160" s="576"/>
      <c r="D160" s="577"/>
      <c r="E160" s="578"/>
      <c r="F160" s="578"/>
      <c r="G160" s="579"/>
      <c r="K160" s="580"/>
      <c r="L160" s="578"/>
      <c r="M160" s="578"/>
      <c r="N160" s="579"/>
    </row>
    <row r="161" spans="2:14" ht="13.5" customHeight="1" x14ac:dyDescent="0.3">
      <c r="B161" s="575"/>
      <c r="C161" s="576"/>
      <c r="D161" s="577"/>
      <c r="E161" s="578"/>
      <c r="F161" s="578"/>
      <c r="G161" s="579"/>
      <c r="K161" s="580"/>
      <c r="L161" s="578"/>
      <c r="M161" s="578"/>
      <c r="N161" s="579"/>
    </row>
    <row r="162" spans="2:14" ht="13.5" customHeight="1" x14ac:dyDescent="0.3">
      <c r="B162" s="575"/>
      <c r="C162" s="576"/>
      <c r="D162" s="577"/>
      <c r="E162" s="578"/>
      <c r="F162" s="578"/>
      <c r="G162" s="579"/>
      <c r="K162" s="580"/>
      <c r="L162" s="578"/>
      <c r="M162" s="578"/>
      <c r="N162" s="579"/>
    </row>
    <row r="163" spans="2:14" ht="13.5" customHeight="1" x14ac:dyDescent="0.3">
      <c r="B163" s="575"/>
      <c r="C163" s="576"/>
      <c r="D163" s="577"/>
      <c r="E163" s="578"/>
      <c r="F163" s="578"/>
      <c r="G163" s="579"/>
      <c r="K163" s="580"/>
      <c r="L163" s="578"/>
      <c r="M163" s="578"/>
      <c r="N163" s="579"/>
    </row>
    <row r="164" spans="2:14" ht="13.5" customHeight="1" x14ac:dyDescent="0.3">
      <c r="B164"/>
      <c r="C164" s="581" t="s">
        <v>151</v>
      </c>
      <c r="D164" s="582"/>
      <c r="K164" s="532"/>
    </row>
    <row r="165" spans="2:14" ht="13.5" customHeight="1" x14ac:dyDescent="0.3">
      <c r="B165"/>
      <c r="C165" s="581" t="s">
        <v>151</v>
      </c>
      <c r="D165" s="582"/>
      <c r="K165" s="532"/>
    </row>
  </sheetData>
  <autoFilter ref="A1:N56"/>
  <mergeCells count="2">
    <mergeCell ref="A52:G56"/>
    <mergeCell ref="A58:N59"/>
  </mergeCells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J3" sqref="J3"/>
    </sheetView>
  </sheetViews>
  <sheetFormatPr defaultRowHeight="14.4" x14ac:dyDescent="0.3"/>
  <cols>
    <col min="1" max="1" width="3" customWidth="1"/>
    <col min="2" max="2" width="17.5546875" bestFit="1" customWidth="1"/>
    <col min="3" max="3" width="3.88671875" customWidth="1"/>
    <col min="4" max="4" width="3.6640625" customWidth="1"/>
    <col min="5" max="5" width="13.88671875" bestFit="1" customWidth="1"/>
    <col min="6" max="6" width="6.5546875" customWidth="1"/>
    <col min="7" max="7" width="3.33203125" customWidth="1"/>
    <col min="8" max="8" width="4" customWidth="1"/>
    <col min="9" max="9" width="3.109375" customWidth="1"/>
    <col min="10" max="10" width="5.88671875" customWidth="1"/>
    <col min="11" max="11" width="6.44140625" customWidth="1"/>
  </cols>
  <sheetData>
    <row r="1" spans="1:11" ht="18" thickTop="1" thickBot="1" x14ac:dyDescent="0.35">
      <c r="A1" s="819" t="s">
        <v>0</v>
      </c>
      <c r="B1" s="820"/>
      <c r="C1" s="820"/>
      <c r="D1" s="820"/>
      <c r="E1" s="820"/>
      <c r="F1" s="820"/>
      <c r="G1" s="820"/>
      <c r="H1" s="820"/>
      <c r="I1" s="820"/>
      <c r="J1" s="820"/>
      <c r="K1" s="821"/>
    </row>
    <row r="2" spans="1:11" ht="15.6" thickTop="1" thickBot="1" x14ac:dyDescent="0.35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10" t="s">
        <v>11</v>
      </c>
    </row>
    <row r="3" spans="1:11" ht="15" thickTop="1" x14ac:dyDescent="0.3">
      <c r="A3" s="11">
        <v>1</v>
      </c>
      <c r="B3" s="12" t="s">
        <v>12</v>
      </c>
      <c r="C3" s="13">
        <v>1998</v>
      </c>
      <c r="D3" s="14">
        <v>20</v>
      </c>
      <c r="E3" s="15" t="s">
        <v>13</v>
      </c>
      <c r="F3" s="16">
        <v>0.70972222222222225</v>
      </c>
      <c r="G3" s="17" t="s">
        <v>14</v>
      </c>
      <c r="H3" s="18">
        <v>1</v>
      </c>
      <c r="I3" s="19">
        <v>10</v>
      </c>
      <c r="J3" s="583" t="s">
        <v>551</v>
      </c>
      <c r="K3" s="20">
        <f>SUM(F3)/4.53</f>
        <v>0.15667157223448613</v>
      </c>
    </row>
    <row r="4" spans="1:11" x14ac:dyDescent="0.3">
      <c r="A4" s="21">
        <v>2</v>
      </c>
      <c r="B4" s="22" t="s">
        <v>15</v>
      </c>
      <c r="C4" s="23">
        <v>1982</v>
      </c>
      <c r="D4" s="14">
        <v>36</v>
      </c>
      <c r="E4" s="24" t="s">
        <v>16</v>
      </c>
      <c r="F4" s="25">
        <v>0.71388888888888891</v>
      </c>
      <c r="G4" s="26" t="s">
        <v>17</v>
      </c>
      <c r="H4" s="27">
        <v>1</v>
      </c>
      <c r="I4" s="28">
        <v>10</v>
      </c>
      <c r="J4" s="29"/>
      <c r="K4" s="20">
        <f t="shared" ref="K4:K38" si="0">SUM(F4)/4.53</f>
        <v>0.15759136620063771</v>
      </c>
    </row>
    <row r="5" spans="1:11" x14ac:dyDescent="0.3">
      <c r="A5" s="21">
        <v>3</v>
      </c>
      <c r="B5" s="30" t="s">
        <v>18</v>
      </c>
      <c r="C5" s="31">
        <v>1972</v>
      </c>
      <c r="D5" s="14">
        <v>46</v>
      </c>
      <c r="E5" s="32" t="s">
        <v>19</v>
      </c>
      <c r="F5" s="33">
        <v>0.7416666666666667</v>
      </c>
      <c r="G5" s="26" t="s">
        <v>20</v>
      </c>
      <c r="H5" s="27">
        <v>1</v>
      </c>
      <c r="I5" s="28">
        <v>10</v>
      </c>
      <c r="J5" s="29"/>
      <c r="K5" s="20">
        <f t="shared" si="0"/>
        <v>0.1637233259749816</v>
      </c>
    </row>
    <row r="6" spans="1:11" x14ac:dyDescent="0.3">
      <c r="A6" s="21">
        <v>4</v>
      </c>
      <c r="B6" s="34" t="s">
        <v>21</v>
      </c>
      <c r="C6" s="23">
        <v>1978</v>
      </c>
      <c r="D6" s="14">
        <v>40</v>
      </c>
      <c r="E6" s="35" t="s">
        <v>22</v>
      </c>
      <c r="F6" s="33">
        <v>0.75277777777777777</v>
      </c>
      <c r="G6" s="26" t="s">
        <v>20</v>
      </c>
      <c r="H6" s="27">
        <v>2</v>
      </c>
      <c r="I6" s="36">
        <v>9</v>
      </c>
      <c r="J6" s="37"/>
      <c r="K6" s="20">
        <f t="shared" si="0"/>
        <v>0.16617610988471915</v>
      </c>
    </row>
    <row r="7" spans="1:11" x14ac:dyDescent="0.3">
      <c r="A7" s="21">
        <v>5</v>
      </c>
      <c r="B7" s="38" t="s">
        <v>23</v>
      </c>
      <c r="C7" s="39">
        <v>1981</v>
      </c>
      <c r="D7" s="14">
        <v>37</v>
      </c>
      <c r="E7" s="40" t="s">
        <v>24</v>
      </c>
      <c r="F7" s="33">
        <v>0.75555555555555554</v>
      </c>
      <c r="G7" s="17" t="s">
        <v>20</v>
      </c>
      <c r="H7" s="27">
        <v>3</v>
      </c>
      <c r="I7" s="41">
        <v>8</v>
      </c>
      <c r="J7" s="42" t="s">
        <v>25</v>
      </c>
      <c r="K7" s="20">
        <f t="shared" si="0"/>
        <v>0.16678930586215354</v>
      </c>
    </row>
    <row r="8" spans="1:11" x14ac:dyDescent="0.3">
      <c r="A8" s="21">
        <v>6</v>
      </c>
      <c r="B8" s="43" t="s">
        <v>26</v>
      </c>
      <c r="C8" s="44">
        <v>1980</v>
      </c>
      <c r="D8" s="14">
        <v>38</v>
      </c>
      <c r="E8" s="24" t="s">
        <v>16</v>
      </c>
      <c r="F8" s="33">
        <v>0.7631944444444444</v>
      </c>
      <c r="G8" s="26" t="s">
        <v>17</v>
      </c>
      <c r="H8" s="27">
        <v>2</v>
      </c>
      <c r="I8" s="36">
        <v>9</v>
      </c>
      <c r="J8" s="29"/>
      <c r="K8" s="20">
        <f t="shared" si="0"/>
        <v>0.16847559480009811</v>
      </c>
    </row>
    <row r="9" spans="1:11" x14ac:dyDescent="0.3">
      <c r="A9" s="21">
        <v>7</v>
      </c>
      <c r="B9" s="45" t="s">
        <v>27</v>
      </c>
      <c r="C9" s="44">
        <v>1972</v>
      </c>
      <c r="D9" s="14">
        <v>46</v>
      </c>
      <c r="E9" s="24" t="s">
        <v>16</v>
      </c>
      <c r="F9" s="33">
        <v>0.77430555555555547</v>
      </c>
      <c r="G9" s="46" t="s">
        <v>20</v>
      </c>
      <c r="H9" s="27">
        <v>4</v>
      </c>
      <c r="I9" s="36">
        <v>7</v>
      </c>
      <c r="J9" s="29"/>
      <c r="K9" s="20">
        <f t="shared" si="0"/>
        <v>0.17092837870983563</v>
      </c>
    </row>
    <row r="10" spans="1:11" x14ac:dyDescent="0.3">
      <c r="A10" s="21">
        <v>8</v>
      </c>
      <c r="B10" s="43" t="s">
        <v>28</v>
      </c>
      <c r="C10" s="47">
        <v>1974</v>
      </c>
      <c r="D10" s="14">
        <v>44</v>
      </c>
      <c r="E10" s="48" t="s">
        <v>24</v>
      </c>
      <c r="F10" s="33">
        <v>0.79513888888888884</v>
      </c>
      <c r="G10" s="46" t="s">
        <v>20</v>
      </c>
      <c r="H10" s="27">
        <v>5</v>
      </c>
      <c r="I10" s="36">
        <v>6</v>
      </c>
      <c r="J10" s="29"/>
      <c r="K10" s="20">
        <f t="shared" si="0"/>
        <v>0.17552734854059354</v>
      </c>
    </row>
    <row r="11" spans="1:11" x14ac:dyDescent="0.3">
      <c r="A11" s="21">
        <v>9</v>
      </c>
      <c r="B11" s="49" t="s">
        <v>29</v>
      </c>
      <c r="C11" s="44">
        <v>1975</v>
      </c>
      <c r="D11" s="14">
        <v>43</v>
      </c>
      <c r="E11" s="50" t="s">
        <v>24</v>
      </c>
      <c r="F11" s="33">
        <v>0.80555555555555547</v>
      </c>
      <c r="G11" s="46" t="s">
        <v>20</v>
      </c>
      <c r="H11" s="27">
        <v>6</v>
      </c>
      <c r="I11" s="36">
        <v>5</v>
      </c>
      <c r="J11" s="29"/>
      <c r="K11" s="20">
        <f t="shared" si="0"/>
        <v>0.1778268334559725</v>
      </c>
    </row>
    <row r="12" spans="1:11" x14ac:dyDescent="0.3">
      <c r="A12" s="21">
        <v>10</v>
      </c>
      <c r="B12" s="45" t="s">
        <v>30</v>
      </c>
      <c r="C12" s="44">
        <v>1977</v>
      </c>
      <c r="D12" s="14">
        <v>41</v>
      </c>
      <c r="E12" s="51" t="s">
        <v>31</v>
      </c>
      <c r="F12" s="33">
        <v>0.81458333333333333</v>
      </c>
      <c r="G12" s="46" t="s">
        <v>20</v>
      </c>
      <c r="H12" s="27">
        <v>7</v>
      </c>
      <c r="I12" s="36">
        <v>4</v>
      </c>
      <c r="J12" s="29"/>
      <c r="K12" s="20">
        <f t="shared" si="0"/>
        <v>0.17981972038263427</v>
      </c>
    </row>
    <row r="13" spans="1:11" x14ac:dyDescent="0.3">
      <c r="A13" s="21">
        <v>11</v>
      </c>
      <c r="B13" s="45" t="s">
        <v>32</v>
      </c>
      <c r="C13" s="44">
        <v>1972</v>
      </c>
      <c r="D13" s="14">
        <v>46</v>
      </c>
      <c r="E13" s="52" t="s">
        <v>24</v>
      </c>
      <c r="F13" s="33">
        <v>0.8208333333333333</v>
      </c>
      <c r="G13" s="46" t="s">
        <v>20</v>
      </c>
      <c r="H13" s="27">
        <v>8</v>
      </c>
      <c r="I13" s="36">
        <v>3</v>
      </c>
      <c r="J13" s="29"/>
      <c r="K13" s="20">
        <f t="shared" si="0"/>
        <v>0.18119941133186165</v>
      </c>
    </row>
    <row r="14" spans="1:11" x14ac:dyDescent="0.3">
      <c r="A14" s="21">
        <v>12</v>
      </c>
      <c r="B14" s="53" t="s">
        <v>33</v>
      </c>
      <c r="C14" s="39">
        <v>1973</v>
      </c>
      <c r="D14" s="14">
        <v>45</v>
      </c>
      <c r="E14" s="32" t="s">
        <v>19</v>
      </c>
      <c r="F14" s="54">
        <v>0.82500000000000007</v>
      </c>
      <c r="G14" s="55" t="s">
        <v>20</v>
      </c>
      <c r="H14" s="27">
        <v>9</v>
      </c>
      <c r="I14" s="41">
        <v>2</v>
      </c>
      <c r="J14" s="29"/>
      <c r="K14" s="20">
        <f t="shared" si="0"/>
        <v>0.18211920529801326</v>
      </c>
    </row>
    <row r="15" spans="1:11" x14ac:dyDescent="0.3">
      <c r="A15" s="21">
        <v>13</v>
      </c>
      <c r="B15" s="34" t="s">
        <v>34</v>
      </c>
      <c r="C15" s="23">
        <v>2002</v>
      </c>
      <c r="D15" s="14">
        <v>16</v>
      </c>
      <c r="E15" s="56" t="s">
        <v>24</v>
      </c>
      <c r="F15" s="57">
        <v>0.8305555555555556</v>
      </c>
      <c r="G15" s="26" t="s">
        <v>14</v>
      </c>
      <c r="H15" s="27">
        <v>2</v>
      </c>
      <c r="I15" s="36">
        <v>9</v>
      </c>
      <c r="J15" s="37" t="s">
        <v>25</v>
      </c>
      <c r="K15" s="20">
        <f t="shared" si="0"/>
        <v>0.18334559725288202</v>
      </c>
    </row>
    <row r="16" spans="1:11" x14ac:dyDescent="0.3">
      <c r="A16" s="21">
        <v>14</v>
      </c>
      <c r="B16" s="30" t="s">
        <v>35</v>
      </c>
      <c r="C16" s="31">
        <v>1964</v>
      </c>
      <c r="D16" s="14">
        <v>54</v>
      </c>
      <c r="E16" s="58" t="s">
        <v>16</v>
      </c>
      <c r="F16" s="33">
        <v>0.83611111111111114</v>
      </c>
      <c r="G16" s="26" t="s">
        <v>36</v>
      </c>
      <c r="H16" s="27">
        <v>1</v>
      </c>
      <c r="I16" s="28">
        <v>10</v>
      </c>
      <c r="J16" s="29"/>
      <c r="K16" s="20">
        <f t="shared" si="0"/>
        <v>0.18457198920775078</v>
      </c>
    </row>
    <row r="17" spans="1:11" x14ac:dyDescent="0.3">
      <c r="A17" s="21">
        <v>15</v>
      </c>
      <c r="B17" s="43" t="s">
        <v>37</v>
      </c>
      <c r="C17" s="44">
        <v>1979</v>
      </c>
      <c r="D17" s="14">
        <v>39</v>
      </c>
      <c r="E17" s="32" t="s">
        <v>19</v>
      </c>
      <c r="F17" s="33">
        <v>0.84305555555555556</v>
      </c>
      <c r="G17" s="26" t="s">
        <v>38</v>
      </c>
      <c r="H17" s="27">
        <v>1</v>
      </c>
      <c r="I17" s="28">
        <v>10</v>
      </c>
      <c r="J17" s="29"/>
      <c r="K17" s="20">
        <f t="shared" si="0"/>
        <v>0.18610497915133675</v>
      </c>
    </row>
    <row r="18" spans="1:11" x14ac:dyDescent="0.3">
      <c r="A18" s="21">
        <v>16</v>
      </c>
      <c r="B18" s="45" t="s">
        <v>39</v>
      </c>
      <c r="C18" s="44">
        <v>1977</v>
      </c>
      <c r="D18" s="14">
        <v>41</v>
      </c>
      <c r="E18" s="32" t="s">
        <v>19</v>
      </c>
      <c r="F18" s="33">
        <v>0.84444444444444444</v>
      </c>
      <c r="G18" s="46" t="s">
        <v>20</v>
      </c>
      <c r="H18" s="27">
        <v>10</v>
      </c>
      <c r="I18" s="36">
        <v>1</v>
      </c>
      <c r="J18" s="37"/>
      <c r="K18" s="20">
        <f t="shared" si="0"/>
        <v>0.18641157714005396</v>
      </c>
    </row>
    <row r="19" spans="1:11" x14ac:dyDescent="0.3">
      <c r="A19" s="21">
        <v>17</v>
      </c>
      <c r="B19" s="45" t="s">
        <v>40</v>
      </c>
      <c r="C19" s="44">
        <v>1972</v>
      </c>
      <c r="D19" s="14">
        <v>46</v>
      </c>
      <c r="E19" s="52" t="s">
        <v>41</v>
      </c>
      <c r="F19" s="33">
        <v>0.84583333333333333</v>
      </c>
      <c r="G19" s="46" t="s">
        <v>20</v>
      </c>
      <c r="H19" s="27">
        <v>11</v>
      </c>
      <c r="I19" s="36">
        <v>1</v>
      </c>
      <c r="J19" s="29"/>
      <c r="K19" s="20">
        <f t="shared" si="0"/>
        <v>0.18671817512877115</v>
      </c>
    </row>
    <row r="20" spans="1:11" x14ac:dyDescent="0.3">
      <c r="A20" s="21">
        <v>18</v>
      </c>
      <c r="B20" s="49" t="s">
        <v>42</v>
      </c>
      <c r="C20" s="44">
        <v>1974</v>
      </c>
      <c r="D20" s="14">
        <v>44</v>
      </c>
      <c r="E20" s="50" t="s">
        <v>43</v>
      </c>
      <c r="F20" s="33">
        <v>0.84791666666666676</v>
      </c>
      <c r="G20" s="55" t="s">
        <v>20</v>
      </c>
      <c r="H20" s="27">
        <v>12</v>
      </c>
      <c r="I20" s="36">
        <v>1</v>
      </c>
      <c r="J20" s="37"/>
      <c r="K20" s="20">
        <f t="shared" si="0"/>
        <v>0.18717807211184695</v>
      </c>
    </row>
    <row r="21" spans="1:11" x14ac:dyDescent="0.3">
      <c r="A21" s="21">
        <v>19</v>
      </c>
      <c r="B21" s="34" t="s">
        <v>44</v>
      </c>
      <c r="C21" s="23">
        <v>1986</v>
      </c>
      <c r="D21" s="14">
        <v>32</v>
      </c>
      <c r="E21" s="56" t="s">
        <v>45</v>
      </c>
      <c r="F21" s="25">
        <v>0.85</v>
      </c>
      <c r="G21" s="26" t="s">
        <v>17</v>
      </c>
      <c r="H21" s="27">
        <v>3</v>
      </c>
      <c r="I21" s="36">
        <v>8</v>
      </c>
      <c r="J21" s="29"/>
      <c r="K21" s="20">
        <f t="shared" si="0"/>
        <v>0.18763796909492272</v>
      </c>
    </row>
    <row r="22" spans="1:11" x14ac:dyDescent="0.3">
      <c r="A22" s="21">
        <v>20</v>
      </c>
      <c r="B22" s="49" t="s">
        <v>46</v>
      </c>
      <c r="C22" s="44">
        <v>2002</v>
      </c>
      <c r="D22" s="14">
        <v>16</v>
      </c>
      <c r="E22" s="50" t="s">
        <v>47</v>
      </c>
      <c r="F22" s="33">
        <v>0.85</v>
      </c>
      <c r="G22" s="17" t="s">
        <v>48</v>
      </c>
      <c r="H22" s="27">
        <v>1</v>
      </c>
      <c r="I22" s="28">
        <v>10</v>
      </c>
      <c r="J22" s="37"/>
      <c r="K22" s="20">
        <f t="shared" si="0"/>
        <v>0.18763796909492272</v>
      </c>
    </row>
    <row r="23" spans="1:11" x14ac:dyDescent="0.3">
      <c r="A23" s="21">
        <v>21</v>
      </c>
      <c r="B23" s="43" t="s">
        <v>49</v>
      </c>
      <c r="C23" s="44">
        <v>1977</v>
      </c>
      <c r="D23" s="14">
        <v>41</v>
      </c>
      <c r="E23" s="58" t="s">
        <v>16</v>
      </c>
      <c r="F23" s="33">
        <v>0.85416666666666663</v>
      </c>
      <c r="G23" s="17" t="s">
        <v>38</v>
      </c>
      <c r="H23" s="27">
        <v>2</v>
      </c>
      <c r="I23" s="36">
        <v>9</v>
      </c>
      <c r="J23" s="29"/>
      <c r="K23" s="20">
        <f t="shared" si="0"/>
        <v>0.1885577630610743</v>
      </c>
    </row>
    <row r="24" spans="1:11" x14ac:dyDescent="0.3">
      <c r="A24" s="21">
        <v>22</v>
      </c>
      <c r="B24" s="43" t="s">
        <v>50</v>
      </c>
      <c r="C24" s="44">
        <v>1975</v>
      </c>
      <c r="D24" s="14">
        <v>43</v>
      </c>
      <c r="E24" s="24" t="s">
        <v>16</v>
      </c>
      <c r="F24" s="33">
        <v>0.86944444444444446</v>
      </c>
      <c r="G24" s="26" t="s">
        <v>38</v>
      </c>
      <c r="H24" s="27">
        <v>3</v>
      </c>
      <c r="I24" s="36">
        <v>8</v>
      </c>
      <c r="J24" s="29"/>
      <c r="K24" s="20">
        <f t="shared" si="0"/>
        <v>0.19193034093696346</v>
      </c>
    </row>
    <row r="25" spans="1:11" x14ac:dyDescent="0.3">
      <c r="A25" s="21">
        <v>23</v>
      </c>
      <c r="B25" s="49" t="s">
        <v>51</v>
      </c>
      <c r="C25" s="44">
        <v>1977</v>
      </c>
      <c r="D25" s="14">
        <v>41</v>
      </c>
      <c r="E25" s="52" t="s">
        <v>52</v>
      </c>
      <c r="F25" s="33">
        <v>0.88055555555555554</v>
      </c>
      <c r="G25" s="55" t="s">
        <v>20</v>
      </c>
      <c r="H25" s="27">
        <v>13</v>
      </c>
      <c r="I25" s="36">
        <v>1</v>
      </c>
      <c r="J25" s="29"/>
      <c r="K25" s="20">
        <f t="shared" si="0"/>
        <v>0.19438312484670098</v>
      </c>
    </row>
    <row r="26" spans="1:11" x14ac:dyDescent="0.3">
      <c r="A26" s="21">
        <v>24</v>
      </c>
      <c r="B26" s="43" t="s">
        <v>53</v>
      </c>
      <c r="C26" s="44">
        <v>2001</v>
      </c>
      <c r="D26" s="14">
        <v>17</v>
      </c>
      <c r="E26" s="59" t="s">
        <v>54</v>
      </c>
      <c r="F26" s="33">
        <v>0.88194444444444453</v>
      </c>
      <c r="G26" s="17" t="s">
        <v>48</v>
      </c>
      <c r="H26" s="27">
        <v>2</v>
      </c>
      <c r="I26" s="36">
        <v>9</v>
      </c>
      <c r="J26" s="37"/>
      <c r="K26" s="20">
        <f t="shared" si="0"/>
        <v>0.19468972283541822</v>
      </c>
    </row>
    <row r="27" spans="1:11" x14ac:dyDescent="0.3">
      <c r="A27" s="21">
        <v>25</v>
      </c>
      <c r="B27" s="60" t="s">
        <v>55</v>
      </c>
      <c r="C27" s="61">
        <v>1972</v>
      </c>
      <c r="D27" s="14">
        <v>46</v>
      </c>
      <c r="E27" s="62" t="s">
        <v>56</v>
      </c>
      <c r="F27" s="33">
        <v>0.89444444444444438</v>
      </c>
      <c r="G27" s="46" t="s">
        <v>20</v>
      </c>
      <c r="H27" s="27">
        <v>14</v>
      </c>
      <c r="I27" s="36">
        <v>1</v>
      </c>
      <c r="J27" s="29"/>
      <c r="K27" s="20">
        <f t="shared" si="0"/>
        <v>0.19744910473387292</v>
      </c>
    </row>
    <row r="28" spans="1:11" x14ac:dyDescent="0.3">
      <c r="A28" s="21">
        <v>26</v>
      </c>
      <c r="B28" s="63" t="s">
        <v>57</v>
      </c>
      <c r="C28" s="64">
        <v>1970</v>
      </c>
      <c r="D28" s="14">
        <v>48</v>
      </c>
      <c r="E28" s="35" t="s">
        <v>58</v>
      </c>
      <c r="F28" s="33">
        <v>0.89930555555555547</v>
      </c>
      <c r="G28" s="55" t="s">
        <v>20</v>
      </c>
      <c r="H28" s="65">
        <v>15</v>
      </c>
      <c r="I28" s="66">
        <v>1</v>
      </c>
      <c r="J28" s="67"/>
      <c r="K28" s="20">
        <f t="shared" si="0"/>
        <v>0.19852219769438309</v>
      </c>
    </row>
    <row r="29" spans="1:11" x14ac:dyDescent="0.3">
      <c r="A29" s="68">
        <v>27</v>
      </c>
      <c r="B29" s="69" t="s">
        <v>59</v>
      </c>
      <c r="C29" s="70">
        <v>1960</v>
      </c>
      <c r="D29" s="14">
        <v>58</v>
      </c>
      <c r="E29" s="71" t="s">
        <v>16</v>
      </c>
      <c r="F29" s="72">
        <v>0.90763888888888899</v>
      </c>
      <c r="G29" s="17" t="s">
        <v>36</v>
      </c>
      <c r="H29" s="65">
        <v>2</v>
      </c>
      <c r="I29" s="66">
        <v>9</v>
      </c>
      <c r="J29" s="67"/>
      <c r="K29" s="20">
        <f t="shared" si="0"/>
        <v>0.2003617856266863</v>
      </c>
    </row>
    <row r="30" spans="1:11" x14ac:dyDescent="0.3">
      <c r="A30" s="68">
        <v>28</v>
      </c>
      <c r="B30" s="73" t="s">
        <v>60</v>
      </c>
      <c r="C30" s="70">
        <v>2002</v>
      </c>
      <c r="D30" s="14">
        <v>16</v>
      </c>
      <c r="E30" s="74" t="s">
        <v>61</v>
      </c>
      <c r="F30" s="75">
        <v>0.90972222222222221</v>
      </c>
      <c r="G30" s="76" t="s">
        <v>14</v>
      </c>
      <c r="H30" s="65">
        <v>3</v>
      </c>
      <c r="I30" s="66">
        <v>8</v>
      </c>
      <c r="J30" s="77"/>
      <c r="K30" s="20">
        <f t="shared" si="0"/>
        <v>0.20082168260976208</v>
      </c>
    </row>
    <row r="31" spans="1:11" x14ac:dyDescent="0.3">
      <c r="A31" s="68">
        <v>29</v>
      </c>
      <c r="B31" s="73" t="s">
        <v>62</v>
      </c>
      <c r="C31" s="70">
        <v>1983</v>
      </c>
      <c r="D31" s="14">
        <v>35</v>
      </c>
      <c r="E31" s="78" t="s">
        <v>24</v>
      </c>
      <c r="F31" s="79">
        <v>0.91805555555555562</v>
      </c>
      <c r="G31" s="80" t="s">
        <v>17</v>
      </c>
      <c r="H31" s="65">
        <v>4</v>
      </c>
      <c r="I31" s="41">
        <v>7</v>
      </c>
      <c r="J31" s="67"/>
      <c r="K31" s="20">
        <f t="shared" si="0"/>
        <v>0.20266127054206526</v>
      </c>
    </row>
    <row r="32" spans="1:11" x14ac:dyDescent="0.3">
      <c r="A32" s="68">
        <v>30</v>
      </c>
      <c r="B32" s="81" t="s">
        <v>63</v>
      </c>
      <c r="C32" s="82">
        <v>1975</v>
      </c>
      <c r="D32" s="14">
        <v>43</v>
      </c>
      <c r="E32" s="83" t="s">
        <v>19</v>
      </c>
      <c r="F32" s="79">
        <v>0.9458333333333333</v>
      </c>
      <c r="G32" s="80" t="s">
        <v>20</v>
      </c>
      <c r="H32" s="65">
        <v>16</v>
      </c>
      <c r="I32" s="66">
        <v>1</v>
      </c>
      <c r="J32" s="67"/>
      <c r="K32" s="20">
        <f t="shared" si="0"/>
        <v>0.20879323031640912</v>
      </c>
    </row>
    <row r="33" spans="1:11" x14ac:dyDescent="0.3">
      <c r="A33" s="68">
        <v>31</v>
      </c>
      <c r="B33" s="84" t="s">
        <v>64</v>
      </c>
      <c r="C33" s="82">
        <v>1973</v>
      </c>
      <c r="D33" s="14">
        <v>45</v>
      </c>
      <c r="E33" s="85" t="s">
        <v>61</v>
      </c>
      <c r="F33" s="79">
        <v>0.96736111111111101</v>
      </c>
      <c r="G33" s="80" t="s">
        <v>20</v>
      </c>
      <c r="H33" s="65">
        <v>17</v>
      </c>
      <c r="I33" s="66">
        <v>1</v>
      </c>
      <c r="J33" s="67"/>
      <c r="K33" s="20">
        <f t="shared" si="0"/>
        <v>0.2135454991415256</v>
      </c>
    </row>
    <row r="34" spans="1:11" x14ac:dyDescent="0.3">
      <c r="A34" s="68">
        <v>32</v>
      </c>
      <c r="B34" s="73" t="s">
        <v>65</v>
      </c>
      <c r="C34" s="70">
        <v>1985</v>
      </c>
      <c r="D34" s="14">
        <v>33</v>
      </c>
      <c r="E34" s="78" t="s">
        <v>43</v>
      </c>
      <c r="F34" s="72">
        <v>0.97499999999999998</v>
      </c>
      <c r="G34" s="80" t="s">
        <v>17</v>
      </c>
      <c r="H34" s="65">
        <v>5</v>
      </c>
      <c r="I34" s="66">
        <v>6</v>
      </c>
      <c r="J34" s="77"/>
      <c r="K34" s="20">
        <f t="shared" si="0"/>
        <v>0.21523178807947019</v>
      </c>
    </row>
    <row r="35" spans="1:11" x14ac:dyDescent="0.3">
      <c r="A35" s="68">
        <v>33</v>
      </c>
      <c r="B35" s="81" t="s">
        <v>66</v>
      </c>
      <c r="C35" s="82">
        <v>1986</v>
      </c>
      <c r="D35" s="86">
        <v>32</v>
      </c>
      <c r="E35" s="87" t="s">
        <v>45</v>
      </c>
      <c r="F35" s="72">
        <v>0.97916666666666663</v>
      </c>
      <c r="G35" s="76" t="s">
        <v>48</v>
      </c>
      <c r="H35" s="65">
        <v>3</v>
      </c>
      <c r="I35" s="66">
        <v>8</v>
      </c>
      <c r="J35" s="77"/>
      <c r="K35" s="88">
        <f t="shared" si="0"/>
        <v>0.21615158204562177</v>
      </c>
    </row>
    <row r="36" spans="1:11" x14ac:dyDescent="0.3">
      <c r="A36" s="68">
        <v>34</v>
      </c>
      <c r="B36" s="81" t="s">
        <v>67</v>
      </c>
      <c r="C36" s="82">
        <v>1981</v>
      </c>
      <c r="D36" s="86">
        <v>37</v>
      </c>
      <c r="E36" s="78" t="s">
        <v>68</v>
      </c>
      <c r="F36" s="79">
        <v>0.97916666666666663</v>
      </c>
      <c r="G36" s="80" t="s">
        <v>17</v>
      </c>
      <c r="H36" s="65">
        <v>6</v>
      </c>
      <c r="I36" s="66">
        <v>5</v>
      </c>
      <c r="J36" s="77"/>
      <c r="K36" s="88">
        <f t="shared" si="0"/>
        <v>0.21615158204562177</v>
      </c>
    </row>
    <row r="37" spans="1:11" x14ac:dyDescent="0.3">
      <c r="A37" s="68">
        <v>35</v>
      </c>
      <c r="B37" s="89" t="s">
        <v>69</v>
      </c>
      <c r="C37" s="82">
        <v>1985</v>
      </c>
      <c r="D37" s="14">
        <v>33</v>
      </c>
      <c r="E37" s="87" t="s">
        <v>70</v>
      </c>
      <c r="F37" s="72">
        <v>0.98888888888888893</v>
      </c>
      <c r="G37" s="80" t="s">
        <v>48</v>
      </c>
      <c r="H37" s="65">
        <v>4</v>
      </c>
      <c r="I37" s="66">
        <v>7</v>
      </c>
      <c r="J37" s="67"/>
      <c r="K37" s="20">
        <f t="shared" si="0"/>
        <v>0.21829776796664213</v>
      </c>
    </row>
    <row r="38" spans="1:11" x14ac:dyDescent="0.3">
      <c r="A38" s="68">
        <v>36</v>
      </c>
      <c r="B38" s="69" t="s">
        <v>71</v>
      </c>
      <c r="C38" s="70">
        <v>1962</v>
      </c>
      <c r="D38" s="14">
        <v>56</v>
      </c>
      <c r="E38" s="90" t="s">
        <v>19</v>
      </c>
      <c r="F38" s="72">
        <v>0.99722222222222223</v>
      </c>
      <c r="G38" s="91" t="s">
        <v>36</v>
      </c>
      <c r="H38" s="65">
        <v>3</v>
      </c>
      <c r="I38" s="66">
        <v>8</v>
      </c>
      <c r="J38" s="67"/>
      <c r="K38" s="20">
        <f t="shared" si="0"/>
        <v>0.22013735589894529</v>
      </c>
    </row>
    <row r="39" spans="1:11" x14ac:dyDescent="0.3">
      <c r="A39" s="68">
        <v>37</v>
      </c>
      <c r="B39" s="81" t="s">
        <v>72</v>
      </c>
      <c r="C39" s="82">
        <v>1955</v>
      </c>
      <c r="D39" s="14">
        <v>63</v>
      </c>
      <c r="E39" s="87" t="s">
        <v>73</v>
      </c>
      <c r="F39" s="92" t="s">
        <v>74</v>
      </c>
      <c r="G39" s="76" t="s">
        <v>75</v>
      </c>
      <c r="H39" s="65">
        <v>1</v>
      </c>
      <c r="I39" s="93">
        <v>10</v>
      </c>
      <c r="J39" s="67" t="s">
        <v>25</v>
      </c>
      <c r="K39" s="94">
        <f t="shared" ref="K39:K58" si="1">SUM(F39/4.53)</f>
        <v>0.22488962472406182</v>
      </c>
    </row>
    <row r="40" spans="1:11" x14ac:dyDescent="0.3">
      <c r="A40" s="68">
        <v>38</v>
      </c>
      <c r="B40" s="73" t="s">
        <v>76</v>
      </c>
      <c r="C40" s="70">
        <v>1988</v>
      </c>
      <c r="D40" s="14">
        <v>30</v>
      </c>
      <c r="E40" s="87" t="s">
        <v>77</v>
      </c>
      <c r="F40" s="92" t="s">
        <v>78</v>
      </c>
      <c r="G40" s="95" t="s">
        <v>48</v>
      </c>
      <c r="H40" s="65">
        <v>5</v>
      </c>
      <c r="I40" s="66">
        <v>6</v>
      </c>
      <c r="J40" s="67" t="s">
        <v>25</v>
      </c>
      <c r="K40" s="94">
        <f t="shared" si="1"/>
        <v>0.22565611969585481</v>
      </c>
    </row>
    <row r="41" spans="1:11" x14ac:dyDescent="0.3">
      <c r="A41" s="68">
        <v>39</v>
      </c>
      <c r="B41" s="89" t="s">
        <v>79</v>
      </c>
      <c r="C41" s="82">
        <v>1947</v>
      </c>
      <c r="D41" s="14">
        <v>71</v>
      </c>
      <c r="E41" s="71" t="s">
        <v>16</v>
      </c>
      <c r="F41" s="92" t="s">
        <v>80</v>
      </c>
      <c r="G41" s="76" t="s">
        <v>75</v>
      </c>
      <c r="H41" s="65">
        <v>2</v>
      </c>
      <c r="I41" s="66">
        <v>9</v>
      </c>
      <c r="J41" s="67"/>
      <c r="K41" s="94">
        <f t="shared" si="1"/>
        <v>0.22841550159430951</v>
      </c>
    </row>
    <row r="42" spans="1:11" x14ac:dyDescent="0.3">
      <c r="A42" s="68">
        <v>40</v>
      </c>
      <c r="B42" s="84" t="s">
        <v>81</v>
      </c>
      <c r="C42" s="86">
        <v>1973</v>
      </c>
      <c r="D42" s="14">
        <v>45</v>
      </c>
      <c r="E42" s="71" t="s">
        <v>16</v>
      </c>
      <c r="F42" s="92" t="s">
        <v>82</v>
      </c>
      <c r="G42" s="80" t="s">
        <v>38</v>
      </c>
      <c r="H42" s="65">
        <v>4</v>
      </c>
      <c r="I42" s="41">
        <v>7</v>
      </c>
      <c r="J42" s="67"/>
      <c r="K42" s="94">
        <f t="shared" si="1"/>
        <v>0.22902869757174388</v>
      </c>
    </row>
    <row r="43" spans="1:11" x14ac:dyDescent="0.3">
      <c r="A43" s="68">
        <v>41</v>
      </c>
      <c r="B43" s="81" t="s">
        <v>83</v>
      </c>
      <c r="C43" s="82">
        <v>1955</v>
      </c>
      <c r="D43" s="14">
        <v>63</v>
      </c>
      <c r="E43" s="96" t="s">
        <v>84</v>
      </c>
      <c r="F43" s="92" t="s">
        <v>85</v>
      </c>
      <c r="G43" s="76" t="s">
        <v>75</v>
      </c>
      <c r="H43" s="65">
        <v>3</v>
      </c>
      <c r="I43" s="66">
        <v>8</v>
      </c>
      <c r="J43" s="67"/>
      <c r="K43" s="94">
        <f t="shared" si="1"/>
        <v>0.23439416237429483</v>
      </c>
    </row>
    <row r="44" spans="1:11" x14ac:dyDescent="0.3">
      <c r="A44" s="68">
        <v>42</v>
      </c>
      <c r="B44" s="97" t="s">
        <v>86</v>
      </c>
      <c r="C44" s="98">
        <v>1975</v>
      </c>
      <c r="D44" s="14">
        <v>43</v>
      </c>
      <c r="E44" s="87"/>
      <c r="F44" s="92" t="s">
        <v>87</v>
      </c>
      <c r="G44" s="80" t="s">
        <v>38</v>
      </c>
      <c r="H44" s="65">
        <v>5</v>
      </c>
      <c r="I44" s="66">
        <v>6</v>
      </c>
      <c r="J44" s="67" t="s">
        <v>25</v>
      </c>
      <c r="K44" s="94">
        <f t="shared" si="1"/>
        <v>0.23730684326710816</v>
      </c>
    </row>
    <row r="45" spans="1:11" x14ac:dyDescent="0.3">
      <c r="A45" s="68">
        <v>43</v>
      </c>
      <c r="B45" s="89" t="s">
        <v>88</v>
      </c>
      <c r="C45" s="82">
        <v>1980</v>
      </c>
      <c r="D45" s="14">
        <v>38</v>
      </c>
      <c r="E45" s="99" t="s">
        <v>89</v>
      </c>
      <c r="F45" s="100" t="s">
        <v>90</v>
      </c>
      <c r="G45" s="80" t="s">
        <v>17</v>
      </c>
      <c r="H45" s="65">
        <v>7</v>
      </c>
      <c r="I45" s="66">
        <v>4</v>
      </c>
      <c r="J45" s="67"/>
      <c r="K45" s="94">
        <f t="shared" si="1"/>
        <v>0.23776674025018396</v>
      </c>
    </row>
    <row r="46" spans="1:11" x14ac:dyDescent="0.3">
      <c r="A46" s="68">
        <v>44</v>
      </c>
      <c r="B46" s="81" t="s">
        <v>91</v>
      </c>
      <c r="C46" s="82">
        <v>1983</v>
      </c>
      <c r="D46" s="14">
        <v>35</v>
      </c>
      <c r="E46" s="87" t="s">
        <v>24</v>
      </c>
      <c r="F46" s="92" t="s">
        <v>90</v>
      </c>
      <c r="G46" s="80" t="s">
        <v>38</v>
      </c>
      <c r="H46" s="65">
        <v>6</v>
      </c>
      <c r="I46" s="66">
        <v>5</v>
      </c>
      <c r="J46" s="67"/>
      <c r="K46" s="94">
        <f t="shared" si="1"/>
        <v>0.23776674025018396</v>
      </c>
    </row>
    <row r="47" spans="1:11" x14ac:dyDescent="0.3">
      <c r="A47" s="68">
        <v>45</v>
      </c>
      <c r="B47" s="81" t="s">
        <v>92</v>
      </c>
      <c r="C47" s="82">
        <v>1985</v>
      </c>
      <c r="D47" s="14">
        <v>33</v>
      </c>
      <c r="E47" s="78" t="s">
        <v>93</v>
      </c>
      <c r="F47" s="92" t="s">
        <v>94</v>
      </c>
      <c r="G47" s="80" t="s">
        <v>48</v>
      </c>
      <c r="H47" s="65">
        <v>6</v>
      </c>
      <c r="I47" s="66">
        <v>5</v>
      </c>
      <c r="J47" s="67" t="s">
        <v>25</v>
      </c>
      <c r="K47" s="94">
        <f t="shared" si="1"/>
        <v>0.24205911209222467</v>
      </c>
    </row>
    <row r="48" spans="1:11" x14ac:dyDescent="0.3">
      <c r="A48" s="68">
        <v>46</v>
      </c>
      <c r="B48" s="73" t="s">
        <v>95</v>
      </c>
      <c r="C48" s="70">
        <v>1968</v>
      </c>
      <c r="D48" s="14">
        <v>50</v>
      </c>
      <c r="E48" s="71" t="s">
        <v>16</v>
      </c>
      <c r="F48" s="92" t="s">
        <v>96</v>
      </c>
      <c r="G48" s="80" t="s">
        <v>36</v>
      </c>
      <c r="H48" s="65">
        <v>4</v>
      </c>
      <c r="I48" s="66">
        <v>7</v>
      </c>
      <c r="J48" s="67"/>
      <c r="K48" s="94">
        <f t="shared" si="1"/>
        <v>0.24849766985528571</v>
      </c>
    </row>
    <row r="49" spans="1:11" x14ac:dyDescent="0.3">
      <c r="A49" s="68">
        <v>47</v>
      </c>
      <c r="B49" s="101" t="s">
        <v>97</v>
      </c>
      <c r="C49" s="86">
        <v>1948</v>
      </c>
      <c r="D49" s="14">
        <v>70</v>
      </c>
      <c r="E49" s="102" t="s">
        <v>61</v>
      </c>
      <c r="F49" s="92" t="s">
        <v>98</v>
      </c>
      <c r="G49" s="80" t="s">
        <v>75</v>
      </c>
      <c r="H49" s="65">
        <v>4</v>
      </c>
      <c r="I49" s="66">
        <v>7</v>
      </c>
      <c r="J49" s="67"/>
      <c r="K49" s="94">
        <f t="shared" si="1"/>
        <v>0.24895756683836154</v>
      </c>
    </row>
    <row r="50" spans="1:11" x14ac:dyDescent="0.3">
      <c r="A50" s="68">
        <v>48</v>
      </c>
      <c r="B50" s="53" t="s">
        <v>99</v>
      </c>
      <c r="C50" s="39">
        <v>1945</v>
      </c>
      <c r="D50" s="14">
        <v>73</v>
      </c>
      <c r="E50" s="102" t="s">
        <v>61</v>
      </c>
      <c r="F50" s="103" t="s">
        <v>100</v>
      </c>
      <c r="G50" s="55" t="s">
        <v>75</v>
      </c>
      <c r="H50" s="65">
        <v>5</v>
      </c>
      <c r="I50" s="41">
        <v>6</v>
      </c>
      <c r="J50" s="67"/>
      <c r="K50" s="94">
        <f t="shared" si="1"/>
        <v>0.25508952661270545</v>
      </c>
    </row>
    <row r="51" spans="1:11" x14ac:dyDescent="0.3">
      <c r="A51" s="68">
        <v>49</v>
      </c>
      <c r="B51" s="73" t="s">
        <v>101</v>
      </c>
      <c r="C51" s="70">
        <v>2003</v>
      </c>
      <c r="D51" s="14">
        <v>15</v>
      </c>
      <c r="E51" s="104" t="s">
        <v>68</v>
      </c>
      <c r="F51" s="100" t="s">
        <v>102</v>
      </c>
      <c r="G51" s="80" t="s">
        <v>14</v>
      </c>
      <c r="H51" s="65">
        <v>4</v>
      </c>
      <c r="I51" s="66">
        <v>7</v>
      </c>
      <c r="J51" s="67" t="s">
        <v>25</v>
      </c>
      <c r="K51" s="94">
        <f t="shared" si="1"/>
        <v>0.25539612460142258</v>
      </c>
    </row>
    <row r="52" spans="1:11" x14ac:dyDescent="0.3">
      <c r="A52" s="68">
        <v>50</v>
      </c>
      <c r="B52" s="81" t="s">
        <v>103</v>
      </c>
      <c r="C52" s="82">
        <v>1976</v>
      </c>
      <c r="D52" s="14">
        <v>42</v>
      </c>
      <c r="E52" s="40"/>
      <c r="F52" s="92" t="s">
        <v>104</v>
      </c>
      <c r="G52" s="80" t="s">
        <v>38</v>
      </c>
      <c r="H52" s="65">
        <v>7</v>
      </c>
      <c r="I52" s="66">
        <v>4</v>
      </c>
      <c r="J52" s="67" t="s">
        <v>25</v>
      </c>
      <c r="K52" s="94">
        <f t="shared" si="1"/>
        <v>0.26413416727986261</v>
      </c>
    </row>
    <row r="53" spans="1:11" x14ac:dyDescent="0.3">
      <c r="A53" s="68">
        <v>51</v>
      </c>
      <c r="B53" s="81" t="s">
        <v>105</v>
      </c>
      <c r="C53" s="82">
        <v>1972</v>
      </c>
      <c r="D53" s="14">
        <v>46</v>
      </c>
      <c r="E53" s="59" t="s">
        <v>24</v>
      </c>
      <c r="F53" s="92" t="s">
        <v>106</v>
      </c>
      <c r="G53" s="80" t="s">
        <v>38</v>
      </c>
      <c r="H53" s="65">
        <v>8</v>
      </c>
      <c r="I53" s="66">
        <v>3</v>
      </c>
      <c r="J53" s="67"/>
      <c r="K53" s="94">
        <f t="shared" si="1"/>
        <v>0.26490066225165559</v>
      </c>
    </row>
    <row r="54" spans="1:11" x14ac:dyDescent="0.3">
      <c r="A54" s="68">
        <v>52</v>
      </c>
      <c r="B54" s="73" t="s">
        <v>107</v>
      </c>
      <c r="C54" s="70">
        <v>1963</v>
      </c>
      <c r="D54" s="14">
        <v>55</v>
      </c>
      <c r="E54" s="59" t="s">
        <v>108</v>
      </c>
      <c r="F54" s="92" t="s">
        <v>109</v>
      </c>
      <c r="G54" s="80" t="s">
        <v>36</v>
      </c>
      <c r="H54" s="65">
        <v>5</v>
      </c>
      <c r="I54" s="66">
        <v>6</v>
      </c>
      <c r="J54" s="67"/>
      <c r="K54" s="94">
        <f t="shared" si="1"/>
        <v>0.26689354917831737</v>
      </c>
    </row>
    <row r="55" spans="1:11" x14ac:dyDescent="0.3">
      <c r="A55" s="68">
        <v>53</v>
      </c>
      <c r="B55" s="89" t="s">
        <v>110</v>
      </c>
      <c r="C55" s="82">
        <v>1945</v>
      </c>
      <c r="D55" s="14">
        <v>73</v>
      </c>
      <c r="E55" s="58" t="s">
        <v>16</v>
      </c>
      <c r="F55" s="92" t="s">
        <v>111</v>
      </c>
      <c r="G55" s="80" t="s">
        <v>75</v>
      </c>
      <c r="H55" s="65">
        <v>6</v>
      </c>
      <c r="I55" s="66">
        <v>5</v>
      </c>
      <c r="J55" s="67"/>
      <c r="K55" s="94">
        <f t="shared" si="1"/>
        <v>0.27379200392445424</v>
      </c>
    </row>
    <row r="56" spans="1:11" x14ac:dyDescent="0.3">
      <c r="A56" s="68">
        <v>54</v>
      </c>
      <c r="B56" s="81" t="s">
        <v>112</v>
      </c>
      <c r="C56" s="105">
        <v>1993</v>
      </c>
      <c r="D56" s="106">
        <v>25</v>
      </c>
      <c r="E56" s="87" t="s">
        <v>113</v>
      </c>
      <c r="F56" s="92" t="s">
        <v>114</v>
      </c>
      <c r="G56" s="80" t="s">
        <v>48</v>
      </c>
      <c r="H56" s="65">
        <v>7</v>
      </c>
      <c r="I56" s="66">
        <v>4</v>
      </c>
      <c r="J56" s="67" t="s">
        <v>115</v>
      </c>
      <c r="K56" s="94">
        <f t="shared" si="1"/>
        <v>0.30414520480745649</v>
      </c>
    </row>
    <row r="57" spans="1:11" x14ac:dyDescent="0.3">
      <c r="A57" s="68">
        <v>55</v>
      </c>
      <c r="B57" s="107" t="s">
        <v>116</v>
      </c>
      <c r="C57" s="108">
        <v>1985</v>
      </c>
      <c r="D57" s="14">
        <v>33</v>
      </c>
      <c r="E57" s="59" t="s">
        <v>117</v>
      </c>
      <c r="F57" s="92" t="s">
        <v>118</v>
      </c>
      <c r="G57" s="80" t="s">
        <v>48</v>
      </c>
      <c r="H57" s="65">
        <v>8</v>
      </c>
      <c r="I57" s="66">
        <v>3</v>
      </c>
      <c r="J57" s="67" t="s">
        <v>115</v>
      </c>
      <c r="K57" s="94">
        <f t="shared" si="1"/>
        <v>0.31073706156487613</v>
      </c>
    </row>
    <row r="58" spans="1:11" ht="15" thickBot="1" x14ac:dyDescent="0.35">
      <c r="A58" s="109">
        <v>56</v>
      </c>
      <c r="B58" s="110" t="s">
        <v>119</v>
      </c>
      <c r="C58" s="111">
        <v>1963</v>
      </c>
      <c r="D58" s="111">
        <v>55</v>
      </c>
      <c r="E58" s="112" t="s">
        <v>19</v>
      </c>
      <c r="F58" s="113" t="s">
        <v>118</v>
      </c>
      <c r="G58" s="114" t="s">
        <v>120</v>
      </c>
      <c r="H58" s="115">
        <v>1</v>
      </c>
      <c r="I58" s="116">
        <v>10</v>
      </c>
      <c r="J58" s="117" t="s">
        <v>115</v>
      </c>
      <c r="K58" s="118">
        <f t="shared" si="1"/>
        <v>0.31073706156487613</v>
      </c>
    </row>
    <row r="59" spans="1:11" ht="15" thickTop="1" x14ac:dyDescent="0.3"/>
  </sheetData>
  <mergeCells count="1">
    <mergeCell ref="A1:K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workbookViewId="0">
      <selection activeCell="P57" sqref="P57"/>
    </sheetView>
  </sheetViews>
  <sheetFormatPr defaultRowHeight="14.4" x14ac:dyDescent="0.3"/>
  <cols>
    <col min="1" max="1" width="3" customWidth="1"/>
    <col min="2" max="2" width="17.44140625" customWidth="1"/>
    <col min="3" max="3" width="3.88671875" customWidth="1"/>
    <col min="4" max="4" width="3.33203125" customWidth="1"/>
    <col min="5" max="5" width="13.6640625" bestFit="1" customWidth="1"/>
    <col min="6" max="6" width="7.44140625" customWidth="1"/>
    <col min="7" max="7" width="3.33203125" style="177" customWidth="1"/>
    <col min="8" max="8" width="3.5546875" customWidth="1"/>
    <col min="9" max="9" width="2.6640625" customWidth="1"/>
    <col min="10" max="10" width="6.6640625" customWidth="1"/>
    <col min="11" max="11" width="5.6640625" customWidth="1"/>
  </cols>
  <sheetData>
    <row r="1" spans="1:11" x14ac:dyDescent="0.3">
      <c r="A1" s="822" t="s">
        <v>121</v>
      </c>
      <c r="B1" s="823"/>
      <c r="C1" s="823"/>
      <c r="D1" s="823"/>
      <c r="E1" s="823"/>
      <c r="F1" s="823"/>
      <c r="G1" s="823"/>
      <c r="H1" s="823"/>
      <c r="I1" s="823"/>
      <c r="J1" s="823"/>
      <c r="K1" s="824"/>
    </row>
    <row r="2" spans="1:11" x14ac:dyDescent="0.3">
      <c r="A2" s="119" t="s">
        <v>1</v>
      </c>
      <c r="B2" s="120" t="s">
        <v>2</v>
      </c>
      <c r="C2" s="121" t="s">
        <v>3</v>
      </c>
      <c r="D2" s="121" t="s">
        <v>4</v>
      </c>
      <c r="E2" s="121" t="s">
        <v>5</v>
      </c>
      <c r="F2" s="122" t="s">
        <v>6</v>
      </c>
      <c r="G2" s="121" t="s">
        <v>7</v>
      </c>
      <c r="H2" s="123" t="s">
        <v>8</v>
      </c>
      <c r="I2" s="123" t="s">
        <v>9</v>
      </c>
      <c r="J2" s="121" t="s">
        <v>10</v>
      </c>
      <c r="K2" s="124" t="s">
        <v>11</v>
      </c>
    </row>
    <row r="3" spans="1:11" x14ac:dyDescent="0.3">
      <c r="A3" s="125">
        <v>1</v>
      </c>
      <c r="B3" s="126" t="s">
        <v>12</v>
      </c>
      <c r="C3" s="127">
        <v>1998</v>
      </c>
      <c r="D3" s="128">
        <v>20</v>
      </c>
      <c r="E3" s="129" t="s">
        <v>13</v>
      </c>
      <c r="F3" s="130">
        <v>0.6958333333333333</v>
      </c>
      <c r="G3" s="131" t="s">
        <v>14</v>
      </c>
      <c r="H3" s="132">
        <v>1</v>
      </c>
      <c r="I3" s="133">
        <v>10</v>
      </c>
      <c r="J3" s="134" t="s">
        <v>122</v>
      </c>
      <c r="K3" s="135">
        <f t="shared" ref="K3:K19" si="0">SUM(F3)/4.53</f>
        <v>0.15360559234731419</v>
      </c>
    </row>
    <row r="4" spans="1:11" x14ac:dyDescent="0.3">
      <c r="A4" s="125">
        <v>2</v>
      </c>
      <c r="B4" s="126" t="s">
        <v>15</v>
      </c>
      <c r="C4" s="127">
        <v>1982</v>
      </c>
      <c r="D4" s="128">
        <v>36</v>
      </c>
      <c r="E4" s="136" t="s">
        <v>16</v>
      </c>
      <c r="F4" s="137">
        <v>0.69930555555555562</v>
      </c>
      <c r="G4" s="131" t="s">
        <v>17</v>
      </c>
      <c r="H4" s="132">
        <v>1</v>
      </c>
      <c r="I4" s="133">
        <v>10</v>
      </c>
      <c r="J4" s="138" t="s">
        <v>123</v>
      </c>
      <c r="K4" s="135">
        <f t="shared" si="0"/>
        <v>0.1543720873191072</v>
      </c>
    </row>
    <row r="5" spans="1:11" x14ac:dyDescent="0.3">
      <c r="A5" s="125">
        <v>3</v>
      </c>
      <c r="B5" s="139" t="s">
        <v>124</v>
      </c>
      <c r="C5" s="140">
        <v>1973</v>
      </c>
      <c r="D5" s="141">
        <v>45</v>
      </c>
      <c r="E5" s="142"/>
      <c r="F5" s="143">
        <v>0.70208333333333339</v>
      </c>
      <c r="G5" s="140" t="s">
        <v>20</v>
      </c>
      <c r="H5" s="132"/>
      <c r="I5" s="133">
        <v>10</v>
      </c>
      <c r="J5" s="138"/>
      <c r="K5" s="135">
        <f t="shared" si="0"/>
        <v>0.15498528329654157</v>
      </c>
    </row>
    <row r="6" spans="1:11" x14ac:dyDescent="0.3">
      <c r="A6" s="125">
        <v>4</v>
      </c>
      <c r="B6" s="144" t="s">
        <v>125</v>
      </c>
      <c r="C6" s="145">
        <v>1998</v>
      </c>
      <c r="D6" s="141">
        <v>20</v>
      </c>
      <c r="E6" s="146" t="s">
        <v>126</v>
      </c>
      <c r="F6" s="130">
        <v>0.72152777777777777</v>
      </c>
      <c r="G6" s="131" t="s">
        <v>14</v>
      </c>
      <c r="H6" s="132">
        <v>2</v>
      </c>
      <c r="I6" s="147">
        <v>9</v>
      </c>
      <c r="J6" s="138" t="s">
        <v>25</v>
      </c>
      <c r="K6" s="135">
        <f t="shared" si="0"/>
        <v>0.15927765513858227</v>
      </c>
    </row>
    <row r="7" spans="1:11" x14ac:dyDescent="0.3">
      <c r="A7" s="125">
        <v>5</v>
      </c>
      <c r="B7" s="148" t="s">
        <v>23</v>
      </c>
      <c r="C7" s="149">
        <v>1981</v>
      </c>
      <c r="D7" s="128">
        <v>37</v>
      </c>
      <c r="E7" s="150" t="s">
        <v>24</v>
      </c>
      <c r="F7" s="143">
        <v>0.73958333333333337</v>
      </c>
      <c r="G7" s="131" t="s">
        <v>17</v>
      </c>
      <c r="H7" s="132">
        <v>2</v>
      </c>
      <c r="I7" s="147">
        <v>9</v>
      </c>
      <c r="J7" s="138"/>
      <c r="K7" s="135">
        <f t="shared" si="0"/>
        <v>0.16326342899190582</v>
      </c>
    </row>
    <row r="8" spans="1:11" x14ac:dyDescent="0.3">
      <c r="A8" s="125">
        <v>6</v>
      </c>
      <c r="B8" s="151" t="s">
        <v>26</v>
      </c>
      <c r="C8" s="149">
        <v>1980</v>
      </c>
      <c r="D8" s="128">
        <v>38</v>
      </c>
      <c r="E8" s="136" t="s">
        <v>16</v>
      </c>
      <c r="F8" s="130">
        <v>0.74375000000000002</v>
      </c>
      <c r="G8" s="131" t="s">
        <v>17</v>
      </c>
      <c r="H8" s="132">
        <v>3</v>
      </c>
      <c r="I8" s="147">
        <v>8</v>
      </c>
      <c r="J8" s="138"/>
      <c r="K8" s="135">
        <f t="shared" si="0"/>
        <v>0.1641832229580574</v>
      </c>
    </row>
    <row r="9" spans="1:11" x14ac:dyDescent="0.3">
      <c r="A9" s="125">
        <v>7</v>
      </c>
      <c r="B9" s="139" t="s">
        <v>18</v>
      </c>
      <c r="C9" s="128">
        <v>1972</v>
      </c>
      <c r="D9" s="128">
        <v>46</v>
      </c>
      <c r="E9" s="152" t="s">
        <v>19</v>
      </c>
      <c r="F9" s="143">
        <v>0.74652777777777779</v>
      </c>
      <c r="G9" s="131" t="s">
        <v>20</v>
      </c>
      <c r="H9" s="132"/>
      <c r="I9" s="147">
        <v>9</v>
      </c>
      <c r="J9" s="138"/>
      <c r="K9" s="135">
        <f t="shared" si="0"/>
        <v>0.16479641893549177</v>
      </c>
    </row>
    <row r="10" spans="1:11" x14ac:dyDescent="0.3">
      <c r="A10" s="125">
        <v>8</v>
      </c>
      <c r="B10" s="144" t="s">
        <v>127</v>
      </c>
      <c r="C10" s="145">
        <v>1998</v>
      </c>
      <c r="D10" s="141">
        <v>20</v>
      </c>
      <c r="E10" s="146" t="s">
        <v>126</v>
      </c>
      <c r="F10" s="130">
        <v>0.76111111111111107</v>
      </c>
      <c r="G10" s="140" t="s">
        <v>14</v>
      </c>
      <c r="H10" s="132">
        <v>3</v>
      </c>
      <c r="I10" s="147">
        <v>8</v>
      </c>
      <c r="J10" s="138" t="s">
        <v>25</v>
      </c>
      <c r="K10" s="135">
        <f t="shared" si="0"/>
        <v>0.1680156978170223</v>
      </c>
    </row>
    <row r="11" spans="1:11" x14ac:dyDescent="0.3">
      <c r="A11" s="125">
        <v>9</v>
      </c>
      <c r="B11" s="151" t="s">
        <v>128</v>
      </c>
      <c r="C11" s="149">
        <v>1987</v>
      </c>
      <c r="D11" s="128">
        <v>31</v>
      </c>
      <c r="E11" s="153" t="s">
        <v>126</v>
      </c>
      <c r="F11" s="130">
        <v>0.76527777777777783</v>
      </c>
      <c r="G11" s="140" t="s">
        <v>17</v>
      </c>
      <c r="H11" s="132">
        <v>4</v>
      </c>
      <c r="I11" s="147">
        <v>7</v>
      </c>
      <c r="J11" s="138"/>
      <c r="K11" s="135">
        <f t="shared" si="0"/>
        <v>0.16893549178317391</v>
      </c>
    </row>
    <row r="12" spans="1:11" x14ac:dyDescent="0.3">
      <c r="A12" s="125">
        <v>10</v>
      </c>
      <c r="B12" s="154" t="s">
        <v>29</v>
      </c>
      <c r="C12" s="149">
        <v>1975</v>
      </c>
      <c r="D12" s="128">
        <v>43</v>
      </c>
      <c r="E12" s="155" t="s">
        <v>24</v>
      </c>
      <c r="F12" s="137">
        <v>0.79513888888888884</v>
      </c>
      <c r="G12" s="131" t="s">
        <v>20</v>
      </c>
      <c r="H12" s="132"/>
      <c r="I12" s="147">
        <v>8</v>
      </c>
      <c r="J12" s="138"/>
      <c r="K12" s="135">
        <f t="shared" si="0"/>
        <v>0.17552734854059354</v>
      </c>
    </row>
    <row r="13" spans="1:11" x14ac:dyDescent="0.3">
      <c r="A13" s="125">
        <v>11</v>
      </c>
      <c r="B13" s="144" t="s">
        <v>129</v>
      </c>
      <c r="C13" s="145">
        <v>2000</v>
      </c>
      <c r="D13" s="141">
        <v>18</v>
      </c>
      <c r="E13" s="146" t="s">
        <v>126</v>
      </c>
      <c r="F13" s="130">
        <v>0.7993055555555556</v>
      </c>
      <c r="G13" s="140" t="s">
        <v>14</v>
      </c>
      <c r="H13" s="132">
        <v>4</v>
      </c>
      <c r="I13" s="147">
        <v>7</v>
      </c>
      <c r="J13" s="138" t="s">
        <v>25</v>
      </c>
      <c r="K13" s="135">
        <f t="shared" si="0"/>
        <v>0.17644714250674515</v>
      </c>
    </row>
    <row r="14" spans="1:11" x14ac:dyDescent="0.3">
      <c r="A14" s="125">
        <v>12</v>
      </c>
      <c r="B14" s="148" t="s">
        <v>30</v>
      </c>
      <c r="C14" s="149">
        <v>1977</v>
      </c>
      <c r="D14" s="128">
        <v>41</v>
      </c>
      <c r="E14" s="136" t="s">
        <v>16</v>
      </c>
      <c r="F14" s="143">
        <v>0.8125</v>
      </c>
      <c r="G14" s="131" t="s">
        <v>20</v>
      </c>
      <c r="H14" s="132"/>
      <c r="I14" s="147">
        <v>7</v>
      </c>
      <c r="J14" s="138"/>
      <c r="K14" s="135">
        <f t="shared" si="0"/>
        <v>0.1793598233995585</v>
      </c>
    </row>
    <row r="15" spans="1:11" x14ac:dyDescent="0.3">
      <c r="A15" s="125">
        <v>13</v>
      </c>
      <c r="B15" s="148" t="s">
        <v>32</v>
      </c>
      <c r="C15" s="149">
        <v>1972</v>
      </c>
      <c r="D15" s="128">
        <v>46</v>
      </c>
      <c r="E15" s="156" t="s">
        <v>24</v>
      </c>
      <c r="F15" s="143">
        <v>0.81736111111111109</v>
      </c>
      <c r="G15" s="140" t="s">
        <v>20</v>
      </c>
      <c r="H15" s="132"/>
      <c r="I15" s="147">
        <v>6</v>
      </c>
      <c r="J15" s="138"/>
      <c r="K15" s="135">
        <f t="shared" si="0"/>
        <v>0.18043291636006867</v>
      </c>
    </row>
    <row r="16" spans="1:11" x14ac:dyDescent="0.3">
      <c r="A16" s="125">
        <v>14</v>
      </c>
      <c r="B16" s="154" t="s">
        <v>33</v>
      </c>
      <c r="C16" s="149">
        <v>1973</v>
      </c>
      <c r="D16" s="128">
        <v>45</v>
      </c>
      <c r="E16" s="152" t="s">
        <v>19</v>
      </c>
      <c r="F16" s="143">
        <v>0.8354166666666667</v>
      </c>
      <c r="G16" s="140" t="s">
        <v>20</v>
      </c>
      <c r="H16" s="132"/>
      <c r="I16" s="147">
        <v>5</v>
      </c>
      <c r="J16" s="138"/>
      <c r="K16" s="135">
        <f t="shared" si="0"/>
        <v>0.18441869021339219</v>
      </c>
    </row>
    <row r="17" spans="1:11" x14ac:dyDescent="0.3">
      <c r="A17" s="125">
        <v>15</v>
      </c>
      <c r="B17" s="139" t="s">
        <v>35</v>
      </c>
      <c r="C17" s="128">
        <v>1964</v>
      </c>
      <c r="D17" s="128">
        <v>54</v>
      </c>
      <c r="E17" s="136" t="s">
        <v>16</v>
      </c>
      <c r="F17" s="143">
        <v>0.83819444444444446</v>
      </c>
      <c r="G17" s="131" t="s">
        <v>36</v>
      </c>
      <c r="H17" s="132">
        <v>1</v>
      </c>
      <c r="I17" s="133">
        <v>10</v>
      </c>
      <c r="J17" s="138"/>
      <c r="K17" s="135">
        <f t="shared" si="0"/>
        <v>0.18503188619082658</v>
      </c>
    </row>
    <row r="18" spans="1:11" x14ac:dyDescent="0.3">
      <c r="A18" s="125">
        <v>16</v>
      </c>
      <c r="B18" s="144" t="s">
        <v>44</v>
      </c>
      <c r="C18" s="127">
        <v>1986</v>
      </c>
      <c r="D18" s="128">
        <v>32</v>
      </c>
      <c r="E18" s="157" t="s">
        <v>45</v>
      </c>
      <c r="F18" s="130">
        <v>0.84305555555555556</v>
      </c>
      <c r="G18" s="140" t="s">
        <v>17</v>
      </c>
      <c r="H18" s="132">
        <v>5</v>
      </c>
      <c r="I18" s="147">
        <v>6</v>
      </c>
      <c r="J18" s="138"/>
      <c r="K18" s="135">
        <f t="shared" si="0"/>
        <v>0.18610497915133675</v>
      </c>
    </row>
    <row r="19" spans="1:11" x14ac:dyDescent="0.3">
      <c r="A19" s="125">
        <v>17</v>
      </c>
      <c r="B19" s="148" t="s">
        <v>39</v>
      </c>
      <c r="C19" s="149">
        <v>1977</v>
      </c>
      <c r="D19" s="128">
        <v>41</v>
      </c>
      <c r="E19" s="152" t="s">
        <v>19</v>
      </c>
      <c r="F19" s="143">
        <v>0.85277777777777775</v>
      </c>
      <c r="G19" s="140" t="s">
        <v>20</v>
      </c>
      <c r="H19" s="132"/>
      <c r="I19" s="147">
        <v>4</v>
      </c>
      <c r="J19" s="134"/>
      <c r="K19" s="135">
        <f t="shared" si="0"/>
        <v>0.18825116507235712</v>
      </c>
    </row>
    <row r="20" spans="1:11" x14ac:dyDescent="0.3">
      <c r="A20" s="125">
        <v>18</v>
      </c>
      <c r="B20" s="154" t="s">
        <v>130</v>
      </c>
      <c r="C20" s="149">
        <v>1973</v>
      </c>
      <c r="D20" s="128">
        <v>45</v>
      </c>
      <c r="E20" s="156" t="s">
        <v>131</v>
      </c>
      <c r="F20" s="143">
        <v>0.85486111111111107</v>
      </c>
      <c r="G20" s="140" t="s">
        <v>38</v>
      </c>
      <c r="H20" s="132">
        <v>1</v>
      </c>
      <c r="I20" s="133">
        <v>10</v>
      </c>
      <c r="J20" s="138" t="s">
        <v>25</v>
      </c>
      <c r="K20" s="158">
        <f>SUM(F20/4.53)</f>
        <v>0.18871106205543289</v>
      </c>
    </row>
    <row r="21" spans="1:11" x14ac:dyDescent="0.3">
      <c r="A21" s="125">
        <v>19</v>
      </c>
      <c r="B21" s="139" t="s">
        <v>132</v>
      </c>
      <c r="C21" s="140">
        <v>1976</v>
      </c>
      <c r="D21" s="141">
        <v>42</v>
      </c>
      <c r="E21" s="152" t="s">
        <v>19</v>
      </c>
      <c r="F21" s="143">
        <v>0.85625000000000007</v>
      </c>
      <c r="G21" s="140" t="s">
        <v>20</v>
      </c>
      <c r="H21" s="132"/>
      <c r="I21" s="147">
        <v>3</v>
      </c>
      <c r="J21" s="138"/>
      <c r="K21" s="135">
        <f>SUM(F21)/4.53</f>
        <v>0.1890176600441501</v>
      </c>
    </row>
    <row r="22" spans="1:11" x14ac:dyDescent="0.3">
      <c r="A22" s="125">
        <v>20</v>
      </c>
      <c r="B22" s="154" t="s">
        <v>46</v>
      </c>
      <c r="C22" s="149">
        <v>2002</v>
      </c>
      <c r="D22" s="128">
        <v>16</v>
      </c>
      <c r="E22" s="155" t="s">
        <v>47</v>
      </c>
      <c r="F22" s="143">
        <v>0.85625000000000007</v>
      </c>
      <c r="G22" s="131" t="s">
        <v>48</v>
      </c>
      <c r="H22" s="132">
        <v>1</v>
      </c>
      <c r="I22" s="133">
        <v>10</v>
      </c>
      <c r="J22" s="134"/>
      <c r="K22" s="135">
        <f>SUM(F22)/4.53</f>
        <v>0.1890176600441501</v>
      </c>
    </row>
    <row r="23" spans="1:11" x14ac:dyDescent="0.3">
      <c r="A23" s="125">
        <v>21</v>
      </c>
      <c r="B23" s="154" t="s">
        <v>42</v>
      </c>
      <c r="C23" s="149">
        <v>1974</v>
      </c>
      <c r="D23" s="128">
        <v>44</v>
      </c>
      <c r="E23" s="155" t="s">
        <v>43</v>
      </c>
      <c r="F23" s="143">
        <v>0.85902777777777783</v>
      </c>
      <c r="G23" s="140" t="s">
        <v>20</v>
      </c>
      <c r="H23" s="132"/>
      <c r="I23" s="147">
        <v>2</v>
      </c>
      <c r="J23" s="134"/>
      <c r="K23" s="135">
        <f>SUM(F23)/4.53</f>
        <v>0.1896308560215845</v>
      </c>
    </row>
    <row r="24" spans="1:11" x14ac:dyDescent="0.3">
      <c r="A24" s="125">
        <v>22</v>
      </c>
      <c r="B24" s="151" t="s">
        <v>37</v>
      </c>
      <c r="C24" s="149">
        <v>1979</v>
      </c>
      <c r="D24" s="128">
        <v>39</v>
      </c>
      <c r="E24" s="152" t="s">
        <v>19</v>
      </c>
      <c r="F24" s="137">
        <v>0.85972222222222217</v>
      </c>
      <c r="G24" s="131" t="s">
        <v>38</v>
      </c>
      <c r="H24" s="132">
        <v>2</v>
      </c>
      <c r="I24" s="147">
        <v>9</v>
      </c>
      <c r="J24" s="138"/>
      <c r="K24" s="158">
        <f>SUM(F24/4.53)</f>
        <v>0.18978415501594306</v>
      </c>
    </row>
    <row r="25" spans="1:11" x14ac:dyDescent="0.3">
      <c r="A25" s="125">
        <v>23</v>
      </c>
      <c r="B25" s="154" t="s">
        <v>51</v>
      </c>
      <c r="C25" s="149">
        <v>1977</v>
      </c>
      <c r="D25" s="128">
        <v>41</v>
      </c>
      <c r="E25" s="156" t="s">
        <v>52</v>
      </c>
      <c r="F25" s="143">
        <v>0.86805555555555547</v>
      </c>
      <c r="G25" s="140" t="s">
        <v>20</v>
      </c>
      <c r="H25" s="132"/>
      <c r="I25" s="147">
        <v>1</v>
      </c>
      <c r="J25" s="138"/>
      <c r="K25" s="135">
        <f>SUM(F25)/4.53</f>
        <v>0.19162374294824622</v>
      </c>
    </row>
    <row r="26" spans="1:11" x14ac:dyDescent="0.3">
      <c r="A26" s="125">
        <v>24</v>
      </c>
      <c r="B26" s="151" t="s">
        <v>49</v>
      </c>
      <c r="C26" s="149">
        <v>1977</v>
      </c>
      <c r="D26" s="128">
        <v>41</v>
      </c>
      <c r="E26" s="136" t="s">
        <v>16</v>
      </c>
      <c r="F26" s="143">
        <v>0.87569444444444444</v>
      </c>
      <c r="G26" s="131" t="s">
        <v>38</v>
      </c>
      <c r="H26" s="132">
        <v>3</v>
      </c>
      <c r="I26" s="147">
        <v>8</v>
      </c>
      <c r="J26" s="138"/>
      <c r="K26" s="158">
        <f>SUM(F26/4.53)</f>
        <v>0.19331003188619081</v>
      </c>
    </row>
    <row r="27" spans="1:11" x14ac:dyDescent="0.3">
      <c r="A27" s="125">
        <v>25</v>
      </c>
      <c r="B27" s="151" t="s">
        <v>53</v>
      </c>
      <c r="C27" s="149">
        <v>2001</v>
      </c>
      <c r="D27" s="128">
        <v>17</v>
      </c>
      <c r="E27" s="155" t="s">
        <v>54</v>
      </c>
      <c r="F27" s="143">
        <v>0.88958333333333339</v>
      </c>
      <c r="G27" s="131" t="s">
        <v>48</v>
      </c>
      <c r="H27" s="132">
        <v>2</v>
      </c>
      <c r="I27" s="147">
        <v>9</v>
      </c>
      <c r="J27" s="134"/>
      <c r="K27" s="135">
        <f>SUM(F27)/4.53</f>
        <v>0.19637601177336278</v>
      </c>
    </row>
    <row r="28" spans="1:11" x14ac:dyDescent="0.3">
      <c r="A28" s="125">
        <v>26</v>
      </c>
      <c r="B28" s="151" t="s">
        <v>133</v>
      </c>
      <c r="C28" s="149">
        <v>1981</v>
      </c>
      <c r="D28" s="128">
        <v>37</v>
      </c>
      <c r="E28" s="153" t="s">
        <v>52</v>
      </c>
      <c r="F28" s="130">
        <v>0.89097222222222217</v>
      </c>
      <c r="G28" s="140" t="s">
        <v>17</v>
      </c>
      <c r="H28" s="132">
        <v>6</v>
      </c>
      <c r="I28" s="147">
        <v>5</v>
      </c>
      <c r="J28" s="138"/>
      <c r="K28" s="135">
        <f>SUM(F28)/4.53</f>
        <v>0.19668260976207994</v>
      </c>
    </row>
    <row r="29" spans="1:11" x14ac:dyDescent="0.3">
      <c r="A29" s="125">
        <v>27</v>
      </c>
      <c r="B29" s="144" t="s">
        <v>57</v>
      </c>
      <c r="C29" s="127">
        <v>1970</v>
      </c>
      <c r="D29" s="128">
        <v>48</v>
      </c>
      <c r="E29" s="159" t="s">
        <v>58</v>
      </c>
      <c r="F29" s="143">
        <v>0.90972222222222221</v>
      </c>
      <c r="G29" s="140" t="s">
        <v>20</v>
      </c>
      <c r="H29" s="132"/>
      <c r="I29" s="147">
        <v>1</v>
      </c>
      <c r="J29" s="138"/>
      <c r="K29" s="135">
        <f>SUM(F29)/4.53</f>
        <v>0.20082168260976208</v>
      </c>
    </row>
    <row r="30" spans="1:11" x14ac:dyDescent="0.3">
      <c r="A30" s="125">
        <v>28</v>
      </c>
      <c r="B30" s="154" t="s">
        <v>134</v>
      </c>
      <c r="C30" s="140">
        <v>2003</v>
      </c>
      <c r="D30" s="141">
        <v>15</v>
      </c>
      <c r="E30" s="155" t="s">
        <v>126</v>
      </c>
      <c r="F30" s="143">
        <v>0.91736111111111107</v>
      </c>
      <c r="G30" s="140" t="s">
        <v>48</v>
      </c>
      <c r="H30" s="132">
        <v>3</v>
      </c>
      <c r="I30" s="147">
        <v>8</v>
      </c>
      <c r="J30" s="138" t="s">
        <v>25</v>
      </c>
      <c r="K30" s="158">
        <f>SUM(F30/4.53)</f>
        <v>0.20250797154770664</v>
      </c>
    </row>
    <row r="31" spans="1:11" x14ac:dyDescent="0.3">
      <c r="A31" s="125">
        <v>29</v>
      </c>
      <c r="B31" s="151" t="s">
        <v>135</v>
      </c>
      <c r="C31" s="149">
        <v>1987</v>
      </c>
      <c r="D31" s="128">
        <v>31</v>
      </c>
      <c r="E31" s="153" t="s">
        <v>136</v>
      </c>
      <c r="F31" s="130">
        <v>0.92291666666666661</v>
      </c>
      <c r="G31" s="140" t="s">
        <v>17</v>
      </c>
      <c r="H31" s="132">
        <v>7</v>
      </c>
      <c r="I31" s="147">
        <v>4</v>
      </c>
      <c r="J31" s="138"/>
      <c r="K31" s="135">
        <f>SUM(F31)/4.53</f>
        <v>0.2037343635025754</v>
      </c>
    </row>
    <row r="32" spans="1:11" x14ac:dyDescent="0.3">
      <c r="A32" s="125">
        <v>30</v>
      </c>
      <c r="B32" s="126" t="s">
        <v>71</v>
      </c>
      <c r="C32" s="127">
        <v>1962</v>
      </c>
      <c r="D32" s="128">
        <v>56</v>
      </c>
      <c r="E32" s="160" t="s">
        <v>19</v>
      </c>
      <c r="F32" s="143">
        <v>0.93819444444444444</v>
      </c>
      <c r="G32" s="131" t="s">
        <v>36</v>
      </c>
      <c r="H32" s="132">
        <v>2</v>
      </c>
      <c r="I32" s="147">
        <v>9</v>
      </c>
      <c r="J32" s="138"/>
      <c r="K32" s="135">
        <f>SUM(F32)/4.53</f>
        <v>0.20710694137846455</v>
      </c>
    </row>
    <row r="33" spans="1:11" x14ac:dyDescent="0.3">
      <c r="A33" s="125">
        <v>31</v>
      </c>
      <c r="B33" s="144" t="s">
        <v>65</v>
      </c>
      <c r="C33" s="127">
        <v>1985</v>
      </c>
      <c r="D33" s="128">
        <v>33</v>
      </c>
      <c r="E33" s="156" t="s">
        <v>43</v>
      </c>
      <c r="F33" s="130">
        <v>0.95347222222222217</v>
      </c>
      <c r="G33" s="140" t="s">
        <v>17</v>
      </c>
      <c r="H33" s="132">
        <v>8</v>
      </c>
      <c r="I33" s="147">
        <v>3</v>
      </c>
      <c r="J33" s="134"/>
      <c r="K33" s="135">
        <f>SUM(F33)/4.53</f>
        <v>0.21047951925435368</v>
      </c>
    </row>
    <row r="34" spans="1:11" x14ac:dyDescent="0.3">
      <c r="A34" s="125">
        <v>32</v>
      </c>
      <c r="B34" s="154" t="s">
        <v>66</v>
      </c>
      <c r="C34" s="149">
        <v>1986</v>
      </c>
      <c r="D34" s="128">
        <v>32</v>
      </c>
      <c r="E34" s="155" t="s">
        <v>45</v>
      </c>
      <c r="F34" s="137">
        <v>0.9770833333333333</v>
      </c>
      <c r="G34" s="131" t="s">
        <v>48</v>
      </c>
      <c r="H34" s="132">
        <v>4</v>
      </c>
      <c r="I34" s="147">
        <v>7</v>
      </c>
      <c r="J34" s="134"/>
      <c r="K34" s="135">
        <f>SUM(F34)/4.53</f>
        <v>0.21569168506254596</v>
      </c>
    </row>
    <row r="35" spans="1:11" x14ac:dyDescent="0.3">
      <c r="A35" s="125">
        <v>33</v>
      </c>
      <c r="B35" s="154" t="s">
        <v>137</v>
      </c>
      <c r="C35" s="149">
        <v>1975</v>
      </c>
      <c r="D35" s="128">
        <v>43</v>
      </c>
      <c r="E35" s="156" t="s">
        <v>138</v>
      </c>
      <c r="F35" s="161" t="s">
        <v>139</v>
      </c>
      <c r="G35" s="140" t="s">
        <v>38</v>
      </c>
      <c r="H35" s="132">
        <v>4</v>
      </c>
      <c r="I35" s="147">
        <v>7</v>
      </c>
      <c r="J35" s="138"/>
      <c r="K35" s="158">
        <f>SUM(F35/4.53)</f>
        <v>0.22151704684817264</v>
      </c>
    </row>
    <row r="36" spans="1:11" x14ac:dyDescent="0.3">
      <c r="A36" s="125">
        <v>34</v>
      </c>
      <c r="B36" s="144" t="s">
        <v>95</v>
      </c>
      <c r="C36" s="127">
        <v>1968</v>
      </c>
      <c r="D36" s="128">
        <v>50</v>
      </c>
      <c r="E36" s="136" t="s">
        <v>16</v>
      </c>
      <c r="F36" s="161" t="s">
        <v>139</v>
      </c>
      <c r="G36" s="131" t="s">
        <v>36</v>
      </c>
      <c r="H36" s="132">
        <v>3</v>
      </c>
      <c r="I36" s="147">
        <v>8</v>
      </c>
      <c r="J36" s="138"/>
      <c r="K36" s="158">
        <f>SUM(F36/4.53)</f>
        <v>0.22151704684817264</v>
      </c>
    </row>
    <row r="37" spans="1:11" x14ac:dyDescent="0.3">
      <c r="A37" s="125">
        <v>35</v>
      </c>
      <c r="B37" s="154" t="s">
        <v>72</v>
      </c>
      <c r="C37" s="149">
        <v>1955</v>
      </c>
      <c r="D37" s="128">
        <v>63</v>
      </c>
      <c r="E37" s="155" t="s">
        <v>73</v>
      </c>
      <c r="F37" s="161" t="s">
        <v>140</v>
      </c>
      <c r="G37" s="131" t="s">
        <v>75</v>
      </c>
      <c r="H37" s="132">
        <v>1</v>
      </c>
      <c r="I37" s="133">
        <v>10</v>
      </c>
      <c r="J37" s="138"/>
      <c r="K37" s="158">
        <f t="shared" ref="K37:K44" si="1">SUM(F37/4.53)</f>
        <v>0.22335663478047585</v>
      </c>
    </row>
    <row r="38" spans="1:11" x14ac:dyDescent="0.3">
      <c r="A38" s="125">
        <v>36</v>
      </c>
      <c r="B38" s="148" t="s">
        <v>81</v>
      </c>
      <c r="C38" s="128">
        <v>1973</v>
      </c>
      <c r="D38" s="128">
        <v>45</v>
      </c>
      <c r="E38" s="136" t="s">
        <v>16</v>
      </c>
      <c r="F38" s="161" t="s">
        <v>141</v>
      </c>
      <c r="G38" s="131" t="s">
        <v>38</v>
      </c>
      <c r="H38" s="132">
        <v>5</v>
      </c>
      <c r="I38" s="147">
        <v>6</v>
      </c>
      <c r="J38" s="138"/>
      <c r="K38" s="158">
        <f t="shared" si="1"/>
        <v>0.22596271768457196</v>
      </c>
    </row>
    <row r="39" spans="1:11" x14ac:dyDescent="0.3">
      <c r="A39" s="125">
        <v>37</v>
      </c>
      <c r="B39" s="144" t="s">
        <v>76</v>
      </c>
      <c r="C39" s="127">
        <v>1988</v>
      </c>
      <c r="D39" s="128">
        <v>30</v>
      </c>
      <c r="E39" s="155" t="s">
        <v>77</v>
      </c>
      <c r="F39" s="161" t="s">
        <v>142</v>
      </c>
      <c r="G39" s="140" t="s">
        <v>48</v>
      </c>
      <c r="H39" s="132">
        <v>5</v>
      </c>
      <c r="I39" s="147">
        <v>6</v>
      </c>
      <c r="J39" s="138"/>
      <c r="K39" s="158">
        <f t="shared" si="1"/>
        <v>0.22964189354917827</v>
      </c>
    </row>
    <row r="40" spans="1:11" x14ac:dyDescent="0.3">
      <c r="A40" s="125">
        <v>38</v>
      </c>
      <c r="B40" s="144" t="s">
        <v>60</v>
      </c>
      <c r="C40" s="127">
        <v>2002</v>
      </c>
      <c r="D40" s="128">
        <v>16</v>
      </c>
      <c r="E40" s="162" t="s">
        <v>61</v>
      </c>
      <c r="F40" s="161" t="s">
        <v>143</v>
      </c>
      <c r="G40" s="131" t="s">
        <v>14</v>
      </c>
      <c r="H40" s="132">
        <v>5</v>
      </c>
      <c r="I40" s="147">
        <v>6</v>
      </c>
      <c r="J40" s="134"/>
      <c r="K40" s="158">
        <f t="shared" si="1"/>
        <v>0.23086828550404709</v>
      </c>
    </row>
    <row r="41" spans="1:11" x14ac:dyDescent="0.3">
      <c r="A41" s="125">
        <v>39</v>
      </c>
      <c r="B41" s="154" t="s">
        <v>83</v>
      </c>
      <c r="C41" s="149">
        <v>1955</v>
      </c>
      <c r="D41" s="128">
        <v>63</v>
      </c>
      <c r="E41" s="163" t="s">
        <v>84</v>
      </c>
      <c r="F41" s="161" t="s">
        <v>144</v>
      </c>
      <c r="G41" s="131" t="s">
        <v>75</v>
      </c>
      <c r="H41" s="132">
        <v>2</v>
      </c>
      <c r="I41" s="147">
        <v>9</v>
      </c>
      <c r="J41" s="138"/>
      <c r="K41" s="158">
        <f t="shared" si="1"/>
        <v>0.23470076036301199</v>
      </c>
    </row>
    <row r="42" spans="1:11" x14ac:dyDescent="0.3">
      <c r="A42" s="125">
        <v>40</v>
      </c>
      <c r="B42" s="139" t="s">
        <v>97</v>
      </c>
      <c r="C42" s="128">
        <v>1948</v>
      </c>
      <c r="D42" s="128">
        <v>70</v>
      </c>
      <c r="E42" s="164" t="s">
        <v>61</v>
      </c>
      <c r="F42" s="161" t="s">
        <v>145</v>
      </c>
      <c r="G42" s="131" t="s">
        <v>75</v>
      </c>
      <c r="H42" s="132">
        <v>3</v>
      </c>
      <c r="I42" s="147">
        <v>8</v>
      </c>
      <c r="J42" s="138"/>
      <c r="K42" s="158">
        <f t="shared" si="1"/>
        <v>0.24650478292862399</v>
      </c>
    </row>
    <row r="43" spans="1:11" x14ac:dyDescent="0.3">
      <c r="A43" s="125">
        <v>41</v>
      </c>
      <c r="B43" s="154" t="s">
        <v>105</v>
      </c>
      <c r="C43" s="149">
        <v>1972</v>
      </c>
      <c r="D43" s="128">
        <v>46</v>
      </c>
      <c r="E43" s="155" t="s">
        <v>24</v>
      </c>
      <c r="F43" s="161" t="s">
        <v>146</v>
      </c>
      <c r="G43" s="140" t="s">
        <v>38</v>
      </c>
      <c r="H43" s="132">
        <v>6</v>
      </c>
      <c r="I43" s="147">
        <v>5</v>
      </c>
      <c r="J43" s="138"/>
      <c r="K43" s="158">
        <f t="shared" si="1"/>
        <v>0.25309663968604368</v>
      </c>
    </row>
    <row r="44" spans="1:11" x14ac:dyDescent="0.3">
      <c r="A44" s="125">
        <v>42</v>
      </c>
      <c r="B44" s="151" t="s">
        <v>110</v>
      </c>
      <c r="C44" s="149">
        <v>1945</v>
      </c>
      <c r="D44" s="128">
        <v>73</v>
      </c>
      <c r="E44" s="136" t="s">
        <v>16</v>
      </c>
      <c r="F44" s="161" t="s">
        <v>147</v>
      </c>
      <c r="G44" s="140" t="s">
        <v>75</v>
      </c>
      <c r="H44" s="132">
        <v>4</v>
      </c>
      <c r="I44" s="147">
        <v>7</v>
      </c>
      <c r="J44" s="138"/>
      <c r="K44" s="158">
        <f t="shared" si="1"/>
        <v>0.27133922001471672</v>
      </c>
    </row>
    <row r="45" spans="1:11" x14ac:dyDescent="0.3">
      <c r="A45" s="125">
        <v>43</v>
      </c>
      <c r="B45" s="144" t="s">
        <v>148</v>
      </c>
      <c r="C45" s="145">
        <v>2000</v>
      </c>
      <c r="D45" s="141">
        <v>18</v>
      </c>
      <c r="E45" s="162" t="s">
        <v>61</v>
      </c>
      <c r="F45" s="130" t="s">
        <v>149</v>
      </c>
      <c r="G45" s="140" t="s">
        <v>14</v>
      </c>
      <c r="H45" s="132">
        <v>6</v>
      </c>
      <c r="I45" s="165">
        <v>0</v>
      </c>
      <c r="J45" s="138" t="s">
        <v>150</v>
      </c>
      <c r="K45" s="158" t="s">
        <v>151</v>
      </c>
    </row>
    <row r="46" spans="1:11" ht="15" thickBot="1" x14ac:dyDescent="0.35">
      <c r="A46" s="166">
        <v>44</v>
      </c>
      <c r="B46" s="167" t="s">
        <v>152</v>
      </c>
      <c r="C46" s="168">
        <v>1998</v>
      </c>
      <c r="D46" s="169">
        <v>20</v>
      </c>
      <c r="E46" s="170" t="s">
        <v>153</v>
      </c>
      <c r="F46" s="171" t="s">
        <v>149</v>
      </c>
      <c r="G46" s="172" t="s">
        <v>48</v>
      </c>
      <c r="H46" s="173">
        <v>6</v>
      </c>
      <c r="I46" s="174">
        <v>0</v>
      </c>
      <c r="J46" s="175" t="s">
        <v>150</v>
      </c>
      <c r="K46" s="176" t="s">
        <v>151</v>
      </c>
    </row>
  </sheetData>
  <autoFilter ref="A2:K46"/>
  <mergeCells count="1">
    <mergeCell ref="A1:K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O18" sqref="O18"/>
    </sheetView>
  </sheetViews>
  <sheetFormatPr defaultRowHeight="14.4" x14ac:dyDescent="0.3"/>
  <cols>
    <col min="1" max="1" width="3" style="532" customWidth="1"/>
    <col min="2" max="2" width="17.44140625" style="532" customWidth="1"/>
    <col min="3" max="3" width="3.88671875" style="532" customWidth="1"/>
    <col min="4" max="4" width="3.33203125" style="532" customWidth="1"/>
    <col min="5" max="5" width="16" style="532" customWidth="1"/>
    <col min="6" max="6" width="7.44140625" style="532" customWidth="1"/>
    <col min="7" max="7" width="3.33203125" style="612" customWidth="1"/>
    <col min="8" max="8" width="3.5546875" style="532" customWidth="1"/>
    <col min="9" max="9" width="3.5546875" style="613" customWidth="1"/>
    <col min="10" max="10" width="6.6640625" style="532" customWidth="1"/>
    <col min="11" max="11" width="5.6640625" style="532" customWidth="1"/>
  </cols>
  <sheetData>
    <row r="1" spans="1:11" ht="19.8" thickTop="1" x14ac:dyDescent="0.3">
      <c r="A1" s="825" t="s">
        <v>552</v>
      </c>
      <c r="B1" s="826"/>
      <c r="C1" s="826"/>
      <c r="D1" s="826"/>
      <c r="E1" s="826"/>
      <c r="F1" s="826"/>
      <c r="G1" s="826"/>
      <c r="H1" s="826"/>
      <c r="I1" s="826"/>
      <c r="J1" s="826"/>
      <c r="K1" s="827"/>
    </row>
    <row r="2" spans="1:11" x14ac:dyDescent="0.3">
      <c r="A2" s="584" t="s">
        <v>1</v>
      </c>
      <c r="B2" s="585" t="s">
        <v>2</v>
      </c>
      <c r="C2" s="585" t="s">
        <v>3</v>
      </c>
      <c r="D2" s="585" t="s">
        <v>4</v>
      </c>
      <c r="E2" s="585" t="s">
        <v>5</v>
      </c>
      <c r="F2" s="586" t="s">
        <v>6</v>
      </c>
      <c r="G2" s="587" t="s">
        <v>7</v>
      </c>
      <c r="H2" s="588" t="s">
        <v>8</v>
      </c>
      <c r="I2" s="588" t="s">
        <v>9</v>
      </c>
      <c r="J2" s="585" t="s">
        <v>10</v>
      </c>
      <c r="K2" s="589" t="s">
        <v>11</v>
      </c>
    </row>
    <row r="3" spans="1:11" x14ac:dyDescent="0.3">
      <c r="A3" s="590">
        <v>1</v>
      </c>
      <c r="B3" s="126" t="s">
        <v>12</v>
      </c>
      <c r="C3" s="127">
        <v>1998</v>
      </c>
      <c r="D3" s="128">
        <v>20</v>
      </c>
      <c r="E3" s="129" t="s">
        <v>13</v>
      </c>
      <c r="F3" s="591">
        <v>0.68263888888888891</v>
      </c>
      <c r="G3" s="131" t="s">
        <v>14</v>
      </c>
      <c r="H3" s="132">
        <v>1</v>
      </c>
      <c r="I3" s="592">
        <v>10</v>
      </c>
      <c r="J3" s="593" t="s">
        <v>553</v>
      </c>
      <c r="K3" s="594">
        <f t="shared" ref="K3:K11" si="0">SUM(F3)/4.53</f>
        <v>0.15069291145450087</v>
      </c>
    </row>
    <row r="4" spans="1:11" x14ac:dyDescent="0.3">
      <c r="A4" s="590">
        <v>2</v>
      </c>
      <c r="B4" s="126" t="s">
        <v>15</v>
      </c>
      <c r="C4" s="127">
        <v>1982</v>
      </c>
      <c r="D4" s="128">
        <v>36</v>
      </c>
      <c r="E4" s="136" t="s">
        <v>16</v>
      </c>
      <c r="F4" s="591">
        <v>0.69791666666666663</v>
      </c>
      <c r="G4" s="131" t="s">
        <v>17</v>
      </c>
      <c r="H4" s="132">
        <v>1</v>
      </c>
      <c r="I4" s="592">
        <v>10</v>
      </c>
      <c r="J4" s="595" t="s">
        <v>123</v>
      </c>
      <c r="K4" s="594">
        <f t="shared" si="0"/>
        <v>0.15406548933038997</v>
      </c>
    </row>
    <row r="5" spans="1:11" x14ac:dyDescent="0.3">
      <c r="A5" s="590">
        <v>3</v>
      </c>
      <c r="B5" s="148" t="s">
        <v>23</v>
      </c>
      <c r="C5" s="149">
        <v>1981</v>
      </c>
      <c r="D5" s="128">
        <v>37</v>
      </c>
      <c r="E5" s="150" t="s">
        <v>24</v>
      </c>
      <c r="F5" s="591">
        <v>0.71319444444444446</v>
      </c>
      <c r="G5" s="131" t="s">
        <v>17</v>
      </c>
      <c r="H5" s="132">
        <v>2</v>
      </c>
      <c r="I5" s="596">
        <v>9</v>
      </c>
      <c r="J5" s="595"/>
      <c r="K5" s="594">
        <f t="shared" si="0"/>
        <v>0.15743806720627912</v>
      </c>
    </row>
    <row r="6" spans="1:11" x14ac:dyDescent="0.3">
      <c r="A6" s="590">
        <v>4</v>
      </c>
      <c r="B6" s="151" t="s">
        <v>26</v>
      </c>
      <c r="C6" s="149">
        <v>1980</v>
      </c>
      <c r="D6" s="128">
        <v>38</v>
      </c>
      <c r="E6" s="136" t="s">
        <v>16</v>
      </c>
      <c r="F6" s="591">
        <v>0.71527777777777779</v>
      </c>
      <c r="G6" s="131" t="s">
        <v>17</v>
      </c>
      <c r="H6" s="132">
        <v>3</v>
      </c>
      <c r="I6" s="596">
        <v>8</v>
      </c>
      <c r="J6" s="595"/>
      <c r="K6" s="594">
        <f t="shared" si="0"/>
        <v>0.15789796418935492</v>
      </c>
    </row>
    <row r="7" spans="1:11" x14ac:dyDescent="0.3">
      <c r="A7" s="590">
        <v>5</v>
      </c>
      <c r="B7" s="144" t="s">
        <v>21</v>
      </c>
      <c r="C7" s="127">
        <v>1978</v>
      </c>
      <c r="D7" s="128">
        <v>40</v>
      </c>
      <c r="E7" s="159" t="s">
        <v>22</v>
      </c>
      <c r="F7" s="591">
        <v>0.71875</v>
      </c>
      <c r="G7" s="131" t="s">
        <v>20</v>
      </c>
      <c r="H7" s="132">
        <v>1</v>
      </c>
      <c r="I7" s="592">
        <v>10</v>
      </c>
      <c r="J7" s="593"/>
      <c r="K7" s="594">
        <f t="shared" si="0"/>
        <v>0.15866445916114788</v>
      </c>
    </row>
    <row r="8" spans="1:11" x14ac:dyDescent="0.3">
      <c r="A8" s="590">
        <v>6</v>
      </c>
      <c r="B8" s="139" t="s">
        <v>18</v>
      </c>
      <c r="C8" s="128">
        <v>1972</v>
      </c>
      <c r="D8" s="128">
        <v>46</v>
      </c>
      <c r="E8" s="152" t="s">
        <v>19</v>
      </c>
      <c r="F8" s="597">
        <v>0.72638888888888886</v>
      </c>
      <c r="G8" s="131" t="s">
        <v>20</v>
      </c>
      <c r="H8" s="132">
        <v>2</v>
      </c>
      <c r="I8" s="596">
        <v>9</v>
      </c>
      <c r="J8" s="595"/>
      <c r="K8" s="594">
        <f t="shared" si="0"/>
        <v>0.16035074809909244</v>
      </c>
    </row>
    <row r="9" spans="1:11" x14ac:dyDescent="0.3">
      <c r="A9" s="590">
        <v>7</v>
      </c>
      <c r="B9" s="148" t="s">
        <v>554</v>
      </c>
      <c r="C9" s="149">
        <v>1973</v>
      </c>
      <c r="D9" s="128">
        <v>45</v>
      </c>
      <c r="E9" s="156" t="s">
        <v>555</v>
      </c>
      <c r="F9" s="597">
        <v>0.7583333333333333</v>
      </c>
      <c r="G9" s="140" t="s">
        <v>20</v>
      </c>
      <c r="H9" s="132">
        <v>3</v>
      </c>
      <c r="I9" s="596">
        <v>8</v>
      </c>
      <c r="J9" s="593"/>
      <c r="K9" s="594">
        <f t="shared" si="0"/>
        <v>0.16740250183958791</v>
      </c>
    </row>
    <row r="10" spans="1:11" x14ac:dyDescent="0.3">
      <c r="A10" s="590">
        <v>8</v>
      </c>
      <c r="B10" s="126" t="s">
        <v>233</v>
      </c>
      <c r="C10" s="127">
        <v>1966</v>
      </c>
      <c r="D10" s="128">
        <v>52</v>
      </c>
      <c r="E10" s="155" t="s">
        <v>24</v>
      </c>
      <c r="F10" s="597">
        <v>0.76250000000000007</v>
      </c>
      <c r="G10" s="140" t="s">
        <v>36</v>
      </c>
      <c r="H10" s="132">
        <v>1</v>
      </c>
      <c r="I10" s="592">
        <v>10</v>
      </c>
      <c r="J10" s="595"/>
      <c r="K10" s="594">
        <f t="shared" si="0"/>
        <v>0.16832229580573951</v>
      </c>
    </row>
    <row r="11" spans="1:11" x14ac:dyDescent="0.3">
      <c r="A11" s="590">
        <v>9</v>
      </c>
      <c r="B11" s="154" t="s">
        <v>29</v>
      </c>
      <c r="C11" s="149">
        <v>1975</v>
      </c>
      <c r="D11" s="128">
        <v>43</v>
      </c>
      <c r="E11" s="155" t="s">
        <v>24</v>
      </c>
      <c r="F11" s="591">
        <v>0.78263888888888899</v>
      </c>
      <c r="G11" s="131" t="s">
        <v>20</v>
      </c>
      <c r="H11" s="132">
        <v>4</v>
      </c>
      <c r="I11" s="596">
        <v>7</v>
      </c>
      <c r="J11" s="595"/>
      <c r="K11" s="594">
        <f t="shared" si="0"/>
        <v>0.17276796664213884</v>
      </c>
    </row>
    <row r="12" spans="1:11" x14ac:dyDescent="0.3">
      <c r="A12" s="590">
        <v>10</v>
      </c>
      <c r="B12" s="139" t="s">
        <v>35</v>
      </c>
      <c r="C12" s="128">
        <v>1964</v>
      </c>
      <c r="D12" s="128">
        <v>54</v>
      </c>
      <c r="E12" s="136" t="s">
        <v>16</v>
      </c>
      <c r="F12" s="597">
        <v>0.79305555555555562</v>
      </c>
      <c r="G12" s="131" t="s">
        <v>36</v>
      </c>
      <c r="H12" s="132">
        <v>2</v>
      </c>
      <c r="I12" s="596">
        <v>9</v>
      </c>
      <c r="J12" s="595"/>
      <c r="K12" s="598">
        <f>SUM(F12/4.53)</f>
        <v>0.17506745155751779</v>
      </c>
    </row>
    <row r="13" spans="1:11" x14ac:dyDescent="0.3">
      <c r="A13" s="590">
        <v>11</v>
      </c>
      <c r="B13" s="148" t="s">
        <v>32</v>
      </c>
      <c r="C13" s="149">
        <v>1972</v>
      </c>
      <c r="D13" s="128">
        <v>46</v>
      </c>
      <c r="E13" s="156" t="s">
        <v>24</v>
      </c>
      <c r="F13" s="591">
        <v>0.79722222222222217</v>
      </c>
      <c r="G13" s="140" t="s">
        <v>20</v>
      </c>
      <c r="H13" s="132">
        <v>5</v>
      </c>
      <c r="I13" s="596">
        <v>6</v>
      </c>
      <c r="J13" s="595"/>
      <c r="K13" s="594">
        <f>SUM(F13)/4.53</f>
        <v>0.17598724552366934</v>
      </c>
    </row>
    <row r="14" spans="1:11" x14ac:dyDescent="0.3">
      <c r="A14" s="590">
        <v>12</v>
      </c>
      <c r="B14" s="151" t="s">
        <v>49</v>
      </c>
      <c r="C14" s="149">
        <v>1977</v>
      </c>
      <c r="D14" s="128">
        <v>41</v>
      </c>
      <c r="E14" s="136" t="s">
        <v>16</v>
      </c>
      <c r="F14" s="599">
        <v>0.81944444444444453</v>
      </c>
      <c r="G14" s="131" t="s">
        <v>38</v>
      </c>
      <c r="H14" s="132">
        <v>1</v>
      </c>
      <c r="I14" s="592">
        <v>10</v>
      </c>
      <c r="J14" s="595" t="s">
        <v>556</v>
      </c>
      <c r="K14" s="594">
        <f>SUM(F14)/4.53</f>
        <v>0.18089281334314447</v>
      </c>
    </row>
    <row r="15" spans="1:11" x14ac:dyDescent="0.3">
      <c r="A15" s="590">
        <v>13</v>
      </c>
      <c r="B15" s="154" t="s">
        <v>557</v>
      </c>
      <c r="C15" s="149">
        <v>1982</v>
      </c>
      <c r="D15" s="128">
        <v>36</v>
      </c>
      <c r="E15" s="156" t="s">
        <v>24</v>
      </c>
      <c r="F15" s="597">
        <v>0.8222222222222223</v>
      </c>
      <c r="G15" s="140" t="s">
        <v>17</v>
      </c>
      <c r="H15" s="132">
        <v>4</v>
      </c>
      <c r="I15" s="596">
        <v>7</v>
      </c>
      <c r="J15" s="595"/>
      <c r="K15" s="594">
        <f>SUM(F15)/4.53</f>
        <v>0.18150600932057886</v>
      </c>
    </row>
    <row r="16" spans="1:11" x14ac:dyDescent="0.3">
      <c r="A16" s="590">
        <v>14</v>
      </c>
      <c r="B16" s="148" t="s">
        <v>30</v>
      </c>
      <c r="C16" s="149">
        <v>1977</v>
      </c>
      <c r="D16" s="128">
        <v>41</v>
      </c>
      <c r="E16" s="136" t="s">
        <v>16</v>
      </c>
      <c r="F16" s="591">
        <v>0.82708333333333339</v>
      </c>
      <c r="G16" s="140" t="s">
        <v>20</v>
      </c>
      <c r="H16" s="132">
        <v>6</v>
      </c>
      <c r="I16" s="596">
        <v>5</v>
      </c>
      <c r="J16" s="595"/>
      <c r="K16" s="598">
        <f>SUM(F16/4.53)</f>
        <v>0.18257910228108903</v>
      </c>
    </row>
    <row r="17" spans="1:11" x14ac:dyDescent="0.3">
      <c r="A17" s="590">
        <v>15</v>
      </c>
      <c r="B17" s="154" t="s">
        <v>33</v>
      </c>
      <c r="C17" s="149">
        <v>1973</v>
      </c>
      <c r="D17" s="128">
        <v>45</v>
      </c>
      <c r="E17" s="152" t="s">
        <v>19</v>
      </c>
      <c r="F17" s="591">
        <v>0.8305555555555556</v>
      </c>
      <c r="G17" s="140" t="s">
        <v>20</v>
      </c>
      <c r="H17" s="132">
        <v>7</v>
      </c>
      <c r="I17" s="596">
        <v>4</v>
      </c>
      <c r="J17" s="593"/>
      <c r="K17" s="594">
        <f>SUM(F17)/4.53</f>
        <v>0.18334559725288202</v>
      </c>
    </row>
    <row r="18" spans="1:11" x14ac:dyDescent="0.3">
      <c r="A18" s="590">
        <v>16</v>
      </c>
      <c r="B18" s="151" t="s">
        <v>37</v>
      </c>
      <c r="C18" s="149">
        <v>1979</v>
      </c>
      <c r="D18" s="128">
        <v>39</v>
      </c>
      <c r="E18" s="152" t="s">
        <v>19</v>
      </c>
      <c r="F18" s="591">
        <v>0.84583333333333333</v>
      </c>
      <c r="G18" s="131" t="s">
        <v>38</v>
      </c>
      <c r="H18" s="132">
        <v>2</v>
      </c>
      <c r="I18" s="596">
        <v>9</v>
      </c>
      <c r="J18" s="595"/>
      <c r="K18" s="594">
        <f>SUM(F18)/4.53</f>
        <v>0.18671817512877115</v>
      </c>
    </row>
    <row r="19" spans="1:11" x14ac:dyDescent="0.3">
      <c r="A19" s="590">
        <v>17</v>
      </c>
      <c r="B19" s="151" t="s">
        <v>50</v>
      </c>
      <c r="C19" s="149">
        <v>1975</v>
      </c>
      <c r="D19" s="128">
        <v>43</v>
      </c>
      <c r="E19" s="136" t="s">
        <v>16</v>
      </c>
      <c r="F19" s="597">
        <v>0.84861111111111109</v>
      </c>
      <c r="G19" s="140" t="s">
        <v>38</v>
      </c>
      <c r="H19" s="132">
        <v>3</v>
      </c>
      <c r="I19" s="596">
        <v>8</v>
      </c>
      <c r="J19" s="595"/>
      <c r="K19" s="598">
        <f>SUM(F19/4.53)</f>
        <v>0.18733137110620554</v>
      </c>
    </row>
    <row r="20" spans="1:11" x14ac:dyDescent="0.3">
      <c r="A20" s="590">
        <v>18</v>
      </c>
      <c r="B20" s="154" t="s">
        <v>46</v>
      </c>
      <c r="C20" s="149">
        <v>2002</v>
      </c>
      <c r="D20" s="128">
        <v>16</v>
      </c>
      <c r="E20" s="155" t="s">
        <v>47</v>
      </c>
      <c r="F20" s="599">
        <v>0.85</v>
      </c>
      <c r="G20" s="131" t="s">
        <v>48</v>
      </c>
      <c r="H20" s="132">
        <v>1</v>
      </c>
      <c r="I20" s="592">
        <v>10</v>
      </c>
      <c r="J20" s="595"/>
      <c r="K20" s="594">
        <f t="shared" ref="K20:K27" si="1">SUM(F20)/4.53</f>
        <v>0.18763796909492272</v>
      </c>
    </row>
    <row r="21" spans="1:11" x14ac:dyDescent="0.3">
      <c r="A21" s="590">
        <v>19</v>
      </c>
      <c r="B21" s="151" t="s">
        <v>53</v>
      </c>
      <c r="C21" s="149">
        <v>2001</v>
      </c>
      <c r="D21" s="128">
        <v>17</v>
      </c>
      <c r="E21" s="155" t="s">
        <v>54</v>
      </c>
      <c r="F21" s="599">
        <v>0.86041666666666661</v>
      </c>
      <c r="G21" s="131" t="s">
        <v>48</v>
      </c>
      <c r="H21" s="132">
        <v>2</v>
      </c>
      <c r="I21" s="596">
        <v>9</v>
      </c>
      <c r="J21" s="595"/>
      <c r="K21" s="594">
        <f t="shared" si="1"/>
        <v>0.18993745401030168</v>
      </c>
    </row>
    <row r="22" spans="1:11" x14ac:dyDescent="0.3">
      <c r="A22" s="590">
        <v>20</v>
      </c>
      <c r="B22" s="126" t="s">
        <v>366</v>
      </c>
      <c r="C22" s="127">
        <v>1960</v>
      </c>
      <c r="D22" s="128">
        <v>58</v>
      </c>
      <c r="E22" s="136" t="s">
        <v>16</v>
      </c>
      <c r="F22" s="597">
        <v>0.8652777777777777</v>
      </c>
      <c r="G22" s="140" t="s">
        <v>36</v>
      </c>
      <c r="H22" s="132">
        <v>3</v>
      </c>
      <c r="I22" s="596">
        <v>8</v>
      </c>
      <c r="J22" s="595"/>
      <c r="K22" s="594">
        <f t="shared" si="1"/>
        <v>0.19101054697081185</v>
      </c>
    </row>
    <row r="23" spans="1:11" x14ac:dyDescent="0.3">
      <c r="A23" s="590">
        <v>21</v>
      </c>
      <c r="B23" s="144" t="s">
        <v>57</v>
      </c>
      <c r="C23" s="127">
        <v>1970</v>
      </c>
      <c r="D23" s="128">
        <v>48</v>
      </c>
      <c r="E23" s="159" t="s">
        <v>58</v>
      </c>
      <c r="F23" s="597">
        <v>0.87013888888888891</v>
      </c>
      <c r="G23" s="140" t="s">
        <v>20</v>
      </c>
      <c r="H23" s="132">
        <v>8</v>
      </c>
      <c r="I23" s="596">
        <v>3</v>
      </c>
      <c r="J23" s="595"/>
      <c r="K23" s="594">
        <f t="shared" si="1"/>
        <v>0.19208363993132205</v>
      </c>
    </row>
    <row r="24" spans="1:11" x14ac:dyDescent="0.3">
      <c r="A24" s="590">
        <v>22</v>
      </c>
      <c r="B24" s="144" t="s">
        <v>44</v>
      </c>
      <c r="C24" s="127">
        <v>1986</v>
      </c>
      <c r="D24" s="128">
        <v>32</v>
      </c>
      <c r="E24" s="157" t="s">
        <v>45</v>
      </c>
      <c r="F24" s="597">
        <v>0.87986111111111109</v>
      </c>
      <c r="G24" s="140" t="s">
        <v>17</v>
      </c>
      <c r="H24" s="132">
        <v>5</v>
      </c>
      <c r="I24" s="596">
        <v>6</v>
      </c>
      <c r="J24" s="595"/>
      <c r="K24" s="594">
        <f t="shared" si="1"/>
        <v>0.19422982585234239</v>
      </c>
    </row>
    <row r="25" spans="1:11" x14ac:dyDescent="0.3">
      <c r="A25" s="590">
        <v>23</v>
      </c>
      <c r="B25" s="151" t="s">
        <v>135</v>
      </c>
      <c r="C25" s="149">
        <v>1987</v>
      </c>
      <c r="D25" s="128">
        <v>31</v>
      </c>
      <c r="E25" s="153" t="s">
        <v>136</v>
      </c>
      <c r="F25" s="597">
        <v>0.88124999999999998</v>
      </c>
      <c r="G25" s="140" t="s">
        <v>17</v>
      </c>
      <c r="H25" s="132">
        <v>6</v>
      </c>
      <c r="I25" s="596">
        <v>5</v>
      </c>
      <c r="J25" s="595"/>
      <c r="K25" s="594">
        <f t="shared" si="1"/>
        <v>0.1945364238410596</v>
      </c>
    </row>
    <row r="26" spans="1:11" x14ac:dyDescent="0.3">
      <c r="A26" s="590">
        <v>24</v>
      </c>
      <c r="B26" s="154" t="s">
        <v>558</v>
      </c>
      <c r="C26" s="149">
        <v>1979</v>
      </c>
      <c r="D26" s="128">
        <v>39</v>
      </c>
      <c r="E26" s="156" t="s">
        <v>24</v>
      </c>
      <c r="F26" s="597">
        <v>0.89444444444444438</v>
      </c>
      <c r="G26" s="140" t="s">
        <v>17</v>
      </c>
      <c r="H26" s="132">
        <v>7</v>
      </c>
      <c r="I26" s="596">
        <v>4</v>
      </c>
      <c r="J26" s="595"/>
      <c r="K26" s="594">
        <f t="shared" si="1"/>
        <v>0.19744910473387292</v>
      </c>
    </row>
    <row r="27" spans="1:11" x14ac:dyDescent="0.3">
      <c r="A27" s="590">
        <v>25</v>
      </c>
      <c r="B27" s="148" t="s">
        <v>559</v>
      </c>
      <c r="C27" s="149">
        <v>1969</v>
      </c>
      <c r="D27" s="128">
        <v>49</v>
      </c>
      <c r="E27" s="156" t="s">
        <v>560</v>
      </c>
      <c r="F27" s="597">
        <v>0.90555555555555556</v>
      </c>
      <c r="G27" s="140" t="s">
        <v>20</v>
      </c>
      <c r="H27" s="132">
        <v>9</v>
      </c>
      <c r="I27" s="596">
        <v>2</v>
      </c>
      <c r="J27" s="593"/>
      <c r="K27" s="594">
        <f t="shared" si="1"/>
        <v>0.1999018886436105</v>
      </c>
    </row>
    <row r="28" spans="1:11" x14ac:dyDescent="0.3">
      <c r="A28" s="590">
        <v>26</v>
      </c>
      <c r="B28" s="154" t="s">
        <v>42</v>
      </c>
      <c r="C28" s="149">
        <v>1974</v>
      </c>
      <c r="D28" s="128">
        <v>44</v>
      </c>
      <c r="E28" s="155" t="s">
        <v>43</v>
      </c>
      <c r="F28" s="591">
        <v>0.90902777777777777</v>
      </c>
      <c r="G28" s="140" t="s">
        <v>20</v>
      </c>
      <c r="H28" s="132">
        <v>10</v>
      </c>
      <c r="I28" s="596">
        <v>1</v>
      </c>
      <c r="J28" s="595"/>
      <c r="K28" s="598">
        <f>SUM(F28/4.53)</f>
        <v>0.20066838361540346</v>
      </c>
    </row>
    <row r="29" spans="1:11" x14ac:dyDescent="0.3">
      <c r="A29" s="590">
        <v>27</v>
      </c>
      <c r="B29" s="154" t="s">
        <v>66</v>
      </c>
      <c r="C29" s="149">
        <v>1986</v>
      </c>
      <c r="D29" s="128">
        <v>32</v>
      </c>
      <c r="E29" s="155" t="s">
        <v>45</v>
      </c>
      <c r="F29" s="599">
        <v>0.91111111111111109</v>
      </c>
      <c r="G29" s="131" t="s">
        <v>48</v>
      </c>
      <c r="H29" s="132">
        <v>3</v>
      </c>
      <c r="I29" s="596">
        <v>8</v>
      </c>
      <c r="J29" s="595"/>
      <c r="K29" s="594">
        <f t="shared" ref="K29:K38" si="2">SUM(F29)/4.53</f>
        <v>0.20112828059847926</v>
      </c>
    </row>
    <row r="30" spans="1:11" x14ac:dyDescent="0.3">
      <c r="A30" s="590">
        <v>28</v>
      </c>
      <c r="B30" s="144" t="s">
        <v>62</v>
      </c>
      <c r="C30" s="127">
        <v>1983</v>
      </c>
      <c r="D30" s="128">
        <v>35</v>
      </c>
      <c r="E30" s="152" t="s">
        <v>19</v>
      </c>
      <c r="F30" s="591">
        <v>0.9145833333333333</v>
      </c>
      <c r="G30" s="140" t="s">
        <v>17</v>
      </c>
      <c r="H30" s="132">
        <v>8</v>
      </c>
      <c r="I30" s="596">
        <v>3</v>
      </c>
      <c r="J30" s="595"/>
      <c r="K30" s="594">
        <f t="shared" si="2"/>
        <v>0.20189477557027224</v>
      </c>
    </row>
    <row r="31" spans="1:11" x14ac:dyDescent="0.3">
      <c r="A31" s="590">
        <v>29</v>
      </c>
      <c r="B31" s="144" t="s">
        <v>65</v>
      </c>
      <c r="C31" s="127">
        <v>1985</v>
      </c>
      <c r="D31" s="128">
        <v>33</v>
      </c>
      <c r="E31" s="156" t="s">
        <v>43</v>
      </c>
      <c r="F31" s="591">
        <v>0.92013888888888884</v>
      </c>
      <c r="G31" s="140" t="s">
        <v>17</v>
      </c>
      <c r="H31" s="132">
        <v>9</v>
      </c>
      <c r="I31" s="596">
        <v>2</v>
      </c>
      <c r="J31" s="595"/>
      <c r="K31" s="594">
        <f t="shared" si="2"/>
        <v>0.20312116752514101</v>
      </c>
    </row>
    <row r="32" spans="1:11" x14ac:dyDescent="0.3">
      <c r="A32" s="590">
        <v>30</v>
      </c>
      <c r="B32" s="154" t="s">
        <v>561</v>
      </c>
      <c r="C32" s="149">
        <v>1982</v>
      </c>
      <c r="D32" s="128">
        <v>36</v>
      </c>
      <c r="E32" s="156" t="s">
        <v>24</v>
      </c>
      <c r="F32" s="597">
        <v>0.92152777777777783</v>
      </c>
      <c r="G32" s="140" t="s">
        <v>17</v>
      </c>
      <c r="H32" s="132">
        <v>10</v>
      </c>
      <c r="I32" s="596">
        <v>1</v>
      </c>
      <c r="J32" s="595"/>
      <c r="K32" s="594">
        <f t="shared" si="2"/>
        <v>0.20342776551385824</v>
      </c>
    </row>
    <row r="33" spans="1:11" x14ac:dyDescent="0.3">
      <c r="A33" s="590">
        <v>31</v>
      </c>
      <c r="B33" s="148" t="s">
        <v>64</v>
      </c>
      <c r="C33" s="149">
        <v>1973</v>
      </c>
      <c r="D33" s="128">
        <v>45</v>
      </c>
      <c r="E33" s="162" t="s">
        <v>61</v>
      </c>
      <c r="F33" s="591">
        <v>0.9243055555555556</v>
      </c>
      <c r="G33" s="140" t="s">
        <v>20</v>
      </c>
      <c r="H33" s="132">
        <v>11</v>
      </c>
      <c r="I33" s="596">
        <v>1</v>
      </c>
      <c r="J33" s="595"/>
      <c r="K33" s="594">
        <f t="shared" si="2"/>
        <v>0.20404096149129261</v>
      </c>
    </row>
    <row r="34" spans="1:11" x14ac:dyDescent="0.3">
      <c r="A34" s="590">
        <v>32</v>
      </c>
      <c r="B34" s="154" t="s">
        <v>63</v>
      </c>
      <c r="C34" s="149">
        <v>1975</v>
      </c>
      <c r="D34" s="128">
        <v>43</v>
      </c>
      <c r="E34" s="155"/>
      <c r="F34" s="591">
        <v>0.92499999999999993</v>
      </c>
      <c r="G34" s="140" t="s">
        <v>20</v>
      </c>
      <c r="H34" s="132">
        <v>12</v>
      </c>
      <c r="I34" s="596">
        <v>1</v>
      </c>
      <c r="J34" s="595"/>
      <c r="K34" s="594">
        <f t="shared" si="2"/>
        <v>0.20419426048565117</v>
      </c>
    </row>
    <row r="35" spans="1:11" x14ac:dyDescent="0.3">
      <c r="A35" s="590">
        <v>33</v>
      </c>
      <c r="B35" s="126" t="s">
        <v>71</v>
      </c>
      <c r="C35" s="127">
        <v>1962</v>
      </c>
      <c r="D35" s="128">
        <v>56</v>
      </c>
      <c r="E35" s="160" t="s">
        <v>19</v>
      </c>
      <c r="F35" s="591">
        <v>0.93055555555555547</v>
      </c>
      <c r="G35" s="131" t="s">
        <v>36</v>
      </c>
      <c r="H35" s="132">
        <v>4</v>
      </c>
      <c r="I35" s="596">
        <v>7</v>
      </c>
      <c r="J35" s="595"/>
      <c r="K35" s="594">
        <f t="shared" si="2"/>
        <v>0.20542065244051996</v>
      </c>
    </row>
    <row r="36" spans="1:11" x14ac:dyDescent="0.3">
      <c r="A36" s="590">
        <v>34</v>
      </c>
      <c r="B36" s="144" t="s">
        <v>95</v>
      </c>
      <c r="C36" s="127">
        <v>1968</v>
      </c>
      <c r="D36" s="128">
        <v>50</v>
      </c>
      <c r="E36" s="136" t="s">
        <v>16</v>
      </c>
      <c r="F36" s="591">
        <v>0.93402777777777779</v>
      </c>
      <c r="G36" s="131" t="s">
        <v>36</v>
      </c>
      <c r="H36" s="132">
        <v>5</v>
      </c>
      <c r="I36" s="596">
        <v>6</v>
      </c>
      <c r="J36" s="595"/>
      <c r="K36" s="594">
        <f t="shared" si="2"/>
        <v>0.20618714741231298</v>
      </c>
    </row>
    <row r="37" spans="1:11" x14ac:dyDescent="0.3">
      <c r="A37" s="590">
        <v>35</v>
      </c>
      <c r="B37" s="144" t="s">
        <v>148</v>
      </c>
      <c r="C37" s="145">
        <v>2000</v>
      </c>
      <c r="D37" s="141">
        <v>18</v>
      </c>
      <c r="E37" s="162" t="s">
        <v>61</v>
      </c>
      <c r="F37" s="591">
        <v>0.94374999999999998</v>
      </c>
      <c r="G37" s="140" t="s">
        <v>14</v>
      </c>
      <c r="H37" s="132">
        <v>2</v>
      </c>
      <c r="I37" s="596">
        <v>9</v>
      </c>
      <c r="J37" s="595"/>
      <c r="K37" s="594">
        <f t="shared" si="2"/>
        <v>0.20833333333333331</v>
      </c>
    </row>
    <row r="38" spans="1:11" x14ac:dyDescent="0.3">
      <c r="A38" s="590">
        <v>36</v>
      </c>
      <c r="B38" s="144" t="s">
        <v>101</v>
      </c>
      <c r="C38" s="127">
        <v>2003</v>
      </c>
      <c r="D38" s="128">
        <v>15</v>
      </c>
      <c r="E38" s="129" t="s">
        <v>68</v>
      </c>
      <c r="F38" s="591">
        <v>0.94374999999999998</v>
      </c>
      <c r="G38" s="131" t="s">
        <v>14</v>
      </c>
      <c r="H38" s="132">
        <v>3</v>
      </c>
      <c r="I38" s="596">
        <v>8</v>
      </c>
      <c r="J38" s="595"/>
      <c r="K38" s="594">
        <f t="shared" si="2"/>
        <v>0.20833333333333331</v>
      </c>
    </row>
    <row r="39" spans="1:11" x14ac:dyDescent="0.3">
      <c r="A39" s="590">
        <v>37</v>
      </c>
      <c r="B39" s="151" t="s">
        <v>69</v>
      </c>
      <c r="C39" s="149">
        <v>1985</v>
      </c>
      <c r="D39" s="128">
        <v>33</v>
      </c>
      <c r="E39" s="155" t="s">
        <v>70</v>
      </c>
      <c r="F39" s="599">
        <v>0.96250000000000002</v>
      </c>
      <c r="G39" s="140" t="s">
        <v>48</v>
      </c>
      <c r="H39" s="132">
        <v>4</v>
      </c>
      <c r="I39" s="596">
        <v>7</v>
      </c>
      <c r="J39" s="595"/>
      <c r="K39" s="598">
        <f>SUM(F39/4.53)</f>
        <v>0.21247240618101546</v>
      </c>
    </row>
    <row r="40" spans="1:11" x14ac:dyDescent="0.3">
      <c r="A40" s="590">
        <v>38</v>
      </c>
      <c r="B40" s="148" t="s">
        <v>39</v>
      </c>
      <c r="C40" s="149">
        <v>1977</v>
      </c>
      <c r="D40" s="128">
        <v>41</v>
      </c>
      <c r="E40" s="152" t="s">
        <v>19</v>
      </c>
      <c r="F40" s="591">
        <v>0.96666666666666667</v>
      </c>
      <c r="G40" s="140" t="s">
        <v>20</v>
      </c>
      <c r="H40" s="132">
        <v>13</v>
      </c>
      <c r="I40" s="596">
        <v>1</v>
      </c>
      <c r="J40" s="595"/>
      <c r="K40" s="598">
        <f>SUM(F40/4.53)</f>
        <v>0.21339220014716703</v>
      </c>
    </row>
    <row r="41" spans="1:11" x14ac:dyDescent="0.3">
      <c r="A41" s="590">
        <v>39</v>
      </c>
      <c r="B41" s="144" t="s">
        <v>60</v>
      </c>
      <c r="C41" s="127">
        <v>2002</v>
      </c>
      <c r="D41" s="128">
        <v>16</v>
      </c>
      <c r="E41" s="162" t="s">
        <v>61</v>
      </c>
      <c r="F41" s="591">
        <v>0.98541666666666661</v>
      </c>
      <c r="G41" s="131" t="s">
        <v>14</v>
      </c>
      <c r="H41" s="132">
        <v>4</v>
      </c>
      <c r="I41" s="596">
        <v>7</v>
      </c>
      <c r="J41" s="595"/>
      <c r="K41" s="594">
        <f>SUM(F41)/4.53</f>
        <v>0.21753127299484912</v>
      </c>
    </row>
    <row r="42" spans="1:11" x14ac:dyDescent="0.3">
      <c r="A42" s="590">
        <v>40</v>
      </c>
      <c r="B42" s="154" t="s">
        <v>72</v>
      </c>
      <c r="C42" s="149">
        <v>1955</v>
      </c>
      <c r="D42" s="128">
        <v>63</v>
      </c>
      <c r="E42" s="155" t="s">
        <v>73</v>
      </c>
      <c r="F42" s="597">
        <v>0.9868055555555556</v>
      </c>
      <c r="G42" s="131" t="s">
        <v>75</v>
      </c>
      <c r="H42" s="132">
        <v>1</v>
      </c>
      <c r="I42" s="592">
        <v>10</v>
      </c>
      <c r="J42" s="595"/>
      <c r="K42" s="594">
        <f t="shared" ref="K42:K44" si="3">SUM(F42)/4.53</f>
        <v>0.21783787098356636</v>
      </c>
    </row>
    <row r="43" spans="1:11" x14ac:dyDescent="0.3">
      <c r="A43" s="590">
        <v>41</v>
      </c>
      <c r="B43" s="144" t="s">
        <v>76</v>
      </c>
      <c r="C43" s="127">
        <v>1988</v>
      </c>
      <c r="D43" s="128">
        <v>30</v>
      </c>
      <c r="E43" s="155" t="s">
        <v>77</v>
      </c>
      <c r="F43" s="599">
        <v>0.9916666666666667</v>
      </c>
      <c r="G43" s="140" t="s">
        <v>48</v>
      </c>
      <c r="H43" s="132">
        <v>5</v>
      </c>
      <c r="I43" s="596">
        <v>6</v>
      </c>
      <c r="J43" s="595"/>
      <c r="K43" s="594">
        <f t="shared" si="3"/>
        <v>0.21891096394407653</v>
      </c>
    </row>
    <row r="44" spans="1:11" x14ac:dyDescent="0.3">
      <c r="A44" s="590">
        <v>42</v>
      </c>
      <c r="B44" s="600" t="s">
        <v>562</v>
      </c>
      <c r="C44" s="128">
        <v>1973</v>
      </c>
      <c r="D44" s="128">
        <v>45</v>
      </c>
      <c r="E44" s="164" t="s">
        <v>61</v>
      </c>
      <c r="F44" s="591">
        <v>0.99652777777777779</v>
      </c>
      <c r="G44" s="140" t="s">
        <v>38</v>
      </c>
      <c r="H44" s="132">
        <v>4</v>
      </c>
      <c r="I44" s="596">
        <v>7</v>
      </c>
      <c r="J44" s="595"/>
      <c r="K44" s="594">
        <f t="shared" si="3"/>
        <v>0.21998405690458669</v>
      </c>
    </row>
    <row r="45" spans="1:11" x14ac:dyDescent="0.3">
      <c r="A45" s="590">
        <v>43</v>
      </c>
      <c r="B45" s="600" t="s">
        <v>563</v>
      </c>
      <c r="C45" s="128">
        <v>1979</v>
      </c>
      <c r="D45" s="128">
        <v>39</v>
      </c>
      <c r="E45" s="156" t="s">
        <v>560</v>
      </c>
      <c r="F45" s="601" t="s">
        <v>564</v>
      </c>
      <c r="G45" s="140" t="s">
        <v>38</v>
      </c>
      <c r="H45" s="132">
        <v>5</v>
      </c>
      <c r="I45" s="596">
        <v>6</v>
      </c>
      <c r="J45" s="595"/>
      <c r="K45" s="598">
        <f>SUM(F45/4.53)</f>
        <v>0.22090385087073824</v>
      </c>
    </row>
    <row r="46" spans="1:11" x14ac:dyDescent="0.3">
      <c r="A46" s="590">
        <v>44</v>
      </c>
      <c r="B46" s="154" t="s">
        <v>83</v>
      </c>
      <c r="C46" s="149">
        <v>1955</v>
      </c>
      <c r="D46" s="128">
        <v>63</v>
      </c>
      <c r="E46" s="163" t="s">
        <v>84</v>
      </c>
      <c r="F46" s="601" t="s">
        <v>565</v>
      </c>
      <c r="G46" s="131" t="s">
        <v>75</v>
      </c>
      <c r="H46" s="132">
        <v>2</v>
      </c>
      <c r="I46" s="596">
        <v>9</v>
      </c>
      <c r="J46" s="595"/>
      <c r="K46" s="598">
        <f t="shared" ref="K46:K57" si="4">SUM(F46/4.53)</f>
        <v>0.22213024282560703</v>
      </c>
    </row>
    <row r="47" spans="1:11" x14ac:dyDescent="0.3">
      <c r="A47" s="590">
        <v>45</v>
      </c>
      <c r="B47" s="600" t="s">
        <v>298</v>
      </c>
      <c r="C47" s="128">
        <v>1976</v>
      </c>
      <c r="D47" s="128">
        <v>42</v>
      </c>
      <c r="E47" s="160" t="s">
        <v>19</v>
      </c>
      <c r="F47" s="601" t="s">
        <v>566</v>
      </c>
      <c r="G47" s="140" t="s">
        <v>38</v>
      </c>
      <c r="H47" s="132">
        <v>6</v>
      </c>
      <c r="I47" s="596">
        <v>5</v>
      </c>
      <c r="J47" s="595"/>
      <c r="K47" s="598">
        <f t="shared" si="4"/>
        <v>0.22442972774098599</v>
      </c>
    </row>
    <row r="48" spans="1:11" x14ac:dyDescent="0.3">
      <c r="A48" s="590">
        <v>46</v>
      </c>
      <c r="B48" s="148" t="s">
        <v>81</v>
      </c>
      <c r="C48" s="128">
        <v>1973</v>
      </c>
      <c r="D48" s="128">
        <v>45</v>
      </c>
      <c r="E48" s="136" t="s">
        <v>16</v>
      </c>
      <c r="F48" s="601" t="s">
        <v>567</v>
      </c>
      <c r="G48" s="131" t="s">
        <v>38</v>
      </c>
      <c r="H48" s="132">
        <v>7</v>
      </c>
      <c r="I48" s="596">
        <v>4</v>
      </c>
      <c r="J48" s="595"/>
      <c r="K48" s="598">
        <f t="shared" si="4"/>
        <v>0.22764900662251655</v>
      </c>
    </row>
    <row r="49" spans="1:11" x14ac:dyDescent="0.3">
      <c r="A49" s="590">
        <v>47</v>
      </c>
      <c r="B49" s="154" t="s">
        <v>105</v>
      </c>
      <c r="C49" s="149">
        <v>1972</v>
      </c>
      <c r="D49" s="128">
        <v>46</v>
      </c>
      <c r="E49" s="155" t="s">
        <v>24</v>
      </c>
      <c r="F49" s="601" t="s">
        <v>568</v>
      </c>
      <c r="G49" s="140" t="s">
        <v>38</v>
      </c>
      <c r="H49" s="132">
        <v>8</v>
      </c>
      <c r="I49" s="596">
        <v>3</v>
      </c>
      <c r="J49" s="595"/>
      <c r="K49" s="598">
        <f t="shared" si="4"/>
        <v>0.24052612214863869</v>
      </c>
    </row>
    <row r="50" spans="1:11" x14ac:dyDescent="0.3">
      <c r="A50" s="590">
        <v>48</v>
      </c>
      <c r="B50" s="139" t="s">
        <v>97</v>
      </c>
      <c r="C50" s="128">
        <v>1948</v>
      </c>
      <c r="D50" s="128">
        <v>70</v>
      </c>
      <c r="E50" s="164" t="s">
        <v>61</v>
      </c>
      <c r="F50" s="601" t="s">
        <v>94</v>
      </c>
      <c r="G50" s="131" t="s">
        <v>75</v>
      </c>
      <c r="H50" s="132">
        <v>3</v>
      </c>
      <c r="I50" s="596">
        <v>8</v>
      </c>
      <c r="J50" s="595"/>
      <c r="K50" s="598">
        <f t="shared" si="4"/>
        <v>0.24205911209222467</v>
      </c>
    </row>
    <row r="51" spans="1:11" x14ac:dyDescent="0.3">
      <c r="A51" s="590">
        <v>49</v>
      </c>
      <c r="B51" s="154" t="s">
        <v>99</v>
      </c>
      <c r="C51" s="149">
        <v>1945</v>
      </c>
      <c r="D51" s="128">
        <v>73</v>
      </c>
      <c r="E51" s="164" t="s">
        <v>61</v>
      </c>
      <c r="F51" s="601" t="s">
        <v>569</v>
      </c>
      <c r="G51" s="140" t="s">
        <v>75</v>
      </c>
      <c r="H51" s="132">
        <v>4</v>
      </c>
      <c r="I51" s="596">
        <v>7</v>
      </c>
      <c r="J51" s="595"/>
      <c r="K51" s="598">
        <f t="shared" si="4"/>
        <v>0.24435859700760362</v>
      </c>
    </row>
    <row r="52" spans="1:11" x14ac:dyDescent="0.3">
      <c r="A52" s="590">
        <v>50</v>
      </c>
      <c r="B52" s="151" t="s">
        <v>110</v>
      </c>
      <c r="C52" s="149">
        <v>1945</v>
      </c>
      <c r="D52" s="128">
        <v>73</v>
      </c>
      <c r="E52" s="136" t="s">
        <v>16</v>
      </c>
      <c r="F52" s="601" t="s">
        <v>570</v>
      </c>
      <c r="G52" s="140" t="s">
        <v>75</v>
      </c>
      <c r="H52" s="132">
        <v>5</v>
      </c>
      <c r="I52" s="596">
        <v>6</v>
      </c>
      <c r="J52" s="595"/>
      <c r="K52" s="598">
        <f t="shared" si="4"/>
        <v>0.26459406426293841</v>
      </c>
    </row>
    <row r="53" spans="1:11" x14ac:dyDescent="0.3">
      <c r="A53" s="590">
        <v>51</v>
      </c>
      <c r="B53" s="151" t="s">
        <v>116</v>
      </c>
      <c r="C53" s="149">
        <v>1985</v>
      </c>
      <c r="D53" s="128">
        <v>33</v>
      </c>
      <c r="E53" s="155" t="s">
        <v>117</v>
      </c>
      <c r="F53" s="601" t="s">
        <v>571</v>
      </c>
      <c r="G53" s="140" t="s">
        <v>48</v>
      </c>
      <c r="H53" s="132">
        <v>6</v>
      </c>
      <c r="I53" s="596">
        <v>5</v>
      </c>
      <c r="J53" s="595"/>
      <c r="K53" s="598">
        <f t="shared" si="4"/>
        <v>0.27149251900907528</v>
      </c>
    </row>
    <row r="54" spans="1:11" x14ac:dyDescent="0.3">
      <c r="A54" s="590">
        <v>52</v>
      </c>
      <c r="B54" s="126" t="s">
        <v>572</v>
      </c>
      <c r="C54" s="127">
        <v>1967</v>
      </c>
      <c r="D54" s="128">
        <v>51</v>
      </c>
      <c r="E54" s="160" t="s">
        <v>19</v>
      </c>
      <c r="F54" s="601" t="s">
        <v>573</v>
      </c>
      <c r="G54" s="140" t="s">
        <v>36</v>
      </c>
      <c r="H54" s="132">
        <v>6</v>
      </c>
      <c r="I54" s="596">
        <v>5</v>
      </c>
      <c r="J54" s="595"/>
      <c r="K54" s="598">
        <f t="shared" si="4"/>
        <v>0.27547829286239878</v>
      </c>
    </row>
    <row r="55" spans="1:11" x14ac:dyDescent="0.3">
      <c r="A55" s="590">
        <v>53</v>
      </c>
      <c r="B55" s="600" t="s">
        <v>574</v>
      </c>
      <c r="C55" s="128">
        <v>1973</v>
      </c>
      <c r="D55" s="128">
        <v>45</v>
      </c>
      <c r="E55" s="160" t="s">
        <v>19</v>
      </c>
      <c r="F55" s="601" t="s">
        <v>575</v>
      </c>
      <c r="G55" s="140" t="s">
        <v>38</v>
      </c>
      <c r="H55" s="132">
        <v>9</v>
      </c>
      <c r="I55" s="596">
        <v>2</v>
      </c>
      <c r="J55" s="595"/>
      <c r="K55" s="598">
        <f t="shared" si="4"/>
        <v>0.27685798381162618</v>
      </c>
    </row>
    <row r="56" spans="1:11" x14ac:dyDescent="0.3">
      <c r="A56" s="590">
        <v>54</v>
      </c>
      <c r="B56" s="151" t="s">
        <v>278</v>
      </c>
      <c r="C56" s="141">
        <v>1948</v>
      </c>
      <c r="D56" s="128">
        <v>70</v>
      </c>
      <c r="E56" s="163" t="s">
        <v>24</v>
      </c>
      <c r="F56" s="601" t="s">
        <v>576</v>
      </c>
      <c r="G56" s="131" t="s">
        <v>120</v>
      </c>
      <c r="H56" s="132">
        <v>1</v>
      </c>
      <c r="I56" s="592">
        <v>10</v>
      </c>
      <c r="J56" s="595"/>
      <c r="K56" s="598">
        <f t="shared" si="4"/>
        <v>0.2872823154280108</v>
      </c>
    </row>
    <row r="57" spans="1:11" ht="15" thickBot="1" x14ac:dyDescent="0.35">
      <c r="A57" s="602">
        <v>55</v>
      </c>
      <c r="B57" s="603" t="s">
        <v>119</v>
      </c>
      <c r="C57" s="604">
        <v>1963</v>
      </c>
      <c r="D57" s="604">
        <v>55</v>
      </c>
      <c r="E57" s="605" t="s">
        <v>19</v>
      </c>
      <c r="F57" s="606" t="s">
        <v>577</v>
      </c>
      <c r="G57" s="607" t="s">
        <v>120</v>
      </c>
      <c r="H57" s="608">
        <v>2</v>
      </c>
      <c r="I57" s="609">
        <v>9</v>
      </c>
      <c r="J57" s="610"/>
      <c r="K57" s="611">
        <f t="shared" si="4"/>
        <v>0.29310767721363745</v>
      </c>
    </row>
    <row r="58" spans="1:11" ht="15" thickTop="1" x14ac:dyDescent="0.3"/>
  </sheetData>
  <mergeCells count="1">
    <mergeCell ref="A1:K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AR24" sqref="AR24"/>
    </sheetView>
  </sheetViews>
  <sheetFormatPr defaultRowHeight="14.4" x14ac:dyDescent="0.3"/>
  <cols>
    <col min="1" max="1" width="3" customWidth="1"/>
    <col min="2" max="2" width="17.5546875" customWidth="1"/>
    <col min="3" max="3" width="3.88671875" style="683" customWidth="1"/>
    <col min="4" max="4" width="3.33203125" style="683" customWidth="1"/>
    <col min="5" max="5" width="15" customWidth="1"/>
    <col min="6" max="6" width="6.88671875" customWidth="1"/>
    <col min="7" max="7" width="3.33203125" style="684" customWidth="1"/>
    <col min="8" max="8" width="3.5546875" customWidth="1"/>
    <col min="9" max="9" width="3.109375" customWidth="1"/>
    <col min="10" max="10" width="7.44140625" customWidth="1"/>
    <col min="11" max="11" width="5.6640625" customWidth="1"/>
    <col min="12" max="12" width="3.33203125" customWidth="1"/>
    <col min="13" max="13" width="4.109375" customWidth="1"/>
    <col min="14" max="14" width="3.88671875" customWidth="1"/>
  </cols>
  <sheetData>
    <row r="1" spans="1:11" ht="15.6" thickTop="1" x14ac:dyDescent="0.3">
      <c r="A1" s="828" t="s">
        <v>606</v>
      </c>
      <c r="B1" s="829"/>
      <c r="C1" s="829"/>
      <c r="D1" s="829"/>
      <c r="E1" s="829"/>
      <c r="F1" s="829"/>
      <c r="G1" s="829"/>
      <c r="H1" s="829"/>
      <c r="I1" s="829"/>
      <c r="J1" s="829"/>
      <c r="K1" s="830"/>
    </row>
    <row r="2" spans="1:11" ht="12.75" customHeight="1" x14ac:dyDescent="0.3">
      <c r="A2" s="646" t="s">
        <v>1</v>
      </c>
      <c r="B2" s="121" t="s">
        <v>2</v>
      </c>
      <c r="C2" s="647" t="s">
        <v>3</v>
      </c>
      <c r="D2" s="647" t="s">
        <v>4</v>
      </c>
      <c r="E2" s="648" t="s">
        <v>5</v>
      </c>
      <c r="F2" s="649" t="s">
        <v>6</v>
      </c>
      <c r="G2" s="650" t="s">
        <v>7</v>
      </c>
      <c r="H2" s="651" t="s">
        <v>8</v>
      </c>
      <c r="I2" s="652" t="s">
        <v>9</v>
      </c>
      <c r="J2" s="653" t="s">
        <v>10</v>
      </c>
      <c r="K2" s="654" t="s">
        <v>11</v>
      </c>
    </row>
    <row r="3" spans="1:11" x14ac:dyDescent="0.3">
      <c r="A3" s="590">
        <v>1</v>
      </c>
      <c r="B3" s="126" t="s">
        <v>12</v>
      </c>
      <c r="C3" s="655">
        <v>1998</v>
      </c>
      <c r="D3" s="656">
        <v>20</v>
      </c>
      <c r="E3" s="657" t="s">
        <v>13</v>
      </c>
      <c r="F3" s="658">
        <v>0.66736111111111107</v>
      </c>
      <c r="G3" s="659" t="s">
        <v>14</v>
      </c>
      <c r="H3" s="660">
        <v>1</v>
      </c>
      <c r="I3" s="661">
        <v>10</v>
      </c>
      <c r="J3" s="662" t="s">
        <v>607</v>
      </c>
      <c r="K3" s="594">
        <f>SUM(F3)/4.53</f>
        <v>0.14732033357861171</v>
      </c>
    </row>
    <row r="4" spans="1:11" x14ac:dyDescent="0.3">
      <c r="A4" s="590">
        <v>2</v>
      </c>
      <c r="B4" s="126" t="s">
        <v>15</v>
      </c>
      <c r="C4" s="655">
        <v>1982</v>
      </c>
      <c r="D4" s="656">
        <v>36</v>
      </c>
      <c r="E4" s="302" t="s">
        <v>16</v>
      </c>
      <c r="F4" s="663">
        <v>0.67499999999999993</v>
      </c>
      <c r="G4" s="659" t="s">
        <v>17</v>
      </c>
      <c r="H4" s="660">
        <v>1</v>
      </c>
      <c r="I4" s="661">
        <v>10</v>
      </c>
      <c r="J4" s="664" t="s">
        <v>123</v>
      </c>
      <c r="K4" s="594">
        <f>SUM(F4)/4.53</f>
        <v>0.14900662251655628</v>
      </c>
    </row>
    <row r="5" spans="1:11" x14ac:dyDescent="0.3">
      <c r="A5" s="590">
        <v>3</v>
      </c>
      <c r="B5" s="144" t="s">
        <v>21</v>
      </c>
      <c r="C5" s="655">
        <v>1978</v>
      </c>
      <c r="D5" s="656">
        <v>40</v>
      </c>
      <c r="E5" s="642" t="s">
        <v>22</v>
      </c>
      <c r="F5" s="658">
        <v>0.71527777777777779</v>
      </c>
      <c r="G5" s="659" t="s">
        <v>20</v>
      </c>
      <c r="H5" s="660">
        <v>1</v>
      </c>
      <c r="I5" s="661">
        <v>10</v>
      </c>
      <c r="J5" s="664"/>
      <c r="K5" s="594">
        <f>SUM(F5)/4.53</f>
        <v>0.15789796418935492</v>
      </c>
    </row>
    <row r="6" spans="1:11" x14ac:dyDescent="0.3">
      <c r="A6" s="590">
        <v>4</v>
      </c>
      <c r="B6" s="151" t="s">
        <v>26</v>
      </c>
      <c r="C6" s="665">
        <v>1980</v>
      </c>
      <c r="D6" s="656">
        <v>38</v>
      </c>
      <c r="E6" s="302" t="s">
        <v>16</v>
      </c>
      <c r="F6" s="663">
        <v>0.7319444444444444</v>
      </c>
      <c r="G6" s="659" t="s">
        <v>17</v>
      </c>
      <c r="H6" s="660">
        <v>2</v>
      </c>
      <c r="I6" s="666">
        <v>9</v>
      </c>
      <c r="J6" s="664"/>
      <c r="K6" s="594">
        <f>SUM(F6)/4.53</f>
        <v>0.16157714005396123</v>
      </c>
    </row>
    <row r="7" spans="1:11" x14ac:dyDescent="0.3">
      <c r="A7" s="590">
        <v>5</v>
      </c>
      <c r="B7" s="148" t="s">
        <v>554</v>
      </c>
      <c r="C7" s="665">
        <v>1973</v>
      </c>
      <c r="D7" s="656">
        <v>45</v>
      </c>
      <c r="E7" s="303" t="s">
        <v>555</v>
      </c>
      <c r="F7" s="658">
        <v>0.73749999999999993</v>
      </c>
      <c r="G7" s="667" t="s">
        <v>20</v>
      </c>
      <c r="H7" s="660">
        <v>2</v>
      </c>
      <c r="I7" s="666">
        <v>9</v>
      </c>
      <c r="J7" s="664"/>
      <c r="K7" s="598">
        <f>SUM(F7/4.53)</f>
        <v>0.16280353200882999</v>
      </c>
    </row>
    <row r="8" spans="1:11" x14ac:dyDescent="0.3">
      <c r="A8" s="590">
        <v>6</v>
      </c>
      <c r="B8" s="151" t="s">
        <v>581</v>
      </c>
      <c r="C8" s="665">
        <v>1998</v>
      </c>
      <c r="D8" s="656">
        <v>20</v>
      </c>
      <c r="E8" s="639" t="s">
        <v>54</v>
      </c>
      <c r="F8" s="663">
        <v>0.74444444444444446</v>
      </c>
      <c r="G8" s="667" t="s">
        <v>17</v>
      </c>
      <c r="H8" s="660">
        <v>3</v>
      </c>
      <c r="I8" s="666">
        <v>8</v>
      </c>
      <c r="J8" s="664"/>
      <c r="K8" s="594">
        <f>SUM(F8)/4.53</f>
        <v>0.16433652195241599</v>
      </c>
    </row>
    <row r="9" spans="1:11" x14ac:dyDescent="0.3">
      <c r="A9" s="590">
        <v>7</v>
      </c>
      <c r="B9" s="154" t="s">
        <v>29</v>
      </c>
      <c r="C9" s="665">
        <v>1975</v>
      </c>
      <c r="D9" s="656">
        <v>43</v>
      </c>
      <c r="E9" s="306" t="s">
        <v>24</v>
      </c>
      <c r="F9" s="658">
        <v>0.77013888888888893</v>
      </c>
      <c r="G9" s="659" t="s">
        <v>20</v>
      </c>
      <c r="H9" s="660">
        <v>3</v>
      </c>
      <c r="I9" s="666">
        <v>8</v>
      </c>
      <c r="J9" s="664"/>
      <c r="K9" s="598">
        <f>SUM(F9/4.53)</f>
        <v>0.17000858474368408</v>
      </c>
    </row>
    <row r="10" spans="1:11" x14ac:dyDescent="0.3">
      <c r="A10" s="590">
        <v>8</v>
      </c>
      <c r="B10" s="144" t="s">
        <v>44</v>
      </c>
      <c r="C10" s="655">
        <v>1986</v>
      </c>
      <c r="D10" s="656">
        <v>32</v>
      </c>
      <c r="E10" s="297" t="s">
        <v>45</v>
      </c>
      <c r="F10" s="663">
        <v>0.77638888888888891</v>
      </c>
      <c r="G10" s="667" t="s">
        <v>17</v>
      </c>
      <c r="H10" s="660">
        <v>4</v>
      </c>
      <c r="I10" s="666">
        <v>7</v>
      </c>
      <c r="J10" s="662"/>
      <c r="K10" s="594">
        <f t="shared" ref="K10:K15" si="0">SUM(F10)/4.53</f>
        <v>0.17138827569291146</v>
      </c>
    </row>
    <row r="11" spans="1:11" x14ac:dyDescent="0.3">
      <c r="A11" s="590">
        <v>9</v>
      </c>
      <c r="B11" s="148" t="s">
        <v>32</v>
      </c>
      <c r="C11" s="665">
        <v>1972</v>
      </c>
      <c r="D11" s="656">
        <v>46</v>
      </c>
      <c r="E11" s="303" t="s">
        <v>24</v>
      </c>
      <c r="F11" s="658">
        <v>0.77916666666666667</v>
      </c>
      <c r="G11" s="667" t="s">
        <v>20</v>
      </c>
      <c r="H11" s="660">
        <v>4</v>
      </c>
      <c r="I11" s="666">
        <v>7</v>
      </c>
      <c r="J11" s="662"/>
      <c r="K11" s="594">
        <f t="shared" si="0"/>
        <v>0.17200147167034582</v>
      </c>
    </row>
    <row r="12" spans="1:11" x14ac:dyDescent="0.3">
      <c r="A12" s="590">
        <v>10</v>
      </c>
      <c r="B12" s="139" t="s">
        <v>35</v>
      </c>
      <c r="C12" s="656">
        <v>1964</v>
      </c>
      <c r="D12" s="656">
        <v>54</v>
      </c>
      <c r="E12" s="302" t="s">
        <v>16</v>
      </c>
      <c r="F12" s="658">
        <v>0.78402777777777777</v>
      </c>
      <c r="G12" s="659" t="s">
        <v>36</v>
      </c>
      <c r="H12" s="660">
        <v>1</v>
      </c>
      <c r="I12" s="661">
        <v>10</v>
      </c>
      <c r="J12" s="662"/>
      <c r="K12" s="594">
        <f t="shared" si="0"/>
        <v>0.17307456463085602</v>
      </c>
    </row>
    <row r="13" spans="1:11" x14ac:dyDescent="0.3">
      <c r="A13" s="590">
        <v>11</v>
      </c>
      <c r="B13" s="151" t="s">
        <v>28</v>
      </c>
      <c r="C13" s="668">
        <v>1974</v>
      </c>
      <c r="D13" s="656">
        <v>44</v>
      </c>
      <c r="E13" s="641" t="s">
        <v>24</v>
      </c>
      <c r="F13" s="658">
        <v>0.78472222222222221</v>
      </c>
      <c r="G13" s="667" t="s">
        <v>20</v>
      </c>
      <c r="H13" s="660">
        <v>5</v>
      </c>
      <c r="I13" s="666">
        <v>6</v>
      </c>
      <c r="J13" s="664"/>
      <c r="K13" s="594">
        <f t="shared" si="0"/>
        <v>0.17322786362521461</v>
      </c>
    </row>
    <row r="14" spans="1:11" x14ac:dyDescent="0.3">
      <c r="A14" s="590">
        <v>12</v>
      </c>
      <c r="B14" s="154" t="s">
        <v>33</v>
      </c>
      <c r="C14" s="665">
        <v>1973</v>
      </c>
      <c r="D14" s="656">
        <v>45</v>
      </c>
      <c r="E14" s="308" t="s">
        <v>19</v>
      </c>
      <c r="F14" s="658">
        <v>0.8041666666666667</v>
      </c>
      <c r="G14" s="667" t="s">
        <v>20</v>
      </c>
      <c r="H14" s="660">
        <v>6</v>
      </c>
      <c r="I14" s="666">
        <v>5</v>
      </c>
      <c r="J14" s="664"/>
      <c r="K14" s="594">
        <f t="shared" si="0"/>
        <v>0.17752023546725534</v>
      </c>
    </row>
    <row r="15" spans="1:11" x14ac:dyDescent="0.3">
      <c r="A15" s="590">
        <v>13</v>
      </c>
      <c r="B15" s="154" t="s">
        <v>557</v>
      </c>
      <c r="C15" s="665">
        <v>1982</v>
      </c>
      <c r="D15" s="656">
        <v>36</v>
      </c>
      <c r="E15" s="303" t="s">
        <v>24</v>
      </c>
      <c r="F15" s="658">
        <v>0.80902777777777779</v>
      </c>
      <c r="G15" s="667" t="s">
        <v>17</v>
      </c>
      <c r="H15" s="660">
        <v>5</v>
      </c>
      <c r="I15" s="666">
        <v>6</v>
      </c>
      <c r="J15" s="664"/>
      <c r="K15" s="594">
        <f t="shared" si="0"/>
        <v>0.17859332842776551</v>
      </c>
    </row>
    <row r="16" spans="1:11" x14ac:dyDescent="0.3">
      <c r="A16" s="590">
        <v>14</v>
      </c>
      <c r="B16" s="151" t="s">
        <v>582</v>
      </c>
      <c r="C16" s="665">
        <v>1980</v>
      </c>
      <c r="D16" s="656">
        <v>38</v>
      </c>
      <c r="E16" s="308" t="s">
        <v>19</v>
      </c>
      <c r="F16" s="663">
        <v>0.81388888888888899</v>
      </c>
      <c r="G16" s="667" t="s">
        <v>17</v>
      </c>
      <c r="H16" s="660">
        <v>6</v>
      </c>
      <c r="I16" s="666">
        <v>5</v>
      </c>
      <c r="J16" s="664"/>
      <c r="K16" s="598">
        <f>SUM(F16/4.53)</f>
        <v>0.17966642138827571</v>
      </c>
    </row>
    <row r="17" spans="1:11" x14ac:dyDescent="0.3">
      <c r="A17" s="590">
        <v>15</v>
      </c>
      <c r="B17" s="151" t="s">
        <v>49</v>
      </c>
      <c r="C17" s="665">
        <v>1977</v>
      </c>
      <c r="D17" s="656">
        <v>41</v>
      </c>
      <c r="E17" s="302" t="s">
        <v>16</v>
      </c>
      <c r="F17" s="663">
        <v>0.81458333333333333</v>
      </c>
      <c r="G17" s="659" t="s">
        <v>38</v>
      </c>
      <c r="H17" s="660">
        <v>1</v>
      </c>
      <c r="I17" s="661">
        <v>10</v>
      </c>
      <c r="J17" s="664" t="s">
        <v>608</v>
      </c>
      <c r="K17" s="594">
        <f t="shared" ref="K17:K27" si="1">SUM(F17)/4.53</f>
        <v>0.17981972038263427</v>
      </c>
    </row>
    <row r="18" spans="1:11" x14ac:dyDescent="0.3">
      <c r="A18" s="590">
        <v>16</v>
      </c>
      <c r="B18" s="151" t="s">
        <v>37</v>
      </c>
      <c r="C18" s="665">
        <v>1979</v>
      </c>
      <c r="D18" s="656">
        <v>39</v>
      </c>
      <c r="E18" s="308" t="s">
        <v>19</v>
      </c>
      <c r="F18" s="658">
        <v>0.82777777777777783</v>
      </c>
      <c r="G18" s="659" t="s">
        <v>38</v>
      </c>
      <c r="H18" s="660">
        <v>2</v>
      </c>
      <c r="I18" s="666">
        <v>9</v>
      </c>
      <c r="J18" s="664"/>
      <c r="K18" s="594">
        <f t="shared" si="1"/>
        <v>0.18273240127544763</v>
      </c>
    </row>
    <row r="19" spans="1:11" x14ac:dyDescent="0.3">
      <c r="A19" s="590">
        <v>17</v>
      </c>
      <c r="B19" s="148" t="s">
        <v>40</v>
      </c>
      <c r="C19" s="665">
        <v>1972</v>
      </c>
      <c r="D19" s="656">
        <v>46</v>
      </c>
      <c r="E19" s="303" t="s">
        <v>41</v>
      </c>
      <c r="F19" s="658">
        <v>0.82986111111111116</v>
      </c>
      <c r="G19" s="667" t="s">
        <v>20</v>
      </c>
      <c r="H19" s="660">
        <v>7</v>
      </c>
      <c r="I19" s="666">
        <v>4</v>
      </c>
      <c r="J19" s="664"/>
      <c r="K19" s="594">
        <f t="shared" si="1"/>
        <v>0.18319229825852343</v>
      </c>
    </row>
    <row r="20" spans="1:11" x14ac:dyDescent="0.3">
      <c r="A20" s="590">
        <v>18</v>
      </c>
      <c r="B20" s="154" t="s">
        <v>46</v>
      </c>
      <c r="C20" s="665">
        <v>2002</v>
      </c>
      <c r="D20" s="656">
        <v>16</v>
      </c>
      <c r="E20" s="306" t="s">
        <v>47</v>
      </c>
      <c r="F20" s="663">
        <v>0.8305555555555556</v>
      </c>
      <c r="G20" s="659" t="s">
        <v>48</v>
      </c>
      <c r="H20" s="660">
        <v>1</v>
      </c>
      <c r="I20" s="661">
        <v>10</v>
      </c>
      <c r="J20" s="664"/>
      <c r="K20" s="594">
        <f t="shared" si="1"/>
        <v>0.18334559725288202</v>
      </c>
    </row>
    <row r="21" spans="1:11" x14ac:dyDescent="0.3">
      <c r="A21" s="590">
        <v>19</v>
      </c>
      <c r="B21" s="148" t="s">
        <v>30</v>
      </c>
      <c r="C21" s="665">
        <v>1977</v>
      </c>
      <c r="D21" s="656">
        <v>41</v>
      </c>
      <c r="E21" s="302" t="s">
        <v>16</v>
      </c>
      <c r="F21" s="663">
        <v>0.84444444444444444</v>
      </c>
      <c r="G21" s="667" t="s">
        <v>20</v>
      </c>
      <c r="H21" s="660">
        <v>8</v>
      </c>
      <c r="I21" s="666">
        <v>3</v>
      </c>
      <c r="J21" s="664"/>
      <c r="K21" s="594">
        <f t="shared" si="1"/>
        <v>0.18641157714005396</v>
      </c>
    </row>
    <row r="22" spans="1:11" x14ac:dyDescent="0.3">
      <c r="A22" s="590">
        <v>20</v>
      </c>
      <c r="B22" s="144" t="s">
        <v>57</v>
      </c>
      <c r="C22" s="655">
        <v>1970</v>
      </c>
      <c r="D22" s="656">
        <v>48</v>
      </c>
      <c r="E22" s="642" t="s">
        <v>58</v>
      </c>
      <c r="F22" s="658">
        <v>0.85833333333333339</v>
      </c>
      <c r="G22" s="667" t="s">
        <v>20</v>
      </c>
      <c r="H22" s="660">
        <v>9</v>
      </c>
      <c r="I22" s="666">
        <v>2</v>
      </c>
      <c r="J22" s="664"/>
      <c r="K22" s="594">
        <f t="shared" si="1"/>
        <v>0.18947755702722591</v>
      </c>
    </row>
    <row r="23" spans="1:11" x14ac:dyDescent="0.3">
      <c r="A23" s="590">
        <v>21</v>
      </c>
      <c r="B23" s="154" t="s">
        <v>558</v>
      </c>
      <c r="C23" s="665">
        <v>1979</v>
      </c>
      <c r="D23" s="656">
        <v>39</v>
      </c>
      <c r="E23" s="303" t="s">
        <v>24</v>
      </c>
      <c r="F23" s="663">
        <v>0.86111111111111116</v>
      </c>
      <c r="G23" s="667" t="s">
        <v>17</v>
      </c>
      <c r="H23" s="660">
        <v>7</v>
      </c>
      <c r="I23" s="666">
        <v>4</v>
      </c>
      <c r="J23" s="664"/>
      <c r="K23" s="594">
        <f t="shared" si="1"/>
        <v>0.1900907530046603</v>
      </c>
    </row>
    <row r="24" spans="1:11" x14ac:dyDescent="0.3">
      <c r="A24" s="590">
        <v>22</v>
      </c>
      <c r="B24" s="154" t="s">
        <v>63</v>
      </c>
      <c r="C24" s="665">
        <v>1975</v>
      </c>
      <c r="D24" s="656">
        <v>43</v>
      </c>
      <c r="E24" s="306"/>
      <c r="F24" s="663">
        <v>0.8666666666666667</v>
      </c>
      <c r="G24" s="667" t="s">
        <v>20</v>
      </c>
      <c r="H24" s="660">
        <v>10</v>
      </c>
      <c r="I24" s="666">
        <v>1</v>
      </c>
      <c r="J24" s="664"/>
      <c r="K24" s="594">
        <f t="shared" si="1"/>
        <v>0.19131714495952906</v>
      </c>
    </row>
    <row r="25" spans="1:11" x14ac:dyDescent="0.3">
      <c r="A25" s="590">
        <v>23</v>
      </c>
      <c r="B25" s="151" t="s">
        <v>50</v>
      </c>
      <c r="C25" s="665">
        <v>1975</v>
      </c>
      <c r="D25" s="656">
        <v>43</v>
      </c>
      <c r="E25" s="302" t="s">
        <v>16</v>
      </c>
      <c r="F25" s="658">
        <v>0.87013888888888891</v>
      </c>
      <c r="G25" s="659" t="s">
        <v>38</v>
      </c>
      <c r="H25" s="660">
        <v>3</v>
      </c>
      <c r="I25" s="666">
        <v>8</v>
      </c>
      <c r="J25" s="664"/>
      <c r="K25" s="594">
        <f t="shared" si="1"/>
        <v>0.19208363993132205</v>
      </c>
    </row>
    <row r="26" spans="1:11" x14ac:dyDescent="0.3">
      <c r="A26" s="590">
        <v>24</v>
      </c>
      <c r="B26" s="151" t="s">
        <v>53</v>
      </c>
      <c r="C26" s="665">
        <v>2001</v>
      </c>
      <c r="D26" s="656">
        <v>17</v>
      </c>
      <c r="E26" s="306" t="s">
        <v>54</v>
      </c>
      <c r="F26" s="663">
        <v>0.8881944444444444</v>
      </c>
      <c r="G26" s="659" t="s">
        <v>48</v>
      </c>
      <c r="H26" s="660">
        <v>2</v>
      </c>
      <c r="I26" s="666">
        <v>9</v>
      </c>
      <c r="J26" s="664"/>
      <c r="K26" s="594">
        <f t="shared" si="1"/>
        <v>0.19606941378464554</v>
      </c>
    </row>
    <row r="27" spans="1:11" x14ac:dyDescent="0.3">
      <c r="A27" s="590">
        <v>25</v>
      </c>
      <c r="B27" s="154" t="s">
        <v>561</v>
      </c>
      <c r="C27" s="665">
        <v>1982</v>
      </c>
      <c r="D27" s="656">
        <v>36</v>
      </c>
      <c r="E27" s="303" t="s">
        <v>24</v>
      </c>
      <c r="F27" s="663">
        <v>0.90208333333333324</v>
      </c>
      <c r="G27" s="667" t="s">
        <v>17</v>
      </c>
      <c r="H27" s="660">
        <v>8</v>
      </c>
      <c r="I27" s="666">
        <v>3</v>
      </c>
      <c r="J27" s="664"/>
      <c r="K27" s="594">
        <f t="shared" si="1"/>
        <v>0.19913539367181748</v>
      </c>
    </row>
    <row r="28" spans="1:11" x14ac:dyDescent="0.3">
      <c r="A28" s="590">
        <v>26</v>
      </c>
      <c r="B28" s="144" t="s">
        <v>65</v>
      </c>
      <c r="C28" s="655">
        <v>1985</v>
      </c>
      <c r="D28" s="656">
        <v>33</v>
      </c>
      <c r="E28" s="303" t="s">
        <v>43</v>
      </c>
      <c r="F28" s="663">
        <v>0.91527777777777775</v>
      </c>
      <c r="G28" s="667" t="s">
        <v>17</v>
      </c>
      <c r="H28" s="660">
        <v>9</v>
      </c>
      <c r="I28" s="666">
        <v>2</v>
      </c>
      <c r="J28" s="662"/>
      <c r="K28" s="598">
        <f>SUM(F28/4.53)</f>
        <v>0.20204807456463084</v>
      </c>
    </row>
    <row r="29" spans="1:11" x14ac:dyDescent="0.3">
      <c r="A29" s="590">
        <v>27</v>
      </c>
      <c r="B29" s="154" t="s">
        <v>42</v>
      </c>
      <c r="C29" s="665">
        <v>1974</v>
      </c>
      <c r="D29" s="656">
        <v>44</v>
      </c>
      <c r="E29" s="306" t="s">
        <v>43</v>
      </c>
      <c r="F29" s="658">
        <v>0.91805555555555562</v>
      </c>
      <c r="G29" s="667" t="s">
        <v>20</v>
      </c>
      <c r="H29" s="660">
        <v>11</v>
      </c>
      <c r="I29" s="666">
        <v>1</v>
      </c>
      <c r="J29" s="664"/>
      <c r="K29" s="598">
        <f>SUM(F29/4.53)</f>
        <v>0.20266127054206526</v>
      </c>
    </row>
    <row r="30" spans="1:11" x14ac:dyDescent="0.3">
      <c r="A30" s="590">
        <v>28</v>
      </c>
      <c r="B30" s="154" t="s">
        <v>137</v>
      </c>
      <c r="C30" s="665">
        <v>1975</v>
      </c>
      <c r="D30" s="656">
        <v>43</v>
      </c>
      <c r="E30" s="303" t="s">
        <v>138</v>
      </c>
      <c r="F30" s="658">
        <v>0.93055555555555547</v>
      </c>
      <c r="G30" s="667" t="s">
        <v>38</v>
      </c>
      <c r="H30" s="660">
        <v>4</v>
      </c>
      <c r="I30" s="666">
        <v>7</v>
      </c>
      <c r="J30" s="664"/>
      <c r="K30" s="598">
        <f>SUM(F30/4.53)</f>
        <v>0.20542065244051996</v>
      </c>
    </row>
    <row r="31" spans="1:11" x14ac:dyDescent="0.3">
      <c r="A31" s="590">
        <v>29</v>
      </c>
      <c r="B31" s="126" t="s">
        <v>71</v>
      </c>
      <c r="C31" s="655">
        <v>1962</v>
      </c>
      <c r="D31" s="656">
        <v>56</v>
      </c>
      <c r="E31" s="614" t="s">
        <v>19</v>
      </c>
      <c r="F31" s="658">
        <v>0.95972222222222225</v>
      </c>
      <c r="G31" s="659" t="s">
        <v>36</v>
      </c>
      <c r="H31" s="660">
        <v>2</v>
      </c>
      <c r="I31" s="666">
        <v>9</v>
      </c>
      <c r="J31" s="664"/>
      <c r="K31" s="594">
        <f>SUM(F31)/4.53</f>
        <v>0.21185921020358106</v>
      </c>
    </row>
    <row r="32" spans="1:11" x14ac:dyDescent="0.3">
      <c r="A32" s="590">
        <v>30</v>
      </c>
      <c r="B32" s="148" t="s">
        <v>81</v>
      </c>
      <c r="C32" s="656">
        <v>1973</v>
      </c>
      <c r="D32" s="656">
        <v>45</v>
      </c>
      <c r="E32" s="302" t="s">
        <v>16</v>
      </c>
      <c r="F32" s="658">
        <v>0.96666666666666667</v>
      </c>
      <c r="G32" s="667" t="s">
        <v>38</v>
      </c>
      <c r="H32" s="660">
        <v>5</v>
      </c>
      <c r="I32" s="666">
        <v>6</v>
      </c>
      <c r="J32" s="664"/>
      <c r="K32" s="598">
        <f>SUM(F32/4.53)</f>
        <v>0.21339220014716703</v>
      </c>
    </row>
    <row r="33" spans="1:11" x14ac:dyDescent="0.3">
      <c r="A33" s="590">
        <v>31</v>
      </c>
      <c r="B33" s="154" t="s">
        <v>72</v>
      </c>
      <c r="C33" s="665">
        <v>1955</v>
      </c>
      <c r="D33" s="656">
        <v>63</v>
      </c>
      <c r="E33" s="306" t="s">
        <v>73</v>
      </c>
      <c r="F33" s="658">
        <v>0.97013888888888899</v>
      </c>
      <c r="G33" s="659" t="s">
        <v>75</v>
      </c>
      <c r="H33" s="660">
        <v>1</v>
      </c>
      <c r="I33" s="661">
        <v>10</v>
      </c>
      <c r="J33" s="664"/>
      <c r="K33" s="598">
        <f>SUM(F33/4.53)</f>
        <v>0.21415869511896002</v>
      </c>
    </row>
    <row r="34" spans="1:11" x14ac:dyDescent="0.3">
      <c r="A34" s="590">
        <v>32</v>
      </c>
      <c r="B34" s="144" t="s">
        <v>76</v>
      </c>
      <c r="C34" s="655">
        <v>1988</v>
      </c>
      <c r="D34" s="656">
        <v>30</v>
      </c>
      <c r="E34" s="306" t="s">
        <v>77</v>
      </c>
      <c r="F34" s="658">
        <v>0.9819444444444444</v>
      </c>
      <c r="G34" s="659" t="s">
        <v>48</v>
      </c>
      <c r="H34" s="660">
        <v>3</v>
      </c>
      <c r="I34" s="666">
        <v>8</v>
      </c>
      <c r="J34" s="664"/>
      <c r="K34" s="598">
        <f>SUM(F34/4.53)</f>
        <v>0.21676477802305616</v>
      </c>
    </row>
    <row r="35" spans="1:11" x14ac:dyDescent="0.3">
      <c r="A35" s="590">
        <v>33</v>
      </c>
      <c r="B35" s="154" t="s">
        <v>596</v>
      </c>
      <c r="C35" s="665">
        <v>1976</v>
      </c>
      <c r="D35" s="656">
        <v>42</v>
      </c>
      <c r="E35" s="306" t="s">
        <v>68</v>
      </c>
      <c r="F35" s="658">
        <v>0.98263888888888884</v>
      </c>
      <c r="G35" s="667" t="s">
        <v>38</v>
      </c>
      <c r="H35" s="660">
        <v>6</v>
      </c>
      <c r="I35" s="666">
        <v>5</v>
      </c>
      <c r="J35" s="664"/>
      <c r="K35" s="594">
        <f>SUM(F35)/4.53</f>
        <v>0.21691807701741475</v>
      </c>
    </row>
    <row r="36" spans="1:11" x14ac:dyDescent="0.3">
      <c r="A36" s="590">
        <v>34</v>
      </c>
      <c r="B36" s="154" t="s">
        <v>597</v>
      </c>
      <c r="C36" s="665">
        <v>1974</v>
      </c>
      <c r="D36" s="656">
        <v>44</v>
      </c>
      <c r="E36" s="614" t="s">
        <v>19</v>
      </c>
      <c r="F36" s="658">
        <v>0.98472222222222217</v>
      </c>
      <c r="G36" s="667" t="s">
        <v>38</v>
      </c>
      <c r="H36" s="660">
        <v>7</v>
      </c>
      <c r="I36" s="666">
        <v>4</v>
      </c>
      <c r="J36" s="664"/>
      <c r="K36" s="594">
        <f>SUM(F36)/4.53</f>
        <v>0.21737797400049053</v>
      </c>
    </row>
    <row r="37" spans="1:11" x14ac:dyDescent="0.3">
      <c r="A37" s="590">
        <v>35</v>
      </c>
      <c r="B37" s="151" t="s">
        <v>583</v>
      </c>
      <c r="C37" s="665">
        <v>1983</v>
      </c>
      <c r="D37" s="656">
        <v>35</v>
      </c>
      <c r="E37" s="302" t="s">
        <v>16</v>
      </c>
      <c r="F37" s="663">
        <v>0.9902777777777777</v>
      </c>
      <c r="G37" s="667" t="s">
        <v>17</v>
      </c>
      <c r="H37" s="660">
        <v>10</v>
      </c>
      <c r="I37" s="666">
        <v>1</v>
      </c>
      <c r="J37" s="664"/>
      <c r="K37" s="598">
        <f>SUM(F37/4.53)</f>
        <v>0.21860436595535931</v>
      </c>
    </row>
    <row r="38" spans="1:11" x14ac:dyDescent="0.3">
      <c r="A38" s="590">
        <v>36</v>
      </c>
      <c r="B38" s="154" t="s">
        <v>83</v>
      </c>
      <c r="C38" s="665">
        <v>1955</v>
      </c>
      <c r="D38" s="656">
        <v>63</v>
      </c>
      <c r="E38" s="615" t="s">
        <v>84</v>
      </c>
      <c r="F38" s="669" t="s">
        <v>587</v>
      </c>
      <c r="G38" s="659" t="s">
        <v>75</v>
      </c>
      <c r="H38" s="660">
        <v>2</v>
      </c>
      <c r="I38" s="666">
        <v>9</v>
      </c>
      <c r="J38" s="664"/>
      <c r="K38" s="598">
        <f t="shared" ref="K38:K53" si="2">SUM(F38/4.53)</f>
        <v>0.22611601667893058</v>
      </c>
    </row>
    <row r="39" spans="1:11" x14ac:dyDescent="0.3">
      <c r="A39" s="590">
        <v>37</v>
      </c>
      <c r="B39" s="144" t="s">
        <v>95</v>
      </c>
      <c r="C39" s="655">
        <v>1968</v>
      </c>
      <c r="D39" s="656">
        <v>50</v>
      </c>
      <c r="E39" s="302" t="s">
        <v>16</v>
      </c>
      <c r="F39" s="669" t="s">
        <v>584</v>
      </c>
      <c r="G39" s="659" t="s">
        <v>36</v>
      </c>
      <c r="H39" s="660">
        <v>3</v>
      </c>
      <c r="I39" s="666">
        <v>8</v>
      </c>
      <c r="J39" s="664"/>
      <c r="K39" s="598">
        <f t="shared" si="2"/>
        <v>0.22642261466764776</v>
      </c>
    </row>
    <row r="40" spans="1:11" x14ac:dyDescent="0.3">
      <c r="A40" s="590">
        <v>38</v>
      </c>
      <c r="B40" s="151" t="s">
        <v>598</v>
      </c>
      <c r="C40" s="665">
        <v>1970</v>
      </c>
      <c r="D40" s="656">
        <v>48</v>
      </c>
      <c r="E40" s="302" t="s">
        <v>16</v>
      </c>
      <c r="F40" s="669" t="s">
        <v>599</v>
      </c>
      <c r="G40" s="667" t="s">
        <v>38</v>
      </c>
      <c r="H40" s="660">
        <v>8</v>
      </c>
      <c r="I40" s="666">
        <v>3</v>
      </c>
      <c r="J40" s="664"/>
      <c r="K40" s="598">
        <f t="shared" si="2"/>
        <v>0.22703581064508216</v>
      </c>
    </row>
    <row r="41" spans="1:11" x14ac:dyDescent="0.3">
      <c r="A41" s="590">
        <v>39</v>
      </c>
      <c r="B41" s="151" t="s">
        <v>324</v>
      </c>
      <c r="C41" s="665">
        <v>1976</v>
      </c>
      <c r="D41" s="656">
        <v>42</v>
      </c>
      <c r="E41" s="306" t="s">
        <v>24</v>
      </c>
      <c r="F41" s="669" t="s">
        <v>600</v>
      </c>
      <c r="G41" s="667" t="s">
        <v>38</v>
      </c>
      <c r="H41" s="660">
        <v>9</v>
      </c>
      <c r="I41" s="666">
        <v>2</v>
      </c>
      <c r="J41" s="664"/>
      <c r="K41" s="598">
        <f t="shared" si="2"/>
        <v>0.22872209958302675</v>
      </c>
    </row>
    <row r="42" spans="1:11" x14ac:dyDescent="0.3">
      <c r="A42" s="590">
        <v>40</v>
      </c>
      <c r="B42" s="148" t="s">
        <v>165</v>
      </c>
      <c r="C42" s="665">
        <v>1973</v>
      </c>
      <c r="D42" s="656">
        <v>45</v>
      </c>
      <c r="E42" s="302" t="s">
        <v>16</v>
      </c>
      <c r="F42" s="669" t="s">
        <v>142</v>
      </c>
      <c r="G42" s="667" t="s">
        <v>20</v>
      </c>
      <c r="H42" s="660">
        <v>12</v>
      </c>
      <c r="I42" s="666">
        <v>1</v>
      </c>
      <c r="J42" s="664"/>
      <c r="K42" s="598">
        <f t="shared" si="2"/>
        <v>0.22964189354917827</v>
      </c>
    </row>
    <row r="43" spans="1:11" x14ac:dyDescent="0.3">
      <c r="A43" s="590">
        <v>41</v>
      </c>
      <c r="B43" s="144" t="s">
        <v>578</v>
      </c>
      <c r="C43" s="670">
        <v>2003</v>
      </c>
      <c r="D43" s="671">
        <v>15</v>
      </c>
      <c r="E43" s="657" t="s">
        <v>151</v>
      </c>
      <c r="F43" s="669" t="s">
        <v>580</v>
      </c>
      <c r="G43" s="667" t="s">
        <v>14</v>
      </c>
      <c r="H43" s="660">
        <v>2</v>
      </c>
      <c r="I43" s="666">
        <v>9</v>
      </c>
      <c r="J43" s="664"/>
      <c r="K43" s="598">
        <f t="shared" si="2"/>
        <v>0.23040838852097129</v>
      </c>
    </row>
    <row r="44" spans="1:11" x14ac:dyDescent="0.3">
      <c r="A44" s="590">
        <v>42</v>
      </c>
      <c r="B44" s="154" t="s">
        <v>105</v>
      </c>
      <c r="C44" s="665">
        <v>1972</v>
      </c>
      <c r="D44" s="656">
        <v>46</v>
      </c>
      <c r="E44" s="306" t="s">
        <v>24</v>
      </c>
      <c r="F44" s="669" t="s">
        <v>595</v>
      </c>
      <c r="G44" s="667" t="s">
        <v>38</v>
      </c>
      <c r="H44" s="660">
        <v>10</v>
      </c>
      <c r="I44" s="666">
        <v>1</v>
      </c>
      <c r="J44" s="664"/>
      <c r="K44" s="598">
        <f t="shared" si="2"/>
        <v>0.23102158449840565</v>
      </c>
    </row>
    <row r="45" spans="1:11" x14ac:dyDescent="0.3">
      <c r="A45" s="590">
        <v>43</v>
      </c>
      <c r="B45" s="154" t="s">
        <v>99</v>
      </c>
      <c r="C45" s="665">
        <v>1945</v>
      </c>
      <c r="D45" s="656">
        <v>73</v>
      </c>
      <c r="E45" s="616" t="s">
        <v>61</v>
      </c>
      <c r="F45" s="669" t="s">
        <v>590</v>
      </c>
      <c r="G45" s="667" t="s">
        <v>75</v>
      </c>
      <c r="H45" s="660">
        <v>3</v>
      </c>
      <c r="I45" s="666">
        <v>8</v>
      </c>
      <c r="J45" s="664"/>
      <c r="K45" s="598">
        <f t="shared" si="2"/>
        <v>0.2334743684081432</v>
      </c>
    </row>
    <row r="46" spans="1:11" x14ac:dyDescent="0.3">
      <c r="A46" s="590">
        <v>44</v>
      </c>
      <c r="B46" s="139" t="s">
        <v>97</v>
      </c>
      <c r="C46" s="656">
        <v>1948</v>
      </c>
      <c r="D46" s="656">
        <v>70</v>
      </c>
      <c r="E46" s="616" t="s">
        <v>61</v>
      </c>
      <c r="F46" s="669" t="s">
        <v>588</v>
      </c>
      <c r="G46" s="659" t="s">
        <v>75</v>
      </c>
      <c r="H46" s="660">
        <v>4</v>
      </c>
      <c r="I46" s="666">
        <v>7</v>
      </c>
      <c r="J46" s="664"/>
      <c r="K46" s="598">
        <f t="shared" si="2"/>
        <v>0.24972406181015447</v>
      </c>
    </row>
    <row r="47" spans="1:11" x14ac:dyDescent="0.3">
      <c r="A47" s="590">
        <v>45</v>
      </c>
      <c r="B47" s="144" t="s">
        <v>585</v>
      </c>
      <c r="C47" s="655">
        <v>1965</v>
      </c>
      <c r="D47" s="656">
        <v>53</v>
      </c>
      <c r="E47" s="302" t="s">
        <v>16</v>
      </c>
      <c r="F47" s="669" t="s">
        <v>586</v>
      </c>
      <c r="G47" s="667" t="s">
        <v>36</v>
      </c>
      <c r="H47" s="660">
        <v>4</v>
      </c>
      <c r="I47" s="666">
        <v>7</v>
      </c>
      <c r="J47" s="664"/>
      <c r="K47" s="598">
        <f t="shared" si="2"/>
        <v>0.26076158940397354</v>
      </c>
    </row>
    <row r="48" spans="1:11" x14ac:dyDescent="0.3">
      <c r="A48" s="590">
        <v>46</v>
      </c>
      <c r="B48" s="151" t="s">
        <v>110</v>
      </c>
      <c r="C48" s="665">
        <v>1945</v>
      </c>
      <c r="D48" s="656">
        <v>73</v>
      </c>
      <c r="E48" s="302" t="s">
        <v>16</v>
      </c>
      <c r="F48" s="669" t="s">
        <v>589</v>
      </c>
      <c r="G48" s="667" t="s">
        <v>75</v>
      </c>
      <c r="H48" s="660">
        <v>5</v>
      </c>
      <c r="I48" s="666">
        <v>6</v>
      </c>
      <c r="J48" s="664"/>
      <c r="K48" s="598">
        <f t="shared" si="2"/>
        <v>0.26428746627422123</v>
      </c>
    </row>
    <row r="49" spans="1:11" x14ac:dyDescent="0.3">
      <c r="A49" s="590">
        <v>47</v>
      </c>
      <c r="B49" s="154" t="s">
        <v>594</v>
      </c>
      <c r="C49" s="668">
        <v>2001</v>
      </c>
      <c r="D49" s="671">
        <v>17</v>
      </c>
      <c r="E49" s="614" t="s">
        <v>19</v>
      </c>
      <c r="F49" s="669" t="s">
        <v>289</v>
      </c>
      <c r="G49" s="667" t="s">
        <v>48</v>
      </c>
      <c r="H49" s="660">
        <v>4</v>
      </c>
      <c r="I49" s="666">
        <v>7</v>
      </c>
      <c r="J49" s="664"/>
      <c r="K49" s="598">
        <f t="shared" si="2"/>
        <v>0.26949963208241356</v>
      </c>
    </row>
    <row r="50" spans="1:11" x14ac:dyDescent="0.3">
      <c r="A50" s="590">
        <v>48</v>
      </c>
      <c r="B50" s="672" t="s">
        <v>119</v>
      </c>
      <c r="C50" s="656">
        <v>1963</v>
      </c>
      <c r="D50" s="656">
        <v>55</v>
      </c>
      <c r="E50" s="673" t="s">
        <v>19</v>
      </c>
      <c r="F50" s="669" t="s">
        <v>603</v>
      </c>
      <c r="G50" s="659" t="s">
        <v>120</v>
      </c>
      <c r="H50" s="660">
        <v>1</v>
      </c>
      <c r="I50" s="661">
        <v>10</v>
      </c>
      <c r="J50" s="664"/>
      <c r="K50" s="598">
        <f t="shared" si="2"/>
        <v>0.2814569536423841</v>
      </c>
    </row>
    <row r="51" spans="1:11" x14ac:dyDescent="0.3">
      <c r="A51" s="590">
        <v>49</v>
      </c>
      <c r="B51" s="151" t="s">
        <v>278</v>
      </c>
      <c r="C51" s="671">
        <v>1948</v>
      </c>
      <c r="D51" s="656">
        <v>70</v>
      </c>
      <c r="E51" s="615" t="s">
        <v>24</v>
      </c>
      <c r="F51" s="669" t="s">
        <v>604</v>
      </c>
      <c r="G51" s="659" t="s">
        <v>120</v>
      </c>
      <c r="H51" s="660">
        <v>2</v>
      </c>
      <c r="I51" s="666">
        <v>9</v>
      </c>
      <c r="J51" s="664" t="s">
        <v>115</v>
      </c>
      <c r="K51" s="598">
        <f t="shared" si="2"/>
        <v>0.28988839833210689</v>
      </c>
    </row>
    <row r="52" spans="1:11" x14ac:dyDescent="0.3">
      <c r="A52" s="590">
        <v>50</v>
      </c>
      <c r="B52" s="154" t="s">
        <v>591</v>
      </c>
      <c r="C52" s="665">
        <v>1953</v>
      </c>
      <c r="D52" s="656">
        <v>65</v>
      </c>
      <c r="E52" s="302" t="s">
        <v>16</v>
      </c>
      <c r="F52" s="669" t="s">
        <v>592</v>
      </c>
      <c r="G52" s="667" t="s">
        <v>75</v>
      </c>
      <c r="H52" s="660">
        <v>6</v>
      </c>
      <c r="I52" s="666">
        <v>5</v>
      </c>
      <c r="J52" s="664" t="s">
        <v>115</v>
      </c>
      <c r="K52" s="598">
        <f t="shared" si="2"/>
        <v>0.29893303899926416</v>
      </c>
    </row>
    <row r="53" spans="1:11" x14ac:dyDescent="0.3">
      <c r="A53" s="590">
        <v>51</v>
      </c>
      <c r="B53" s="154" t="s">
        <v>213</v>
      </c>
      <c r="C53" s="665">
        <v>1948</v>
      </c>
      <c r="D53" s="656">
        <v>70</v>
      </c>
      <c r="E53" s="302" t="s">
        <v>16</v>
      </c>
      <c r="F53" s="669" t="s">
        <v>593</v>
      </c>
      <c r="G53" s="667" t="s">
        <v>75</v>
      </c>
      <c r="H53" s="660">
        <v>7</v>
      </c>
      <c r="I53" s="666">
        <v>4</v>
      </c>
      <c r="J53" s="664" t="s">
        <v>115</v>
      </c>
      <c r="K53" s="598">
        <f t="shared" si="2"/>
        <v>0.30031272994849151</v>
      </c>
    </row>
    <row r="54" spans="1:11" ht="15" thickBot="1" x14ac:dyDescent="0.35">
      <c r="A54" s="602">
        <v>52</v>
      </c>
      <c r="B54" s="674" t="s">
        <v>601</v>
      </c>
      <c r="C54" s="675">
        <v>1974</v>
      </c>
      <c r="D54" s="676">
        <v>44</v>
      </c>
      <c r="E54" s="677" t="s">
        <v>24</v>
      </c>
      <c r="F54" s="678" t="s">
        <v>602</v>
      </c>
      <c r="G54" s="679" t="s">
        <v>38</v>
      </c>
      <c r="H54" s="680">
        <v>11</v>
      </c>
      <c r="I54" s="681">
        <v>1</v>
      </c>
      <c r="J54" s="682"/>
      <c r="K54" s="611">
        <f>SUM(F54/4.53)</f>
        <v>0.31548933038999261</v>
      </c>
    </row>
    <row r="55" spans="1:11" ht="15" thickTop="1" x14ac:dyDescent="0.3"/>
  </sheetData>
  <mergeCells count="1">
    <mergeCell ref="A1:K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M26" sqref="M26"/>
    </sheetView>
  </sheetViews>
  <sheetFormatPr defaultRowHeight="14.4" x14ac:dyDescent="0.3"/>
  <cols>
    <col min="1" max="1" width="3" customWidth="1"/>
    <col min="2" max="2" width="17.5546875" bestFit="1" customWidth="1"/>
    <col min="3" max="3" width="3.88671875" customWidth="1"/>
    <col min="4" max="4" width="2.5546875" customWidth="1"/>
    <col min="5" max="5" width="13.88671875" bestFit="1" customWidth="1"/>
    <col min="6" max="6" width="4.88671875" customWidth="1"/>
    <col min="7" max="7" width="3" customWidth="1"/>
    <col min="8" max="8" width="3.5546875" customWidth="1"/>
    <col min="9" max="9" width="2.6640625" customWidth="1"/>
    <col min="10" max="10" width="5.88671875" customWidth="1"/>
    <col min="11" max="11" width="5.6640625" customWidth="1"/>
  </cols>
  <sheetData>
    <row r="1" spans="1:11" ht="17.399999999999999" thickTop="1" x14ac:dyDescent="0.3">
      <c r="A1" s="831" t="s">
        <v>609</v>
      </c>
      <c r="B1" s="832"/>
      <c r="C1" s="832"/>
      <c r="D1" s="832"/>
      <c r="E1" s="832"/>
      <c r="F1" s="832"/>
      <c r="G1" s="832"/>
      <c r="H1" s="832"/>
      <c r="I1" s="832"/>
      <c r="J1" s="832"/>
      <c r="K1" s="833"/>
    </row>
    <row r="2" spans="1:11" x14ac:dyDescent="0.3">
      <c r="A2" s="752" t="s">
        <v>1</v>
      </c>
      <c r="B2" s="753" t="s">
        <v>2</v>
      </c>
      <c r="C2" s="754" t="s">
        <v>3</v>
      </c>
      <c r="D2" s="755" t="s">
        <v>4</v>
      </c>
      <c r="E2" s="753" t="s">
        <v>5</v>
      </c>
      <c r="F2" s="756" t="s">
        <v>6</v>
      </c>
      <c r="G2" s="757" t="s">
        <v>7</v>
      </c>
      <c r="H2" s="758" t="s">
        <v>8</v>
      </c>
      <c r="I2" s="758" t="s">
        <v>9</v>
      </c>
      <c r="J2" s="753" t="s">
        <v>10</v>
      </c>
      <c r="K2" s="759" t="s">
        <v>11</v>
      </c>
    </row>
    <row r="3" spans="1:11" x14ac:dyDescent="0.3">
      <c r="A3" s="760">
        <v>1</v>
      </c>
      <c r="B3" s="713" t="s">
        <v>12</v>
      </c>
      <c r="C3" s="761">
        <v>1998</v>
      </c>
      <c r="D3" s="707">
        <v>20</v>
      </c>
      <c r="E3" s="762" t="s">
        <v>13</v>
      </c>
      <c r="F3" s="763">
        <v>0.67152777777777783</v>
      </c>
      <c r="G3" s="764" t="s">
        <v>14</v>
      </c>
      <c r="H3" s="765">
        <v>1</v>
      </c>
      <c r="I3" s="766">
        <v>10</v>
      </c>
      <c r="J3" s="767" t="s">
        <v>556</v>
      </c>
      <c r="K3" s="768">
        <f>SUM(F3)/4.53</f>
        <v>0.14824012754476332</v>
      </c>
    </row>
    <row r="4" spans="1:11" x14ac:dyDescent="0.3">
      <c r="A4" s="760">
        <v>2</v>
      </c>
      <c r="B4" s="713" t="s">
        <v>15</v>
      </c>
      <c r="C4" s="761">
        <v>1982</v>
      </c>
      <c r="D4" s="707">
        <v>36</v>
      </c>
      <c r="E4" s="769" t="s">
        <v>16</v>
      </c>
      <c r="F4" s="770">
        <v>0.68055555555555547</v>
      </c>
      <c r="G4" s="764" t="s">
        <v>17</v>
      </c>
      <c r="H4" s="765">
        <v>1</v>
      </c>
      <c r="I4" s="766">
        <v>10</v>
      </c>
      <c r="J4" s="771"/>
      <c r="K4" s="768">
        <f t="shared" ref="K4:K46" si="0">SUM(F4)/4.53</f>
        <v>0.15023301447142504</v>
      </c>
    </row>
    <row r="5" spans="1:11" x14ac:dyDescent="0.3">
      <c r="A5" s="760">
        <v>3</v>
      </c>
      <c r="B5" s="731" t="s">
        <v>23</v>
      </c>
      <c r="C5" s="727">
        <v>1981</v>
      </c>
      <c r="D5" s="707">
        <v>37</v>
      </c>
      <c r="E5" s="772" t="s">
        <v>24</v>
      </c>
      <c r="F5" s="763">
        <v>0.70763888888888893</v>
      </c>
      <c r="G5" s="764" t="s">
        <v>17</v>
      </c>
      <c r="H5" s="765">
        <v>2</v>
      </c>
      <c r="I5" s="773">
        <v>9</v>
      </c>
      <c r="J5" s="771" t="s">
        <v>328</v>
      </c>
      <c r="K5" s="768">
        <f t="shared" si="0"/>
        <v>0.15621167525141036</v>
      </c>
    </row>
    <row r="6" spans="1:11" x14ac:dyDescent="0.3">
      <c r="A6" s="760">
        <v>4</v>
      </c>
      <c r="B6" s="715" t="s">
        <v>21</v>
      </c>
      <c r="C6" s="761">
        <v>1978</v>
      </c>
      <c r="D6" s="707">
        <v>40</v>
      </c>
      <c r="E6" s="774" t="s">
        <v>22</v>
      </c>
      <c r="F6" s="763">
        <v>0.7104166666666667</v>
      </c>
      <c r="G6" s="764" t="s">
        <v>20</v>
      </c>
      <c r="H6" s="765">
        <v>1</v>
      </c>
      <c r="I6" s="766">
        <v>10</v>
      </c>
      <c r="J6" s="771" t="s">
        <v>328</v>
      </c>
      <c r="K6" s="768">
        <f t="shared" si="0"/>
        <v>0.15682487122884473</v>
      </c>
    </row>
    <row r="7" spans="1:11" x14ac:dyDescent="0.3">
      <c r="A7" s="760">
        <v>5</v>
      </c>
      <c r="B7" s="706" t="s">
        <v>18</v>
      </c>
      <c r="C7" s="729">
        <v>1972</v>
      </c>
      <c r="D7" s="707">
        <v>46</v>
      </c>
      <c r="E7" s="775" t="s">
        <v>19</v>
      </c>
      <c r="F7" s="770">
        <v>0.71388888888888891</v>
      </c>
      <c r="G7" s="764" t="s">
        <v>20</v>
      </c>
      <c r="H7" s="765">
        <v>2</v>
      </c>
      <c r="I7" s="773">
        <v>9</v>
      </c>
      <c r="J7" s="771" t="s">
        <v>328</v>
      </c>
      <c r="K7" s="768">
        <f t="shared" si="0"/>
        <v>0.15759136620063771</v>
      </c>
    </row>
    <row r="8" spans="1:11" x14ac:dyDescent="0.3">
      <c r="A8" s="760">
        <v>6</v>
      </c>
      <c r="B8" s="726" t="s">
        <v>26</v>
      </c>
      <c r="C8" s="727">
        <v>1980</v>
      </c>
      <c r="D8" s="707">
        <v>38</v>
      </c>
      <c r="E8" s="769" t="s">
        <v>16</v>
      </c>
      <c r="F8" s="770">
        <v>0.71944444444444444</v>
      </c>
      <c r="G8" s="764" t="s">
        <v>17</v>
      </c>
      <c r="H8" s="765">
        <v>3</v>
      </c>
      <c r="I8" s="773">
        <v>8</v>
      </c>
      <c r="J8" s="771"/>
      <c r="K8" s="768">
        <f t="shared" si="0"/>
        <v>0.1588177581555065</v>
      </c>
    </row>
    <row r="9" spans="1:11" x14ac:dyDescent="0.3">
      <c r="A9" s="760">
        <v>7</v>
      </c>
      <c r="B9" s="726" t="s">
        <v>581</v>
      </c>
      <c r="C9" s="727">
        <v>1998</v>
      </c>
      <c r="D9" s="707">
        <v>20</v>
      </c>
      <c r="E9" s="776" t="s">
        <v>54</v>
      </c>
      <c r="F9" s="763">
        <v>0.72013888888888899</v>
      </c>
      <c r="G9" s="764" t="s">
        <v>14</v>
      </c>
      <c r="H9" s="765">
        <v>2</v>
      </c>
      <c r="I9" s="773">
        <v>9</v>
      </c>
      <c r="J9" s="771"/>
      <c r="K9" s="768">
        <f t="shared" si="0"/>
        <v>0.15897105714986512</v>
      </c>
    </row>
    <row r="10" spans="1:11" x14ac:dyDescent="0.3">
      <c r="A10" s="760">
        <v>8</v>
      </c>
      <c r="B10" s="713" t="s">
        <v>181</v>
      </c>
      <c r="C10" s="761">
        <v>1962</v>
      </c>
      <c r="D10" s="707">
        <v>56</v>
      </c>
      <c r="E10" s="730" t="s">
        <v>610</v>
      </c>
      <c r="F10" s="763">
        <v>0.72083333333333333</v>
      </c>
      <c r="G10" s="727" t="s">
        <v>36</v>
      </c>
      <c r="H10" s="765">
        <v>1</v>
      </c>
      <c r="I10" s="766">
        <v>10</v>
      </c>
      <c r="J10" s="767"/>
      <c r="K10" s="768">
        <f t="shared" si="0"/>
        <v>0.15912435614422368</v>
      </c>
    </row>
    <row r="11" spans="1:11" x14ac:dyDescent="0.3">
      <c r="A11" s="760">
        <v>9</v>
      </c>
      <c r="B11" s="725" t="s">
        <v>185</v>
      </c>
      <c r="C11" s="727">
        <v>1978</v>
      </c>
      <c r="D11" s="707">
        <v>40</v>
      </c>
      <c r="E11" s="730" t="s">
        <v>84</v>
      </c>
      <c r="F11" s="770">
        <v>0.72777777777777775</v>
      </c>
      <c r="G11" s="764" t="s">
        <v>20</v>
      </c>
      <c r="H11" s="765">
        <v>3</v>
      </c>
      <c r="I11" s="773">
        <v>8</v>
      </c>
      <c r="J11" s="767"/>
      <c r="K11" s="768">
        <f t="shared" si="0"/>
        <v>0.16065734608780965</v>
      </c>
    </row>
    <row r="12" spans="1:11" x14ac:dyDescent="0.3">
      <c r="A12" s="760">
        <v>10</v>
      </c>
      <c r="B12" s="731" t="s">
        <v>554</v>
      </c>
      <c r="C12" s="727">
        <v>1973</v>
      </c>
      <c r="D12" s="707">
        <v>45</v>
      </c>
      <c r="E12" s="777" t="s">
        <v>555</v>
      </c>
      <c r="F12" s="770">
        <v>0.75208333333333333</v>
      </c>
      <c r="G12" s="727" t="s">
        <v>20</v>
      </c>
      <c r="H12" s="765">
        <v>4</v>
      </c>
      <c r="I12" s="773">
        <v>7</v>
      </c>
      <c r="J12" s="767"/>
      <c r="K12" s="768">
        <f t="shared" si="0"/>
        <v>0.16602281089036056</v>
      </c>
    </row>
    <row r="13" spans="1:11" x14ac:dyDescent="0.3">
      <c r="A13" s="760">
        <v>11</v>
      </c>
      <c r="B13" s="731" t="s">
        <v>32</v>
      </c>
      <c r="C13" s="727">
        <v>1972</v>
      </c>
      <c r="D13" s="707">
        <v>46</v>
      </c>
      <c r="E13" s="777" t="s">
        <v>24</v>
      </c>
      <c r="F13" s="770">
        <v>0.7631944444444444</v>
      </c>
      <c r="G13" s="727" t="s">
        <v>20</v>
      </c>
      <c r="H13" s="765">
        <v>5</v>
      </c>
      <c r="I13" s="773">
        <v>6</v>
      </c>
      <c r="J13" s="771"/>
      <c r="K13" s="768">
        <f t="shared" si="0"/>
        <v>0.16847559480009811</v>
      </c>
    </row>
    <row r="14" spans="1:11" x14ac:dyDescent="0.3">
      <c r="A14" s="760">
        <v>12</v>
      </c>
      <c r="B14" s="731" t="s">
        <v>30</v>
      </c>
      <c r="C14" s="727">
        <v>1977</v>
      </c>
      <c r="D14" s="707">
        <v>41</v>
      </c>
      <c r="E14" s="769" t="s">
        <v>16</v>
      </c>
      <c r="F14" s="763">
        <v>0.7631944444444444</v>
      </c>
      <c r="G14" s="727" t="s">
        <v>20</v>
      </c>
      <c r="H14" s="765">
        <v>6</v>
      </c>
      <c r="I14" s="773">
        <v>5</v>
      </c>
      <c r="J14" s="771" t="s">
        <v>328</v>
      </c>
      <c r="K14" s="768">
        <f t="shared" si="0"/>
        <v>0.16847559480009811</v>
      </c>
    </row>
    <row r="15" spans="1:11" x14ac:dyDescent="0.3">
      <c r="A15" s="760">
        <v>13</v>
      </c>
      <c r="B15" s="706" t="s">
        <v>35</v>
      </c>
      <c r="C15" s="729">
        <v>1964</v>
      </c>
      <c r="D15" s="707">
        <v>54</v>
      </c>
      <c r="E15" s="769" t="s">
        <v>16</v>
      </c>
      <c r="F15" s="763">
        <v>0.78194444444444444</v>
      </c>
      <c r="G15" s="764" t="s">
        <v>36</v>
      </c>
      <c r="H15" s="765">
        <v>2</v>
      </c>
      <c r="I15" s="773">
        <v>9</v>
      </c>
      <c r="J15" s="771" t="s">
        <v>123</v>
      </c>
      <c r="K15" s="768">
        <f t="shared" si="0"/>
        <v>0.17261466764778022</v>
      </c>
    </row>
    <row r="16" spans="1:11" x14ac:dyDescent="0.3">
      <c r="A16" s="760">
        <v>14</v>
      </c>
      <c r="B16" s="725" t="s">
        <v>33</v>
      </c>
      <c r="C16" s="727">
        <v>1973</v>
      </c>
      <c r="D16" s="707">
        <v>45</v>
      </c>
      <c r="E16" s="775" t="s">
        <v>19</v>
      </c>
      <c r="F16" s="770">
        <v>0.79722222222222217</v>
      </c>
      <c r="G16" s="727" t="s">
        <v>20</v>
      </c>
      <c r="H16" s="765">
        <v>7</v>
      </c>
      <c r="I16" s="773">
        <v>4</v>
      </c>
      <c r="J16" s="771" t="s">
        <v>328</v>
      </c>
      <c r="K16" s="768">
        <f t="shared" si="0"/>
        <v>0.17598724552366934</v>
      </c>
    </row>
    <row r="17" spans="1:11" x14ac:dyDescent="0.3">
      <c r="A17" s="760">
        <v>15</v>
      </c>
      <c r="B17" s="725" t="s">
        <v>557</v>
      </c>
      <c r="C17" s="727">
        <v>1982</v>
      </c>
      <c r="D17" s="707">
        <v>36</v>
      </c>
      <c r="E17" s="777" t="s">
        <v>24</v>
      </c>
      <c r="F17" s="763">
        <v>0.80902777777777779</v>
      </c>
      <c r="G17" s="727" t="s">
        <v>17</v>
      </c>
      <c r="H17" s="765">
        <v>4</v>
      </c>
      <c r="I17" s="773">
        <v>7</v>
      </c>
      <c r="J17" s="771"/>
      <c r="K17" s="768">
        <f t="shared" si="0"/>
        <v>0.17859332842776551</v>
      </c>
    </row>
    <row r="18" spans="1:11" x14ac:dyDescent="0.3">
      <c r="A18" s="760">
        <v>16</v>
      </c>
      <c r="B18" s="726" t="s">
        <v>49</v>
      </c>
      <c r="C18" s="727">
        <v>1977</v>
      </c>
      <c r="D18" s="707">
        <v>41</v>
      </c>
      <c r="E18" s="769" t="s">
        <v>16</v>
      </c>
      <c r="F18" s="770">
        <v>0.81388888888888899</v>
      </c>
      <c r="G18" s="764" t="s">
        <v>38</v>
      </c>
      <c r="H18" s="765">
        <v>1</v>
      </c>
      <c r="I18" s="766">
        <v>10</v>
      </c>
      <c r="J18" s="771" t="s">
        <v>611</v>
      </c>
      <c r="K18" s="768">
        <f t="shared" si="0"/>
        <v>0.17966642138827571</v>
      </c>
    </row>
    <row r="19" spans="1:11" x14ac:dyDescent="0.3">
      <c r="A19" s="760">
        <v>17</v>
      </c>
      <c r="B19" s="731" t="s">
        <v>40</v>
      </c>
      <c r="C19" s="727">
        <v>1972</v>
      </c>
      <c r="D19" s="707">
        <v>46</v>
      </c>
      <c r="E19" s="777" t="s">
        <v>41</v>
      </c>
      <c r="F19" s="770">
        <v>0.82013888888888886</v>
      </c>
      <c r="G19" s="727" t="s">
        <v>20</v>
      </c>
      <c r="H19" s="765">
        <v>8</v>
      </c>
      <c r="I19" s="773">
        <v>3</v>
      </c>
      <c r="J19" s="771"/>
      <c r="K19" s="768">
        <f t="shared" si="0"/>
        <v>0.18104611233750306</v>
      </c>
    </row>
    <row r="20" spans="1:11" x14ac:dyDescent="0.3">
      <c r="A20" s="760">
        <v>18</v>
      </c>
      <c r="B20" s="726" t="s">
        <v>582</v>
      </c>
      <c r="C20" s="727">
        <v>1980</v>
      </c>
      <c r="D20" s="707">
        <v>38</v>
      </c>
      <c r="E20" s="775" t="s">
        <v>19</v>
      </c>
      <c r="F20" s="763">
        <v>0.82430555555555562</v>
      </c>
      <c r="G20" s="727" t="s">
        <v>17</v>
      </c>
      <c r="H20" s="765">
        <v>5</v>
      </c>
      <c r="I20" s="773">
        <v>6</v>
      </c>
      <c r="J20" s="771"/>
      <c r="K20" s="768">
        <f t="shared" si="0"/>
        <v>0.18196590630365464</v>
      </c>
    </row>
    <row r="21" spans="1:11" x14ac:dyDescent="0.3">
      <c r="A21" s="760">
        <v>19</v>
      </c>
      <c r="B21" s="726" t="s">
        <v>37</v>
      </c>
      <c r="C21" s="727">
        <v>1979</v>
      </c>
      <c r="D21" s="707">
        <v>39</v>
      </c>
      <c r="E21" s="775" t="s">
        <v>19</v>
      </c>
      <c r="F21" s="763">
        <v>0.82500000000000007</v>
      </c>
      <c r="G21" s="764" t="s">
        <v>38</v>
      </c>
      <c r="H21" s="765">
        <v>2</v>
      </c>
      <c r="I21" s="773">
        <v>9</v>
      </c>
      <c r="J21" s="771" t="s">
        <v>328</v>
      </c>
      <c r="K21" s="768">
        <f t="shared" si="0"/>
        <v>0.18211920529801326</v>
      </c>
    </row>
    <row r="22" spans="1:11" x14ac:dyDescent="0.3">
      <c r="A22" s="760">
        <v>20</v>
      </c>
      <c r="B22" s="726" t="s">
        <v>50</v>
      </c>
      <c r="C22" s="727">
        <v>1975</v>
      </c>
      <c r="D22" s="707">
        <v>43</v>
      </c>
      <c r="E22" s="769" t="s">
        <v>16</v>
      </c>
      <c r="F22" s="770">
        <v>0.82708333333333339</v>
      </c>
      <c r="G22" s="764" t="s">
        <v>38</v>
      </c>
      <c r="H22" s="765">
        <v>3</v>
      </c>
      <c r="I22" s="773">
        <v>8</v>
      </c>
      <c r="J22" s="771" t="s">
        <v>328</v>
      </c>
      <c r="K22" s="768">
        <f t="shared" si="0"/>
        <v>0.18257910228108903</v>
      </c>
    </row>
    <row r="23" spans="1:11" x14ac:dyDescent="0.3">
      <c r="A23" s="760">
        <v>21</v>
      </c>
      <c r="B23" s="725" t="s">
        <v>63</v>
      </c>
      <c r="C23" s="727">
        <v>1975</v>
      </c>
      <c r="D23" s="707">
        <v>43</v>
      </c>
      <c r="E23" s="730" t="s">
        <v>24</v>
      </c>
      <c r="F23" s="770">
        <v>0.84166666666666667</v>
      </c>
      <c r="G23" s="727" t="s">
        <v>20</v>
      </c>
      <c r="H23" s="765">
        <v>9</v>
      </c>
      <c r="I23" s="773">
        <v>2</v>
      </c>
      <c r="J23" s="771" t="s">
        <v>328</v>
      </c>
      <c r="K23" s="768">
        <f t="shared" si="0"/>
        <v>0.18579838116261957</v>
      </c>
    </row>
    <row r="24" spans="1:11" x14ac:dyDescent="0.3">
      <c r="A24" s="760">
        <v>22</v>
      </c>
      <c r="B24" s="715" t="s">
        <v>57</v>
      </c>
      <c r="C24" s="761">
        <v>1970</v>
      </c>
      <c r="D24" s="707">
        <v>48</v>
      </c>
      <c r="E24" s="774" t="s">
        <v>58</v>
      </c>
      <c r="F24" s="770">
        <v>0.84513888888888899</v>
      </c>
      <c r="G24" s="727" t="s">
        <v>20</v>
      </c>
      <c r="H24" s="765">
        <v>10</v>
      </c>
      <c r="I24" s="773">
        <v>1</v>
      </c>
      <c r="J24" s="771" t="s">
        <v>328</v>
      </c>
      <c r="K24" s="768">
        <f t="shared" si="0"/>
        <v>0.18656487613441258</v>
      </c>
    </row>
    <row r="25" spans="1:11" x14ac:dyDescent="0.3">
      <c r="A25" s="760">
        <v>23</v>
      </c>
      <c r="B25" s="725" t="s">
        <v>526</v>
      </c>
      <c r="C25" s="727">
        <v>1970</v>
      </c>
      <c r="D25" s="707">
        <v>48</v>
      </c>
      <c r="E25" s="730" t="s">
        <v>54</v>
      </c>
      <c r="F25" s="770">
        <v>0.85902777777777783</v>
      </c>
      <c r="G25" s="727" t="s">
        <v>20</v>
      </c>
      <c r="H25" s="765">
        <v>11</v>
      </c>
      <c r="I25" s="773">
        <v>1</v>
      </c>
      <c r="J25" s="771"/>
      <c r="K25" s="768">
        <f t="shared" si="0"/>
        <v>0.1896308560215845</v>
      </c>
    </row>
    <row r="26" spans="1:11" x14ac:dyDescent="0.3">
      <c r="A26" s="760">
        <v>24</v>
      </c>
      <c r="B26" s="715" t="s">
        <v>62</v>
      </c>
      <c r="C26" s="761">
        <v>1983</v>
      </c>
      <c r="D26" s="707">
        <v>35</v>
      </c>
      <c r="E26" s="775" t="s">
        <v>19</v>
      </c>
      <c r="F26" s="763">
        <v>0.8666666666666667</v>
      </c>
      <c r="G26" s="727" t="s">
        <v>17</v>
      </c>
      <c r="H26" s="765">
        <v>6</v>
      </c>
      <c r="I26" s="773">
        <v>5</v>
      </c>
      <c r="J26" s="771"/>
      <c r="K26" s="768">
        <f t="shared" si="0"/>
        <v>0.19131714495952906</v>
      </c>
    </row>
    <row r="27" spans="1:11" x14ac:dyDescent="0.3">
      <c r="A27" s="760">
        <v>25</v>
      </c>
      <c r="B27" s="731" t="s">
        <v>64</v>
      </c>
      <c r="C27" s="727">
        <v>1973</v>
      </c>
      <c r="D27" s="707">
        <v>45</v>
      </c>
      <c r="E27" s="778" t="s">
        <v>61</v>
      </c>
      <c r="F27" s="770">
        <v>0.86805555555555547</v>
      </c>
      <c r="G27" s="727" t="s">
        <v>20</v>
      </c>
      <c r="H27" s="765">
        <v>12</v>
      </c>
      <c r="I27" s="773">
        <v>1</v>
      </c>
      <c r="J27" s="771"/>
      <c r="K27" s="768">
        <f t="shared" si="0"/>
        <v>0.19162374294824622</v>
      </c>
    </row>
    <row r="28" spans="1:11" x14ac:dyDescent="0.3">
      <c r="A28" s="760">
        <v>26</v>
      </c>
      <c r="B28" s="725" t="s">
        <v>51</v>
      </c>
      <c r="C28" s="727">
        <v>1977</v>
      </c>
      <c r="D28" s="707">
        <v>41</v>
      </c>
      <c r="E28" s="777" t="s">
        <v>52</v>
      </c>
      <c r="F28" s="770">
        <v>0.87569444444444444</v>
      </c>
      <c r="G28" s="727" t="s">
        <v>20</v>
      </c>
      <c r="H28" s="765">
        <v>13</v>
      </c>
      <c r="I28" s="773">
        <v>1</v>
      </c>
      <c r="J28" s="767"/>
      <c r="K28" s="768">
        <f t="shared" si="0"/>
        <v>0.19331003188619081</v>
      </c>
    </row>
    <row r="29" spans="1:11" x14ac:dyDescent="0.3">
      <c r="A29" s="760">
        <v>27</v>
      </c>
      <c r="B29" s="726" t="s">
        <v>53</v>
      </c>
      <c r="C29" s="727">
        <v>2001</v>
      </c>
      <c r="D29" s="707">
        <v>17</v>
      </c>
      <c r="E29" s="730" t="s">
        <v>54</v>
      </c>
      <c r="F29" s="779">
        <v>0.87569444444444444</v>
      </c>
      <c r="G29" s="764" t="s">
        <v>48</v>
      </c>
      <c r="H29" s="765">
        <v>1</v>
      </c>
      <c r="I29" s="766">
        <v>10</v>
      </c>
      <c r="J29" s="771"/>
      <c r="K29" s="768">
        <f t="shared" si="0"/>
        <v>0.19331003188619081</v>
      </c>
    </row>
    <row r="30" spans="1:11" x14ac:dyDescent="0.3">
      <c r="A30" s="760">
        <v>28</v>
      </c>
      <c r="B30" s="725" t="s">
        <v>29</v>
      </c>
      <c r="C30" s="727">
        <v>1975</v>
      </c>
      <c r="D30" s="707">
        <v>43</v>
      </c>
      <c r="E30" s="730" t="s">
        <v>24</v>
      </c>
      <c r="F30" s="770">
        <v>0.88402777777777775</v>
      </c>
      <c r="G30" s="727" t="s">
        <v>20</v>
      </c>
      <c r="H30" s="765">
        <v>14</v>
      </c>
      <c r="I30" s="773">
        <v>1</v>
      </c>
      <c r="J30" s="771"/>
      <c r="K30" s="768">
        <f t="shared" si="0"/>
        <v>0.19514961981849396</v>
      </c>
    </row>
    <row r="31" spans="1:11" x14ac:dyDescent="0.3">
      <c r="A31" s="760">
        <v>29</v>
      </c>
      <c r="B31" s="713" t="s">
        <v>366</v>
      </c>
      <c r="C31" s="761">
        <v>1960</v>
      </c>
      <c r="D31" s="707">
        <v>58</v>
      </c>
      <c r="E31" s="769" t="s">
        <v>16</v>
      </c>
      <c r="F31" s="763">
        <v>0.90208333333333324</v>
      </c>
      <c r="G31" s="727" t="s">
        <v>36</v>
      </c>
      <c r="H31" s="765">
        <v>3</v>
      </c>
      <c r="I31" s="773">
        <v>8</v>
      </c>
      <c r="J31" s="771"/>
      <c r="K31" s="768">
        <f t="shared" si="0"/>
        <v>0.19913539367181748</v>
      </c>
    </row>
    <row r="32" spans="1:11" x14ac:dyDescent="0.3">
      <c r="A32" s="760">
        <v>30</v>
      </c>
      <c r="B32" s="715" t="s">
        <v>65</v>
      </c>
      <c r="C32" s="761">
        <v>1985</v>
      </c>
      <c r="D32" s="707">
        <v>33</v>
      </c>
      <c r="E32" s="777" t="s">
        <v>43</v>
      </c>
      <c r="F32" s="763">
        <v>0.90486111111111101</v>
      </c>
      <c r="G32" s="727" t="s">
        <v>17</v>
      </c>
      <c r="H32" s="765">
        <v>7</v>
      </c>
      <c r="I32" s="773">
        <v>4</v>
      </c>
      <c r="J32" s="771" t="s">
        <v>328</v>
      </c>
      <c r="K32" s="768">
        <f t="shared" si="0"/>
        <v>0.19974858964925188</v>
      </c>
    </row>
    <row r="33" spans="1:11" x14ac:dyDescent="0.3">
      <c r="A33" s="760">
        <v>31</v>
      </c>
      <c r="B33" s="725" t="s">
        <v>137</v>
      </c>
      <c r="C33" s="727">
        <v>1975</v>
      </c>
      <c r="D33" s="707">
        <v>43</v>
      </c>
      <c r="E33" s="777" t="s">
        <v>138</v>
      </c>
      <c r="F33" s="770">
        <v>0.91875000000000007</v>
      </c>
      <c r="G33" s="727" t="s">
        <v>38</v>
      </c>
      <c r="H33" s="765">
        <v>4</v>
      </c>
      <c r="I33" s="773">
        <v>7</v>
      </c>
      <c r="J33" s="771" t="s">
        <v>328</v>
      </c>
      <c r="K33" s="768">
        <f t="shared" si="0"/>
        <v>0.20281456953642385</v>
      </c>
    </row>
    <row r="34" spans="1:11" x14ac:dyDescent="0.3">
      <c r="A34" s="760">
        <v>32</v>
      </c>
      <c r="B34" s="726" t="s">
        <v>612</v>
      </c>
      <c r="C34" s="727">
        <v>2000</v>
      </c>
      <c r="D34" s="707">
        <v>18</v>
      </c>
      <c r="E34" s="780" t="s">
        <v>19</v>
      </c>
      <c r="F34" s="781">
        <v>0.92013888888888884</v>
      </c>
      <c r="G34" s="727" t="s">
        <v>48</v>
      </c>
      <c r="H34" s="765">
        <v>2</v>
      </c>
      <c r="I34" s="773">
        <v>9</v>
      </c>
      <c r="J34" s="771" t="s">
        <v>123</v>
      </c>
      <c r="K34" s="768">
        <f t="shared" si="0"/>
        <v>0.20312116752514101</v>
      </c>
    </row>
    <row r="35" spans="1:11" x14ac:dyDescent="0.3">
      <c r="A35" s="760">
        <v>33</v>
      </c>
      <c r="B35" s="732" t="s">
        <v>298</v>
      </c>
      <c r="C35" s="729">
        <v>1976</v>
      </c>
      <c r="D35" s="707">
        <v>42</v>
      </c>
      <c r="E35" s="780" t="s">
        <v>19</v>
      </c>
      <c r="F35" s="763">
        <v>0.92013888888888884</v>
      </c>
      <c r="G35" s="727" t="s">
        <v>38</v>
      </c>
      <c r="H35" s="765">
        <v>5</v>
      </c>
      <c r="I35" s="773">
        <v>6</v>
      </c>
      <c r="J35" s="771"/>
      <c r="K35" s="768">
        <f t="shared" si="0"/>
        <v>0.20312116752514101</v>
      </c>
    </row>
    <row r="36" spans="1:11" x14ac:dyDescent="0.3">
      <c r="A36" s="760">
        <v>34</v>
      </c>
      <c r="B36" s="726" t="s">
        <v>69</v>
      </c>
      <c r="C36" s="727">
        <v>1985</v>
      </c>
      <c r="D36" s="707">
        <v>33</v>
      </c>
      <c r="E36" s="730" t="s">
        <v>70</v>
      </c>
      <c r="F36" s="781">
        <v>0.92638888888888893</v>
      </c>
      <c r="G36" s="727" t="s">
        <v>48</v>
      </c>
      <c r="H36" s="765">
        <v>3</v>
      </c>
      <c r="I36" s="773">
        <v>8</v>
      </c>
      <c r="J36" s="771"/>
      <c r="K36" s="768">
        <f t="shared" si="0"/>
        <v>0.20450085847436841</v>
      </c>
    </row>
    <row r="37" spans="1:11" x14ac:dyDescent="0.3">
      <c r="A37" s="760">
        <v>35</v>
      </c>
      <c r="B37" s="713" t="s">
        <v>613</v>
      </c>
      <c r="C37" s="761">
        <v>1968</v>
      </c>
      <c r="D37" s="707">
        <v>50</v>
      </c>
      <c r="E37" s="780" t="s">
        <v>19</v>
      </c>
      <c r="F37" s="763">
        <v>0.9277777777777777</v>
      </c>
      <c r="G37" s="727" t="s">
        <v>36</v>
      </c>
      <c r="H37" s="765">
        <v>4</v>
      </c>
      <c r="I37" s="773">
        <v>7</v>
      </c>
      <c r="J37" s="771"/>
      <c r="K37" s="768">
        <f t="shared" si="0"/>
        <v>0.20480745646308557</v>
      </c>
    </row>
    <row r="38" spans="1:11" x14ac:dyDescent="0.3">
      <c r="A38" s="760">
        <v>36</v>
      </c>
      <c r="B38" s="726" t="s">
        <v>583</v>
      </c>
      <c r="C38" s="727">
        <v>1983</v>
      </c>
      <c r="D38" s="707">
        <v>35</v>
      </c>
      <c r="E38" s="769" t="s">
        <v>16</v>
      </c>
      <c r="F38" s="763">
        <v>0.93333333333333324</v>
      </c>
      <c r="G38" s="727" t="s">
        <v>17</v>
      </c>
      <c r="H38" s="765">
        <v>8</v>
      </c>
      <c r="I38" s="773">
        <v>3</v>
      </c>
      <c r="J38" s="771"/>
      <c r="K38" s="768">
        <f t="shared" si="0"/>
        <v>0.20603384841795436</v>
      </c>
    </row>
    <row r="39" spans="1:11" x14ac:dyDescent="0.3">
      <c r="A39" s="760">
        <v>37</v>
      </c>
      <c r="B39" s="726" t="s">
        <v>614</v>
      </c>
      <c r="C39" s="727">
        <v>1984</v>
      </c>
      <c r="D39" s="707">
        <v>34</v>
      </c>
      <c r="E39" s="782" t="s">
        <v>24</v>
      </c>
      <c r="F39" s="781">
        <v>0.9472222222222223</v>
      </c>
      <c r="G39" s="727" t="s">
        <v>48</v>
      </c>
      <c r="H39" s="765">
        <v>4</v>
      </c>
      <c r="I39" s="773">
        <v>7</v>
      </c>
      <c r="J39" s="771"/>
      <c r="K39" s="768">
        <f t="shared" si="0"/>
        <v>0.20909982830512633</v>
      </c>
    </row>
    <row r="40" spans="1:11" x14ac:dyDescent="0.3">
      <c r="A40" s="760">
        <v>38</v>
      </c>
      <c r="B40" s="725" t="s">
        <v>83</v>
      </c>
      <c r="C40" s="727">
        <v>1955</v>
      </c>
      <c r="D40" s="707">
        <v>63</v>
      </c>
      <c r="E40" s="783" t="s">
        <v>84</v>
      </c>
      <c r="F40" s="779">
        <v>0.96319444444444446</v>
      </c>
      <c r="G40" s="764" t="s">
        <v>75</v>
      </c>
      <c r="H40" s="765">
        <v>1</v>
      </c>
      <c r="I40" s="766">
        <v>10</v>
      </c>
      <c r="J40" s="771" t="s">
        <v>328</v>
      </c>
      <c r="K40" s="768">
        <f t="shared" si="0"/>
        <v>0.21262570517537405</v>
      </c>
    </row>
    <row r="41" spans="1:11" x14ac:dyDescent="0.3">
      <c r="A41" s="760">
        <v>39</v>
      </c>
      <c r="B41" s="725" t="s">
        <v>596</v>
      </c>
      <c r="C41" s="727">
        <v>1976</v>
      </c>
      <c r="D41" s="707">
        <v>42</v>
      </c>
      <c r="E41" s="730" t="s">
        <v>68</v>
      </c>
      <c r="F41" s="763">
        <v>0.97013888888888899</v>
      </c>
      <c r="G41" s="727" t="s">
        <v>38</v>
      </c>
      <c r="H41" s="765">
        <v>6</v>
      </c>
      <c r="I41" s="773">
        <v>5</v>
      </c>
      <c r="J41" s="771"/>
      <c r="K41" s="768">
        <f t="shared" si="0"/>
        <v>0.21415869511896002</v>
      </c>
    </row>
    <row r="42" spans="1:11" x14ac:dyDescent="0.3">
      <c r="A42" s="760">
        <v>40</v>
      </c>
      <c r="B42" s="715" t="s">
        <v>76</v>
      </c>
      <c r="C42" s="761">
        <v>1988</v>
      </c>
      <c r="D42" s="707">
        <v>30</v>
      </c>
      <c r="E42" s="730" t="s">
        <v>77</v>
      </c>
      <c r="F42" s="781">
        <v>0.97152777777777777</v>
      </c>
      <c r="G42" s="764" t="s">
        <v>48</v>
      </c>
      <c r="H42" s="765">
        <v>5</v>
      </c>
      <c r="I42" s="773">
        <v>6</v>
      </c>
      <c r="J42" s="771" t="s">
        <v>328</v>
      </c>
      <c r="K42" s="768">
        <f t="shared" si="0"/>
        <v>0.2144652931076772</v>
      </c>
    </row>
    <row r="43" spans="1:11" x14ac:dyDescent="0.3">
      <c r="A43" s="760">
        <v>41</v>
      </c>
      <c r="B43" s="731" t="s">
        <v>81</v>
      </c>
      <c r="C43" s="729">
        <v>1973</v>
      </c>
      <c r="D43" s="707">
        <v>45</v>
      </c>
      <c r="E43" s="769" t="s">
        <v>16</v>
      </c>
      <c r="F43" s="770">
        <v>0.97430555555555554</v>
      </c>
      <c r="G43" s="727" t="s">
        <v>38</v>
      </c>
      <c r="H43" s="765">
        <v>7</v>
      </c>
      <c r="I43" s="773">
        <v>4</v>
      </c>
      <c r="J43" s="771"/>
      <c r="K43" s="768">
        <f t="shared" si="0"/>
        <v>0.2150784890851116</v>
      </c>
    </row>
    <row r="44" spans="1:11" x14ac:dyDescent="0.3">
      <c r="A44" s="760">
        <v>42</v>
      </c>
      <c r="B44" s="732" t="s">
        <v>563</v>
      </c>
      <c r="C44" s="729">
        <v>1979</v>
      </c>
      <c r="D44" s="707">
        <v>39</v>
      </c>
      <c r="E44" s="777" t="s">
        <v>560</v>
      </c>
      <c r="F44" s="763">
        <v>0.97638888888888886</v>
      </c>
      <c r="G44" s="727" t="s">
        <v>38</v>
      </c>
      <c r="H44" s="765">
        <v>8</v>
      </c>
      <c r="I44" s="773">
        <v>3</v>
      </c>
      <c r="J44" s="771"/>
      <c r="K44" s="768">
        <f t="shared" si="0"/>
        <v>0.21553838606818737</v>
      </c>
    </row>
    <row r="45" spans="1:11" x14ac:dyDescent="0.3">
      <c r="A45" s="760">
        <v>43</v>
      </c>
      <c r="B45" s="713" t="s">
        <v>71</v>
      </c>
      <c r="C45" s="761">
        <v>1962</v>
      </c>
      <c r="D45" s="707">
        <v>56</v>
      </c>
      <c r="E45" s="780" t="s">
        <v>19</v>
      </c>
      <c r="F45" s="770">
        <v>0.98402777777777783</v>
      </c>
      <c r="G45" s="764" t="s">
        <v>36</v>
      </c>
      <c r="H45" s="765">
        <v>5</v>
      </c>
      <c r="I45" s="773">
        <v>6</v>
      </c>
      <c r="J45" s="771"/>
      <c r="K45" s="768">
        <f t="shared" si="0"/>
        <v>0.21722467500613196</v>
      </c>
    </row>
    <row r="46" spans="1:11" x14ac:dyDescent="0.3">
      <c r="A46" s="760">
        <v>44</v>
      </c>
      <c r="B46" s="725" t="s">
        <v>597</v>
      </c>
      <c r="C46" s="727">
        <v>1974</v>
      </c>
      <c r="D46" s="707">
        <v>44</v>
      </c>
      <c r="E46" s="780" t="s">
        <v>19</v>
      </c>
      <c r="F46" s="763">
        <v>0.99305555555555547</v>
      </c>
      <c r="G46" s="727" t="s">
        <v>38</v>
      </c>
      <c r="H46" s="765">
        <v>9</v>
      </c>
      <c r="I46" s="773">
        <v>2</v>
      </c>
      <c r="J46" s="771"/>
      <c r="K46" s="768">
        <f t="shared" si="0"/>
        <v>0.21921756193279368</v>
      </c>
    </row>
    <row r="47" spans="1:11" x14ac:dyDescent="0.3">
      <c r="A47" s="760">
        <v>45</v>
      </c>
      <c r="B47" s="732" t="s">
        <v>562</v>
      </c>
      <c r="C47" s="729">
        <v>1973</v>
      </c>
      <c r="D47" s="707">
        <v>45</v>
      </c>
      <c r="E47" s="784" t="s">
        <v>61</v>
      </c>
      <c r="F47" s="785" t="s">
        <v>615</v>
      </c>
      <c r="G47" s="727" t="s">
        <v>38</v>
      </c>
      <c r="H47" s="765">
        <v>10</v>
      </c>
      <c r="I47" s="773">
        <v>1</v>
      </c>
      <c r="J47" s="771"/>
      <c r="K47" s="786">
        <f t="shared" ref="K47:K60" si="1">SUM(F47/4.53)</f>
        <v>0.22458302673534461</v>
      </c>
    </row>
    <row r="48" spans="1:11" x14ac:dyDescent="0.3">
      <c r="A48" s="760">
        <v>46</v>
      </c>
      <c r="B48" s="725" t="s">
        <v>308</v>
      </c>
      <c r="C48" s="727">
        <v>1969</v>
      </c>
      <c r="D48" s="707">
        <v>49</v>
      </c>
      <c r="E48" s="730" t="s">
        <v>616</v>
      </c>
      <c r="F48" s="785" t="s">
        <v>617</v>
      </c>
      <c r="G48" s="727" t="s">
        <v>38</v>
      </c>
      <c r="H48" s="765">
        <v>11</v>
      </c>
      <c r="I48" s="773">
        <v>1</v>
      </c>
      <c r="J48" s="771"/>
      <c r="K48" s="786">
        <f t="shared" si="1"/>
        <v>0.2311748834927643</v>
      </c>
    </row>
    <row r="49" spans="1:11" x14ac:dyDescent="0.3">
      <c r="A49" s="760">
        <v>47</v>
      </c>
      <c r="B49" s="725" t="s">
        <v>105</v>
      </c>
      <c r="C49" s="727">
        <v>1972</v>
      </c>
      <c r="D49" s="707">
        <v>46</v>
      </c>
      <c r="E49" s="730" t="s">
        <v>24</v>
      </c>
      <c r="F49" s="785" t="s">
        <v>618</v>
      </c>
      <c r="G49" s="727" t="s">
        <v>38</v>
      </c>
      <c r="H49" s="765">
        <v>12</v>
      </c>
      <c r="I49" s="773">
        <v>1</v>
      </c>
      <c r="J49" s="771"/>
      <c r="K49" s="786">
        <f t="shared" si="1"/>
        <v>0.23240127544763306</v>
      </c>
    </row>
    <row r="50" spans="1:11" x14ac:dyDescent="0.3">
      <c r="A50" s="760">
        <v>48</v>
      </c>
      <c r="B50" s="706" t="s">
        <v>97</v>
      </c>
      <c r="C50" s="729">
        <v>1948</v>
      </c>
      <c r="D50" s="707">
        <v>70</v>
      </c>
      <c r="E50" s="784" t="s">
        <v>61</v>
      </c>
      <c r="F50" s="785" t="s">
        <v>619</v>
      </c>
      <c r="G50" s="764" t="s">
        <v>75</v>
      </c>
      <c r="H50" s="765">
        <v>2</v>
      </c>
      <c r="I50" s="773">
        <v>9</v>
      </c>
      <c r="J50" s="771" t="s">
        <v>328</v>
      </c>
      <c r="K50" s="786">
        <f t="shared" si="1"/>
        <v>0.23623375030659799</v>
      </c>
    </row>
    <row r="51" spans="1:11" x14ac:dyDescent="0.3">
      <c r="A51" s="760">
        <v>49</v>
      </c>
      <c r="B51" s="725" t="s">
        <v>99</v>
      </c>
      <c r="C51" s="727">
        <v>1945</v>
      </c>
      <c r="D51" s="707">
        <v>73</v>
      </c>
      <c r="E51" s="784" t="s">
        <v>61</v>
      </c>
      <c r="F51" s="785" t="s">
        <v>620</v>
      </c>
      <c r="G51" s="727" t="s">
        <v>75</v>
      </c>
      <c r="H51" s="765">
        <v>3</v>
      </c>
      <c r="I51" s="773">
        <v>8</v>
      </c>
      <c r="J51" s="771"/>
      <c r="K51" s="786">
        <f t="shared" si="1"/>
        <v>0.23899313220505272</v>
      </c>
    </row>
    <row r="52" spans="1:11" x14ac:dyDescent="0.3">
      <c r="A52" s="760">
        <v>50</v>
      </c>
      <c r="B52" s="713" t="s">
        <v>572</v>
      </c>
      <c r="C52" s="761">
        <v>1967</v>
      </c>
      <c r="D52" s="707">
        <v>51</v>
      </c>
      <c r="E52" s="780" t="s">
        <v>19</v>
      </c>
      <c r="F52" s="785" t="s">
        <v>621</v>
      </c>
      <c r="G52" s="727" t="s">
        <v>36</v>
      </c>
      <c r="H52" s="765">
        <v>6</v>
      </c>
      <c r="I52" s="773">
        <v>5</v>
      </c>
      <c r="J52" s="771"/>
      <c r="K52" s="786">
        <f t="shared" si="1"/>
        <v>0.24175251410350745</v>
      </c>
    </row>
    <row r="53" spans="1:11" x14ac:dyDescent="0.3">
      <c r="A53" s="760">
        <v>51</v>
      </c>
      <c r="B53" s="715" t="s">
        <v>578</v>
      </c>
      <c r="C53" s="761">
        <v>2003</v>
      </c>
      <c r="D53" s="729">
        <v>15</v>
      </c>
      <c r="E53" s="762" t="s">
        <v>151</v>
      </c>
      <c r="F53" s="785" t="s">
        <v>622</v>
      </c>
      <c r="G53" s="727" t="s">
        <v>14</v>
      </c>
      <c r="H53" s="765">
        <v>3</v>
      </c>
      <c r="I53" s="773">
        <v>8</v>
      </c>
      <c r="J53" s="771"/>
      <c r="K53" s="786">
        <f t="shared" si="1"/>
        <v>0.24343880304145199</v>
      </c>
    </row>
    <row r="54" spans="1:11" x14ac:dyDescent="0.3">
      <c r="A54" s="760">
        <v>52</v>
      </c>
      <c r="B54" s="726" t="s">
        <v>110</v>
      </c>
      <c r="C54" s="727">
        <v>1945</v>
      </c>
      <c r="D54" s="707">
        <v>73</v>
      </c>
      <c r="E54" s="769" t="s">
        <v>16</v>
      </c>
      <c r="F54" s="785" t="s">
        <v>100</v>
      </c>
      <c r="G54" s="727" t="s">
        <v>75</v>
      </c>
      <c r="H54" s="765">
        <v>4</v>
      </c>
      <c r="I54" s="773">
        <v>7</v>
      </c>
      <c r="J54" s="771" t="s">
        <v>328</v>
      </c>
      <c r="K54" s="786">
        <f t="shared" si="1"/>
        <v>0.25508952661270545</v>
      </c>
    </row>
    <row r="55" spans="1:11" x14ac:dyDescent="0.3">
      <c r="A55" s="760">
        <v>53</v>
      </c>
      <c r="B55" s="725" t="s">
        <v>594</v>
      </c>
      <c r="C55" s="727">
        <v>2001</v>
      </c>
      <c r="D55" s="729">
        <v>17</v>
      </c>
      <c r="E55" s="780" t="s">
        <v>19</v>
      </c>
      <c r="F55" s="785" t="s">
        <v>623</v>
      </c>
      <c r="G55" s="727" t="s">
        <v>48</v>
      </c>
      <c r="H55" s="765">
        <v>6</v>
      </c>
      <c r="I55" s="773">
        <v>5</v>
      </c>
      <c r="J55" s="771"/>
      <c r="K55" s="786">
        <f t="shared" si="1"/>
        <v>0.25861540348295314</v>
      </c>
    </row>
    <row r="56" spans="1:11" x14ac:dyDescent="0.3">
      <c r="A56" s="760">
        <v>54</v>
      </c>
      <c r="B56" s="725" t="s">
        <v>624</v>
      </c>
      <c r="C56" s="727">
        <v>1981</v>
      </c>
      <c r="D56" s="707">
        <v>37</v>
      </c>
      <c r="E56" s="780" t="s">
        <v>19</v>
      </c>
      <c r="F56" s="785" t="s">
        <v>625</v>
      </c>
      <c r="G56" s="727" t="s">
        <v>38</v>
      </c>
      <c r="H56" s="765">
        <v>13</v>
      </c>
      <c r="I56" s="773">
        <v>1</v>
      </c>
      <c r="J56" s="771" t="s">
        <v>25</v>
      </c>
      <c r="K56" s="786">
        <f t="shared" si="1"/>
        <v>0.26367427029678681</v>
      </c>
    </row>
    <row r="57" spans="1:11" x14ac:dyDescent="0.3">
      <c r="A57" s="760">
        <v>55</v>
      </c>
      <c r="B57" s="732" t="s">
        <v>574</v>
      </c>
      <c r="C57" s="729">
        <v>1973</v>
      </c>
      <c r="D57" s="707">
        <v>45</v>
      </c>
      <c r="E57" s="780" t="s">
        <v>19</v>
      </c>
      <c r="F57" s="785" t="s">
        <v>625</v>
      </c>
      <c r="G57" s="727" t="s">
        <v>38</v>
      </c>
      <c r="H57" s="765">
        <v>14</v>
      </c>
      <c r="I57" s="773">
        <v>1</v>
      </c>
      <c r="J57" s="685"/>
      <c r="K57" s="786">
        <f t="shared" si="1"/>
        <v>0.26367427029678681</v>
      </c>
    </row>
    <row r="58" spans="1:11" x14ac:dyDescent="0.3">
      <c r="A58" s="760">
        <v>56</v>
      </c>
      <c r="B58" s="715" t="s">
        <v>95</v>
      </c>
      <c r="C58" s="761">
        <v>1968</v>
      </c>
      <c r="D58" s="707">
        <v>50</v>
      </c>
      <c r="E58" s="769" t="s">
        <v>16</v>
      </c>
      <c r="F58" s="785" t="s">
        <v>626</v>
      </c>
      <c r="G58" s="764" t="s">
        <v>36</v>
      </c>
      <c r="H58" s="765">
        <v>7</v>
      </c>
      <c r="I58" s="773">
        <v>4</v>
      </c>
      <c r="J58" s="771"/>
      <c r="K58" s="786">
        <f t="shared" si="1"/>
        <v>0.2653605592347314</v>
      </c>
    </row>
    <row r="59" spans="1:11" x14ac:dyDescent="0.3">
      <c r="A59" s="760">
        <v>57</v>
      </c>
      <c r="B59" s="787" t="s">
        <v>119</v>
      </c>
      <c r="C59" s="729">
        <v>1963</v>
      </c>
      <c r="D59" s="707">
        <v>55</v>
      </c>
      <c r="E59" s="788" t="s">
        <v>19</v>
      </c>
      <c r="F59" s="785" t="s">
        <v>627</v>
      </c>
      <c r="G59" s="764" t="s">
        <v>120</v>
      </c>
      <c r="H59" s="765">
        <v>1</v>
      </c>
      <c r="I59" s="766">
        <v>10</v>
      </c>
      <c r="J59" s="771"/>
      <c r="K59" s="786">
        <f t="shared" si="1"/>
        <v>0.28390973755212168</v>
      </c>
    </row>
    <row r="60" spans="1:11" ht="15" thickBot="1" x14ac:dyDescent="0.35">
      <c r="A60" s="789">
        <v>58</v>
      </c>
      <c r="B60" s="790" t="s">
        <v>591</v>
      </c>
      <c r="C60" s="791">
        <v>1953</v>
      </c>
      <c r="D60" s="792">
        <v>65</v>
      </c>
      <c r="E60" s="793" t="s">
        <v>16</v>
      </c>
      <c r="F60" s="794" t="s">
        <v>628</v>
      </c>
      <c r="G60" s="791" t="s">
        <v>75</v>
      </c>
      <c r="H60" s="795">
        <v>5</v>
      </c>
      <c r="I60" s="796">
        <v>6</v>
      </c>
      <c r="J60" s="797" t="s">
        <v>115</v>
      </c>
      <c r="K60" s="798">
        <f t="shared" si="1"/>
        <v>0.28436963453519742</v>
      </c>
    </row>
    <row r="61" spans="1:11" ht="15" thickTop="1" x14ac:dyDescent="0.3"/>
  </sheetData>
  <mergeCells count="1">
    <mergeCell ref="A1:K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M17" sqref="M17"/>
    </sheetView>
  </sheetViews>
  <sheetFormatPr defaultRowHeight="14.4" x14ac:dyDescent="0.3"/>
  <cols>
    <col min="1" max="1" width="3" customWidth="1"/>
    <col min="2" max="2" width="17.5546875" customWidth="1"/>
    <col min="3" max="3" width="3.88671875" style="962" customWidth="1"/>
    <col min="4" max="4" width="3.33203125" style="683" customWidth="1"/>
    <col min="5" max="5" width="15" customWidth="1"/>
    <col min="6" max="6" width="6.88671875" customWidth="1"/>
    <col min="7" max="7" width="3.33203125" style="964" customWidth="1"/>
    <col min="8" max="8" width="3.5546875" customWidth="1"/>
    <col min="9" max="9" width="3.109375" customWidth="1"/>
    <col min="10" max="10" width="7.44140625" customWidth="1"/>
    <col min="11" max="11" width="5.6640625" customWidth="1"/>
  </cols>
  <sheetData>
    <row r="1" spans="1:11" ht="17.399999999999999" thickTop="1" x14ac:dyDescent="0.3">
      <c r="A1" s="831" t="s">
        <v>632</v>
      </c>
      <c r="B1" s="832"/>
      <c r="C1" s="832"/>
      <c r="D1" s="832"/>
      <c r="E1" s="832"/>
      <c r="F1" s="832"/>
      <c r="G1" s="832"/>
      <c r="H1" s="832"/>
      <c r="I1" s="832"/>
      <c r="J1" s="832"/>
      <c r="K1" s="833"/>
    </row>
    <row r="2" spans="1:11" x14ac:dyDescent="0.3">
      <c r="A2" s="752" t="s">
        <v>1</v>
      </c>
      <c r="B2" s="753" t="s">
        <v>2</v>
      </c>
      <c r="C2" s="754" t="s">
        <v>3</v>
      </c>
      <c r="D2" s="755" t="s">
        <v>4</v>
      </c>
      <c r="E2" s="753" t="s">
        <v>5</v>
      </c>
      <c r="F2" s="756" t="s">
        <v>6</v>
      </c>
      <c r="G2" s="757" t="s">
        <v>7</v>
      </c>
      <c r="H2" s="758" t="s">
        <v>8</v>
      </c>
      <c r="I2" s="758" t="s">
        <v>9</v>
      </c>
      <c r="J2" s="753" t="s">
        <v>10</v>
      </c>
      <c r="K2" s="759" t="s">
        <v>11</v>
      </c>
    </row>
    <row r="3" spans="1:11" x14ac:dyDescent="0.3">
      <c r="A3" s="760">
        <v>1</v>
      </c>
      <c r="B3" s="12" t="s">
        <v>15</v>
      </c>
      <c r="C3" s="898">
        <v>1982</v>
      </c>
      <c r="D3" s="14">
        <v>36</v>
      </c>
      <c r="E3" s="58" t="s">
        <v>16</v>
      </c>
      <c r="F3" s="899">
        <v>0.67083333333333339</v>
      </c>
      <c r="G3" s="900" t="s">
        <v>17</v>
      </c>
      <c r="H3" s="765">
        <v>1</v>
      </c>
      <c r="I3" s="19">
        <v>10</v>
      </c>
      <c r="J3" s="771" t="s">
        <v>633</v>
      </c>
      <c r="K3" s="768">
        <f>SUM(F3)/4.53</f>
        <v>0.14808682855040473</v>
      </c>
    </row>
    <row r="4" spans="1:11" x14ac:dyDescent="0.3">
      <c r="A4" s="760">
        <v>2</v>
      </c>
      <c r="B4" s="713" t="s">
        <v>12</v>
      </c>
      <c r="C4" s="761">
        <v>1998</v>
      </c>
      <c r="D4" s="14">
        <v>20</v>
      </c>
      <c r="E4" s="901" t="s">
        <v>13</v>
      </c>
      <c r="F4" s="902">
        <v>0.69097222222222221</v>
      </c>
      <c r="G4" s="764" t="s">
        <v>14</v>
      </c>
      <c r="H4" s="765">
        <v>1</v>
      </c>
      <c r="I4" s="720">
        <v>10</v>
      </c>
      <c r="J4" s="767"/>
      <c r="K4" s="768">
        <f t="shared" ref="K4:K40" si="0">SUM(F4)/4.53</f>
        <v>0.15253249938680402</v>
      </c>
    </row>
    <row r="5" spans="1:11" x14ac:dyDescent="0.3">
      <c r="A5" s="760">
        <v>3</v>
      </c>
      <c r="B5" s="715" t="s">
        <v>21</v>
      </c>
      <c r="C5" s="761">
        <v>1978</v>
      </c>
      <c r="D5" s="14">
        <v>40</v>
      </c>
      <c r="E5" s="51" t="s">
        <v>22</v>
      </c>
      <c r="F5" s="902">
        <v>0.7006944444444444</v>
      </c>
      <c r="G5" s="764" t="s">
        <v>20</v>
      </c>
      <c r="H5" s="765">
        <v>1</v>
      </c>
      <c r="I5" s="720">
        <v>10</v>
      </c>
      <c r="J5" s="771" t="s">
        <v>328</v>
      </c>
      <c r="K5" s="768">
        <f t="shared" si="0"/>
        <v>0.15467868530782436</v>
      </c>
    </row>
    <row r="6" spans="1:11" x14ac:dyDescent="0.3">
      <c r="A6" s="760">
        <v>4</v>
      </c>
      <c r="B6" s="38" t="s">
        <v>23</v>
      </c>
      <c r="C6" s="903">
        <v>1981</v>
      </c>
      <c r="D6" s="14">
        <v>37</v>
      </c>
      <c r="E6" s="40" t="s">
        <v>24</v>
      </c>
      <c r="F6" s="899">
        <v>0.72430555555555554</v>
      </c>
      <c r="G6" s="900" t="s">
        <v>17</v>
      </c>
      <c r="H6" s="765">
        <v>2</v>
      </c>
      <c r="I6" s="41">
        <v>9</v>
      </c>
      <c r="J6" s="771"/>
      <c r="K6" s="768">
        <f t="shared" si="0"/>
        <v>0.15989085111601667</v>
      </c>
    </row>
    <row r="7" spans="1:11" x14ac:dyDescent="0.3">
      <c r="A7" s="760">
        <v>5</v>
      </c>
      <c r="B7" s="726" t="s">
        <v>26</v>
      </c>
      <c r="C7" s="727">
        <v>1980</v>
      </c>
      <c r="D7" s="14">
        <v>38</v>
      </c>
      <c r="E7" s="708" t="s">
        <v>16</v>
      </c>
      <c r="F7" s="902">
        <v>0.73819444444444438</v>
      </c>
      <c r="G7" s="764" t="s">
        <v>17</v>
      </c>
      <c r="H7" s="765">
        <v>3</v>
      </c>
      <c r="I7" s="692">
        <v>8</v>
      </c>
      <c r="J7" s="771"/>
      <c r="K7" s="768">
        <f t="shared" si="0"/>
        <v>0.16295683100318858</v>
      </c>
    </row>
    <row r="8" spans="1:11" x14ac:dyDescent="0.3">
      <c r="A8" s="760">
        <v>6</v>
      </c>
      <c r="B8" s="726" t="s">
        <v>28</v>
      </c>
      <c r="C8" s="727">
        <v>1974</v>
      </c>
      <c r="D8" s="14">
        <v>44</v>
      </c>
      <c r="E8" s="904" t="s">
        <v>24</v>
      </c>
      <c r="F8" s="902">
        <v>0.7416666666666667</v>
      </c>
      <c r="G8" s="903" t="s">
        <v>20</v>
      </c>
      <c r="H8" s="765">
        <v>2</v>
      </c>
      <c r="I8" s="692">
        <v>9</v>
      </c>
      <c r="J8" s="771"/>
      <c r="K8" s="768">
        <f t="shared" si="0"/>
        <v>0.1637233259749816</v>
      </c>
    </row>
    <row r="9" spans="1:11" x14ac:dyDescent="0.3">
      <c r="A9" s="760">
        <v>7</v>
      </c>
      <c r="B9" s="713" t="s">
        <v>169</v>
      </c>
      <c r="C9" s="761">
        <v>1963</v>
      </c>
      <c r="D9" s="14">
        <v>55</v>
      </c>
      <c r="E9" s="905" t="s">
        <v>61</v>
      </c>
      <c r="F9" s="906">
        <v>0.74652777777777779</v>
      </c>
      <c r="G9" s="727" t="s">
        <v>36</v>
      </c>
      <c r="H9" s="765">
        <v>1</v>
      </c>
      <c r="I9" s="720">
        <v>10</v>
      </c>
      <c r="J9" s="771"/>
      <c r="K9" s="768">
        <f t="shared" si="0"/>
        <v>0.16479641893549177</v>
      </c>
    </row>
    <row r="10" spans="1:11" x14ac:dyDescent="0.3">
      <c r="A10" s="760">
        <v>8</v>
      </c>
      <c r="B10" s="731" t="s">
        <v>554</v>
      </c>
      <c r="C10" s="727">
        <v>1973</v>
      </c>
      <c r="D10" s="14">
        <v>45</v>
      </c>
      <c r="E10" s="728" t="s">
        <v>555</v>
      </c>
      <c r="F10" s="902">
        <v>0.74861111111111101</v>
      </c>
      <c r="G10" s="727" t="s">
        <v>20</v>
      </c>
      <c r="H10" s="765">
        <v>3</v>
      </c>
      <c r="I10" s="692">
        <v>8</v>
      </c>
      <c r="J10" s="771"/>
      <c r="K10" s="768">
        <f t="shared" si="0"/>
        <v>0.16525631591856754</v>
      </c>
    </row>
    <row r="11" spans="1:11" x14ac:dyDescent="0.3">
      <c r="A11" s="760">
        <v>9</v>
      </c>
      <c r="B11" s="706" t="s">
        <v>35</v>
      </c>
      <c r="C11" s="729">
        <v>1964</v>
      </c>
      <c r="D11" s="14">
        <v>54</v>
      </c>
      <c r="E11" s="58" t="s">
        <v>16</v>
      </c>
      <c r="F11" s="907">
        <v>0.76874999999999993</v>
      </c>
      <c r="G11" s="764" t="s">
        <v>36</v>
      </c>
      <c r="H11" s="765">
        <v>2</v>
      </c>
      <c r="I11" s="692">
        <v>9</v>
      </c>
      <c r="J11" s="771" t="s">
        <v>328</v>
      </c>
      <c r="K11" s="768">
        <f t="shared" si="0"/>
        <v>0.16970198675496687</v>
      </c>
    </row>
    <row r="12" spans="1:11" x14ac:dyDescent="0.3">
      <c r="A12" s="760">
        <v>10</v>
      </c>
      <c r="B12" s="725" t="s">
        <v>221</v>
      </c>
      <c r="C12" s="727">
        <v>1956</v>
      </c>
      <c r="D12" s="14">
        <v>62</v>
      </c>
      <c r="E12" s="772" t="s">
        <v>634</v>
      </c>
      <c r="F12" s="906">
        <v>0.78680555555555554</v>
      </c>
      <c r="G12" s="727" t="s">
        <v>75</v>
      </c>
      <c r="H12" s="765">
        <v>1</v>
      </c>
      <c r="I12" s="720">
        <v>10</v>
      </c>
      <c r="J12" s="771"/>
      <c r="K12" s="768">
        <f t="shared" si="0"/>
        <v>0.17368776060829039</v>
      </c>
    </row>
    <row r="13" spans="1:11" x14ac:dyDescent="0.3">
      <c r="A13" s="760">
        <v>11</v>
      </c>
      <c r="B13" s="731" t="s">
        <v>32</v>
      </c>
      <c r="C13" s="727">
        <v>1972</v>
      </c>
      <c r="D13" s="14">
        <v>46</v>
      </c>
      <c r="E13" s="333" t="s">
        <v>24</v>
      </c>
      <c r="F13" s="902">
        <v>0.78749999999999998</v>
      </c>
      <c r="G13" s="764" t="s">
        <v>20</v>
      </c>
      <c r="H13" s="765">
        <v>4</v>
      </c>
      <c r="I13" s="692">
        <v>7</v>
      </c>
      <c r="J13" s="771"/>
      <c r="K13" s="768">
        <f t="shared" si="0"/>
        <v>0.17384105960264898</v>
      </c>
    </row>
    <row r="14" spans="1:11" x14ac:dyDescent="0.3">
      <c r="A14" s="760">
        <v>12</v>
      </c>
      <c r="B14" s="725" t="s">
        <v>557</v>
      </c>
      <c r="C14" s="727">
        <v>1982</v>
      </c>
      <c r="D14" s="707">
        <v>36</v>
      </c>
      <c r="E14" s="333" t="s">
        <v>24</v>
      </c>
      <c r="F14" s="908">
        <v>0.80486111111111114</v>
      </c>
      <c r="G14" s="909" t="s">
        <v>17</v>
      </c>
      <c r="H14" s="910">
        <v>4</v>
      </c>
      <c r="I14" s="911">
        <v>7</v>
      </c>
      <c r="J14" s="912" t="s">
        <v>328</v>
      </c>
      <c r="K14" s="913">
        <f t="shared" si="0"/>
        <v>0.17767353446161394</v>
      </c>
    </row>
    <row r="15" spans="1:11" x14ac:dyDescent="0.3">
      <c r="A15" s="914">
        <v>13</v>
      </c>
      <c r="B15" s="53" t="s">
        <v>33</v>
      </c>
      <c r="C15" s="903">
        <v>1973</v>
      </c>
      <c r="D15" s="14">
        <v>45</v>
      </c>
      <c r="E15" s="32" t="s">
        <v>19</v>
      </c>
      <c r="F15" s="899">
        <v>0.80833333333333324</v>
      </c>
      <c r="G15" s="903" t="s">
        <v>20</v>
      </c>
      <c r="H15" s="915">
        <v>5</v>
      </c>
      <c r="I15" s="41">
        <v>6</v>
      </c>
      <c r="J15" s="916"/>
      <c r="K15" s="913">
        <f t="shared" si="0"/>
        <v>0.17844002943340689</v>
      </c>
    </row>
    <row r="16" spans="1:11" x14ac:dyDescent="0.3">
      <c r="A16" s="914">
        <v>14</v>
      </c>
      <c r="B16" s="917" t="s">
        <v>30</v>
      </c>
      <c r="C16" s="909">
        <v>1977</v>
      </c>
      <c r="D16" s="14">
        <v>41</v>
      </c>
      <c r="E16" s="58" t="s">
        <v>16</v>
      </c>
      <c r="F16" s="918">
        <v>0.81874999999999998</v>
      </c>
      <c r="G16" s="909" t="s">
        <v>20</v>
      </c>
      <c r="H16" s="910">
        <v>6</v>
      </c>
      <c r="I16" s="919">
        <v>5</v>
      </c>
      <c r="J16" s="916"/>
      <c r="K16" s="913">
        <f t="shared" si="0"/>
        <v>0.18073951434878585</v>
      </c>
    </row>
    <row r="17" spans="1:11" x14ac:dyDescent="0.3">
      <c r="A17" s="914">
        <v>15</v>
      </c>
      <c r="B17" s="920" t="s">
        <v>37</v>
      </c>
      <c r="C17" s="909">
        <v>1979</v>
      </c>
      <c r="D17" s="14">
        <v>39</v>
      </c>
      <c r="E17" s="921" t="s">
        <v>19</v>
      </c>
      <c r="F17" s="922">
        <v>0.8305555555555556</v>
      </c>
      <c r="G17" s="923" t="s">
        <v>38</v>
      </c>
      <c r="H17" s="910">
        <v>1</v>
      </c>
      <c r="I17" s="924">
        <v>10</v>
      </c>
      <c r="J17" s="916" t="s">
        <v>611</v>
      </c>
      <c r="K17" s="913">
        <f t="shared" si="0"/>
        <v>0.18334559725288202</v>
      </c>
    </row>
    <row r="18" spans="1:11" x14ac:dyDescent="0.3">
      <c r="A18" s="914">
        <v>16</v>
      </c>
      <c r="B18" s="920" t="s">
        <v>53</v>
      </c>
      <c r="C18" s="909">
        <v>2001</v>
      </c>
      <c r="D18" s="14">
        <v>17</v>
      </c>
      <c r="E18" s="925" t="s">
        <v>54</v>
      </c>
      <c r="F18" s="926">
        <v>0.84236111111111101</v>
      </c>
      <c r="G18" s="923" t="s">
        <v>48</v>
      </c>
      <c r="H18" s="910">
        <v>1</v>
      </c>
      <c r="I18" s="924">
        <v>10</v>
      </c>
      <c r="J18" s="916" t="s">
        <v>328</v>
      </c>
      <c r="K18" s="913">
        <f t="shared" si="0"/>
        <v>0.18595168015697813</v>
      </c>
    </row>
    <row r="19" spans="1:11" x14ac:dyDescent="0.3">
      <c r="A19" s="914">
        <v>17</v>
      </c>
      <c r="B19" s="920" t="s">
        <v>50</v>
      </c>
      <c r="C19" s="909">
        <v>1975</v>
      </c>
      <c r="D19" s="14">
        <v>43</v>
      </c>
      <c r="E19" s="927" t="s">
        <v>16</v>
      </c>
      <c r="F19" s="918">
        <v>0.84375</v>
      </c>
      <c r="G19" s="923" t="s">
        <v>38</v>
      </c>
      <c r="H19" s="910">
        <v>2</v>
      </c>
      <c r="I19" s="919">
        <v>9</v>
      </c>
      <c r="J19" s="916"/>
      <c r="K19" s="913">
        <f t="shared" si="0"/>
        <v>0.18625827814569534</v>
      </c>
    </row>
    <row r="20" spans="1:11" x14ac:dyDescent="0.3">
      <c r="A20" s="914">
        <v>18</v>
      </c>
      <c r="B20" s="917" t="s">
        <v>40</v>
      </c>
      <c r="C20" s="909">
        <v>1972</v>
      </c>
      <c r="D20" s="14">
        <v>46</v>
      </c>
      <c r="E20" s="928" t="s">
        <v>41</v>
      </c>
      <c r="F20" s="918">
        <v>0.8534722222222223</v>
      </c>
      <c r="G20" s="903" t="s">
        <v>20</v>
      </c>
      <c r="H20" s="910">
        <v>7</v>
      </c>
      <c r="I20" s="919">
        <v>4</v>
      </c>
      <c r="J20" s="916"/>
      <c r="K20" s="913">
        <f t="shared" si="0"/>
        <v>0.18840446406671574</v>
      </c>
    </row>
    <row r="21" spans="1:11" x14ac:dyDescent="0.3">
      <c r="A21" s="914">
        <v>19</v>
      </c>
      <c r="B21" s="929" t="s">
        <v>44</v>
      </c>
      <c r="C21" s="930">
        <v>1986</v>
      </c>
      <c r="D21" s="14">
        <v>32</v>
      </c>
      <c r="E21" s="931" t="s">
        <v>45</v>
      </c>
      <c r="F21" s="922">
        <v>0.8569444444444444</v>
      </c>
      <c r="G21" s="909" t="s">
        <v>17</v>
      </c>
      <c r="H21" s="910">
        <v>5</v>
      </c>
      <c r="I21" s="919">
        <v>6</v>
      </c>
      <c r="J21" s="916"/>
      <c r="K21" s="913">
        <f t="shared" si="0"/>
        <v>0.1891709590385087</v>
      </c>
    </row>
    <row r="22" spans="1:11" x14ac:dyDescent="0.3">
      <c r="A22" s="914">
        <v>20</v>
      </c>
      <c r="B22" s="929" t="s">
        <v>62</v>
      </c>
      <c r="C22" s="930">
        <v>1983</v>
      </c>
      <c r="D22" s="14">
        <v>35</v>
      </c>
      <c r="E22" s="32" t="s">
        <v>19</v>
      </c>
      <c r="F22" s="922">
        <v>0.86249999999999993</v>
      </c>
      <c r="G22" s="903" t="s">
        <v>17</v>
      </c>
      <c r="H22" s="910">
        <v>6</v>
      </c>
      <c r="I22" s="919">
        <v>5</v>
      </c>
      <c r="J22" s="912" t="s">
        <v>328</v>
      </c>
      <c r="K22" s="913">
        <f t="shared" si="0"/>
        <v>0.19039735099337746</v>
      </c>
    </row>
    <row r="23" spans="1:11" x14ac:dyDescent="0.3">
      <c r="A23" s="914">
        <v>21</v>
      </c>
      <c r="B23" s="929" t="s">
        <v>60</v>
      </c>
      <c r="C23" s="930">
        <v>2002</v>
      </c>
      <c r="D23" s="14">
        <v>16</v>
      </c>
      <c r="E23" s="74" t="s">
        <v>61</v>
      </c>
      <c r="F23" s="922">
        <v>0.87638888888888899</v>
      </c>
      <c r="G23" s="923" t="s">
        <v>14</v>
      </c>
      <c r="H23" s="910">
        <v>2</v>
      </c>
      <c r="I23" s="919">
        <v>9</v>
      </c>
      <c r="J23" s="916" t="s">
        <v>328</v>
      </c>
      <c r="K23" s="913">
        <f t="shared" si="0"/>
        <v>0.19346333088054943</v>
      </c>
    </row>
    <row r="24" spans="1:11" x14ac:dyDescent="0.3">
      <c r="A24" s="914">
        <v>22</v>
      </c>
      <c r="B24" s="929" t="s">
        <v>57</v>
      </c>
      <c r="C24" s="930">
        <v>1970</v>
      </c>
      <c r="D24" s="14">
        <v>48</v>
      </c>
      <c r="E24" s="932" t="s">
        <v>58</v>
      </c>
      <c r="F24" s="918">
        <v>0.88194444444444453</v>
      </c>
      <c r="G24" s="909" t="s">
        <v>20</v>
      </c>
      <c r="H24" s="910">
        <v>8</v>
      </c>
      <c r="I24" s="919">
        <v>3</v>
      </c>
      <c r="J24" s="916"/>
      <c r="K24" s="913">
        <f t="shared" si="0"/>
        <v>0.19468972283541822</v>
      </c>
    </row>
    <row r="25" spans="1:11" x14ac:dyDescent="0.3">
      <c r="A25" s="914">
        <v>23</v>
      </c>
      <c r="B25" s="933" t="s">
        <v>635</v>
      </c>
      <c r="C25" s="909">
        <v>1988</v>
      </c>
      <c r="D25" s="106">
        <v>30</v>
      </c>
      <c r="E25" s="925" t="s">
        <v>117</v>
      </c>
      <c r="F25" s="926">
        <v>0.88263888888888886</v>
      </c>
      <c r="G25" s="909" t="s">
        <v>48</v>
      </c>
      <c r="H25" s="910">
        <v>2</v>
      </c>
      <c r="I25" s="919">
        <v>9</v>
      </c>
      <c r="J25" s="916" t="s">
        <v>123</v>
      </c>
      <c r="K25" s="913">
        <f t="shared" si="0"/>
        <v>0.19484302182977678</v>
      </c>
    </row>
    <row r="26" spans="1:11" x14ac:dyDescent="0.3">
      <c r="A26" s="914">
        <v>24</v>
      </c>
      <c r="B26" s="917" t="s">
        <v>64</v>
      </c>
      <c r="C26" s="909">
        <v>1973</v>
      </c>
      <c r="D26" s="14">
        <v>45</v>
      </c>
      <c r="E26" s="934" t="s">
        <v>61</v>
      </c>
      <c r="F26" s="918">
        <v>0.89930555555555547</v>
      </c>
      <c r="G26" s="909" t="s">
        <v>20</v>
      </c>
      <c r="H26" s="910">
        <v>9</v>
      </c>
      <c r="I26" s="919">
        <v>2</v>
      </c>
      <c r="J26" s="916"/>
      <c r="K26" s="913">
        <f t="shared" si="0"/>
        <v>0.19852219769438309</v>
      </c>
    </row>
    <row r="27" spans="1:11" x14ac:dyDescent="0.3">
      <c r="A27" s="914">
        <v>25</v>
      </c>
      <c r="B27" s="933" t="s">
        <v>561</v>
      </c>
      <c r="C27" s="909">
        <v>1982</v>
      </c>
      <c r="D27" s="14">
        <v>36</v>
      </c>
      <c r="E27" s="928" t="s">
        <v>24</v>
      </c>
      <c r="F27" s="922">
        <v>0.90555555555555556</v>
      </c>
      <c r="G27" s="909" t="s">
        <v>17</v>
      </c>
      <c r="H27" s="910">
        <v>7</v>
      </c>
      <c r="I27" s="919">
        <v>4</v>
      </c>
      <c r="J27" s="916"/>
      <c r="K27" s="913">
        <f t="shared" si="0"/>
        <v>0.1999018886436105</v>
      </c>
    </row>
    <row r="28" spans="1:11" x14ac:dyDescent="0.3">
      <c r="A28" s="914">
        <v>26</v>
      </c>
      <c r="B28" s="933" t="s">
        <v>137</v>
      </c>
      <c r="C28" s="909">
        <v>1975</v>
      </c>
      <c r="D28" s="14">
        <v>43</v>
      </c>
      <c r="E28" s="928" t="s">
        <v>138</v>
      </c>
      <c r="F28" s="922">
        <v>0.90972222222222221</v>
      </c>
      <c r="G28" s="923" t="s">
        <v>38</v>
      </c>
      <c r="H28" s="910">
        <v>3</v>
      </c>
      <c r="I28" s="919">
        <v>8</v>
      </c>
      <c r="J28" s="916" t="s">
        <v>328</v>
      </c>
      <c r="K28" s="913">
        <f t="shared" si="0"/>
        <v>0.20082168260976208</v>
      </c>
    </row>
    <row r="29" spans="1:11" x14ac:dyDescent="0.3">
      <c r="A29" s="914">
        <v>27</v>
      </c>
      <c r="B29" s="315" t="s">
        <v>66</v>
      </c>
      <c r="C29" s="935">
        <v>1986</v>
      </c>
      <c r="D29" s="14">
        <v>32</v>
      </c>
      <c r="E29" s="936" t="s">
        <v>45</v>
      </c>
      <c r="F29" s="937">
        <v>0.91319444444444453</v>
      </c>
      <c r="G29" s="935" t="s">
        <v>48</v>
      </c>
      <c r="H29" s="910">
        <v>3</v>
      </c>
      <c r="I29" s="919">
        <v>8</v>
      </c>
      <c r="J29" s="916"/>
      <c r="K29" s="913">
        <f t="shared" si="0"/>
        <v>0.20158817758155506</v>
      </c>
    </row>
    <row r="30" spans="1:11" x14ac:dyDescent="0.3">
      <c r="A30" s="914">
        <v>28</v>
      </c>
      <c r="B30" s="929" t="s">
        <v>65</v>
      </c>
      <c r="C30" s="930">
        <v>1985</v>
      </c>
      <c r="D30" s="14">
        <v>33</v>
      </c>
      <c r="E30" s="928" t="s">
        <v>43</v>
      </c>
      <c r="F30" s="922">
        <v>0.94097222222222221</v>
      </c>
      <c r="G30" s="909" t="s">
        <v>17</v>
      </c>
      <c r="H30" s="910">
        <v>8</v>
      </c>
      <c r="I30" s="919">
        <v>3</v>
      </c>
      <c r="J30" s="912"/>
      <c r="K30" s="913">
        <f t="shared" si="0"/>
        <v>0.20772013735589892</v>
      </c>
    </row>
    <row r="31" spans="1:11" x14ac:dyDescent="0.3">
      <c r="A31" s="914">
        <v>29</v>
      </c>
      <c r="B31" s="929" t="s">
        <v>148</v>
      </c>
      <c r="C31" s="930">
        <v>2000</v>
      </c>
      <c r="D31" s="106">
        <v>18</v>
      </c>
      <c r="E31" s="934" t="s">
        <v>61</v>
      </c>
      <c r="F31" s="938">
        <v>0.9458333333333333</v>
      </c>
      <c r="G31" s="909" t="s">
        <v>14</v>
      </c>
      <c r="H31" s="910">
        <v>3</v>
      </c>
      <c r="I31" s="919">
        <v>8</v>
      </c>
      <c r="J31" s="916"/>
      <c r="K31" s="913">
        <f t="shared" si="0"/>
        <v>0.20879323031640912</v>
      </c>
    </row>
    <row r="32" spans="1:11" x14ac:dyDescent="0.3">
      <c r="A32" s="914">
        <v>30</v>
      </c>
      <c r="B32" s="920" t="s">
        <v>69</v>
      </c>
      <c r="C32" s="909">
        <v>1985</v>
      </c>
      <c r="D32" s="14">
        <v>33</v>
      </c>
      <c r="E32" s="925" t="s">
        <v>70</v>
      </c>
      <c r="F32" s="926">
        <v>0.94652777777777775</v>
      </c>
      <c r="G32" s="909" t="s">
        <v>48</v>
      </c>
      <c r="H32" s="910">
        <v>4</v>
      </c>
      <c r="I32" s="919">
        <v>7</v>
      </c>
      <c r="J32" s="916"/>
      <c r="K32" s="913">
        <f t="shared" si="0"/>
        <v>0.20894652931076771</v>
      </c>
    </row>
    <row r="33" spans="1:11" x14ac:dyDescent="0.3">
      <c r="A33" s="914">
        <v>31</v>
      </c>
      <c r="B33" s="933" t="s">
        <v>636</v>
      </c>
      <c r="C33" s="909">
        <v>1955</v>
      </c>
      <c r="D33" s="14">
        <v>63</v>
      </c>
      <c r="E33" s="925" t="s">
        <v>73</v>
      </c>
      <c r="F33" s="918">
        <v>0.9506944444444444</v>
      </c>
      <c r="G33" s="923" t="s">
        <v>75</v>
      </c>
      <c r="H33" s="910">
        <v>2</v>
      </c>
      <c r="I33" s="919">
        <v>9</v>
      </c>
      <c r="J33" s="916" t="s">
        <v>328</v>
      </c>
      <c r="K33" s="913">
        <f t="shared" si="0"/>
        <v>0.20986632327691929</v>
      </c>
    </row>
    <row r="34" spans="1:11" x14ac:dyDescent="0.3">
      <c r="A34" s="914">
        <v>32</v>
      </c>
      <c r="B34" s="929" t="s">
        <v>629</v>
      </c>
      <c r="C34" s="930">
        <v>1965</v>
      </c>
      <c r="D34" s="14">
        <v>53</v>
      </c>
      <c r="E34" s="927" t="s">
        <v>16</v>
      </c>
      <c r="F34" s="922">
        <v>0.95694444444444438</v>
      </c>
      <c r="G34" s="909" t="s">
        <v>36</v>
      </c>
      <c r="H34" s="910">
        <v>3</v>
      </c>
      <c r="I34" s="919">
        <v>8</v>
      </c>
      <c r="J34" s="916"/>
      <c r="K34" s="913">
        <f t="shared" si="0"/>
        <v>0.21124601422614664</v>
      </c>
    </row>
    <row r="35" spans="1:11" x14ac:dyDescent="0.3">
      <c r="A35" s="914">
        <v>33</v>
      </c>
      <c r="B35" s="939" t="s">
        <v>71</v>
      </c>
      <c r="C35" s="930">
        <v>1962</v>
      </c>
      <c r="D35" s="14">
        <v>56</v>
      </c>
      <c r="E35" s="940" t="s">
        <v>19</v>
      </c>
      <c r="F35" s="922">
        <v>0.95694444444444438</v>
      </c>
      <c r="G35" s="923" t="s">
        <v>36</v>
      </c>
      <c r="H35" s="910">
        <v>4</v>
      </c>
      <c r="I35" s="919">
        <v>7</v>
      </c>
      <c r="J35" s="916"/>
      <c r="K35" s="913">
        <f t="shared" si="0"/>
        <v>0.21124601422614664</v>
      </c>
    </row>
    <row r="36" spans="1:11" x14ac:dyDescent="0.3">
      <c r="A36" s="914">
        <v>34</v>
      </c>
      <c r="B36" s="933" t="s">
        <v>597</v>
      </c>
      <c r="C36" s="909">
        <v>1974</v>
      </c>
      <c r="D36" s="14">
        <v>44</v>
      </c>
      <c r="E36" s="940" t="s">
        <v>19</v>
      </c>
      <c r="F36" s="922">
        <v>0.9770833333333333</v>
      </c>
      <c r="G36" s="909" t="s">
        <v>38</v>
      </c>
      <c r="H36" s="910">
        <v>4</v>
      </c>
      <c r="I36" s="41">
        <v>7</v>
      </c>
      <c r="J36" s="916"/>
      <c r="K36" s="913">
        <f t="shared" si="0"/>
        <v>0.21569168506254596</v>
      </c>
    </row>
    <row r="37" spans="1:11" x14ac:dyDescent="0.3">
      <c r="A37" s="914">
        <v>35</v>
      </c>
      <c r="B37" s="733" t="s">
        <v>582</v>
      </c>
      <c r="C37" s="941">
        <v>1980</v>
      </c>
      <c r="D37" s="14">
        <v>38</v>
      </c>
      <c r="E37" s="921" t="s">
        <v>19</v>
      </c>
      <c r="F37" s="922">
        <v>0.97777777777777775</v>
      </c>
      <c r="G37" s="909" t="s">
        <v>17</v>
      </c>
      <c r="H37" s="910">
        <v>9</v>
      </c>
      <c r="I37" s="919">
        <v>2</v>
      </c>
      <c r="J37" s="916"/>
      <c r="K37" s="913">
        <f t="shared" si="0"/>
        <v>0.21584498405690455</v>
      </c>
    </row>
    <row r="38" spans="1:11" x14ac:dyDescent="0.3">
      <c r="A38" s="914">
        <v>36</v>
      </c>
      <c r="B38" s="917" t="s">
        <v>81</v>
      </c>
      <c r="C38" s="942">
        <v>1973</v>
      </c>
      <c r="D38" s="14">
        <v>45</v>
      </c>
      <c r="E38" s="927" t="s">
        <v>16</v>
      </c>
      <c r="F38" s="922">
        <v>0.9784722222222223</v>
      </c>
      <c r="G38" s="909" t="s">
        <v>38</v>
      </c>
      <c r="H38" s="910">
        <v>5</v>
      </c>
      <c r="I38" s="919">
        <v>6</v>
      </c>
      <c r="J38" s="916"/>
      <c r="K38" s="913">
        <f t="shared" si="0"/>
        <v>0.2159982830512632</v>
      </c>
    </row>
    <row r="39" spans="1:11" x14ac:dyDescent="0.3">
      <c r="A39" s="914">
        <v>37</v>
      </c>
      <c r="B39" s="933" t="s">
        <v>83</v>
      </c>
      <c r="C39" s="909">
        <v>1955</v>
      </c>
      <c r="D39" s="14">
        <v>63</v>
      </c>
      <c r="E39" s="943" t="s">
        <v>84</v>
      </c>
      <c r="F39" s="922">
        <v>0.98055555555555562</v>
      </c>
      <c r="G39" s="923" t="s">
        <v>75</v>
      </c>
      <c r="H39" s="910">
        <v>3</v>
      </c>
      <c r="I39" s="919">
        <v>8</v>
      </c>
      <c r="J39" s="912"/>
      <c r="K39" s="913">
        <f t="shared" si="0"/>
        <v>0.21645818003433898</v>
      </c>
    </row>
    <row r="40" spans="1:11" x14ac:dyDescent="0.3">
      <c r="A40" s="914">
        <v>38</v>
      </c>
      <c r="B40" s="944" t="s">
        <v>563</v>
      </c>
      <c r="C40" s="942">
        <v>1979</v>
      </c>
      <c r="D40" s="14">
        <v>39</v>
      </c>
      <c r="E40" s="928" t="s">
        <v>560</v>
      </c>
      <c r="F40" s="922">
        <v>0.98333333333333339</v>
      </c>
      <c r="G40" s="909" t="s">
        <v>38</v>
      </c>
      <c r="H40" s="910">
        <v>6</v>
      </c>
      <c r="I40" s="919">
        <v>5</v>
      </c>
      <c r="J40" s="916"/>
      <c r="K40" s="913">
        <f t="shared" si="0"/>
        <v>0.21707137601177337</v>
      </c>
    </row>
    <row r="41" spans="1:11" x14ac:dyDescent="0.3">
      <c r="A41" s="914">
        <v>39</v>
      </c>
      <c r="B41" s="929" t="s">
        <v>76</v>
      </c>
      <c r="C41" s="930">
        <v>1988</v>
      </c>
      <c r="D41" s="14">
        <v>30</v>
      </c>
      <c r="E41" s="925" t="s">
        <v>77</v>
      </c>
      <c r="F41" s="945" t="s">
        <v>637</v>
      </c>
      <c r="G41" s="923" t="s">
        <v>48</v>
      </c>
      <c r="H41" s="910">
        <v>5</v>
      </c>
      <c r="I41" s="919">
        <v>6</v>
      </c>
      <c r="J41" s="916"/>
      <c r="K41" s="946">
        <f t="shared" ref="K41:K50" si="1">SUM(F41/4.53)</f>
        <v>0.22136374785381407</v>
      </c>
    </row>
    <row r="42" spans="1:11" x14ac:dyDescent="0.3">
      <c r="A42" s="914">
        <v>40</v>
      </c>
      <c r="B42" s="947" t="s">
        <v>562</v>
      </c>
      <c r="C42" s="106">
        <v>1973</v>
      </c>
      <c r="D42" s="14">
        <v>45</v>
      </c>
      <c r="E42" s="948" t="s">
        <v>61</v>
      </c>
      <c r="F42" s="949" t="s">
        <v>638</v>
      </c>
      <c r="G42" s="903" t="s">
        <v>38</v>
      </c>
      <c r="H42" s="910">
        <v>7</v>
      </c>
      <c r="I42" s="41">
        <v>4</v>
      </c>
      <c r="J42" s="916"/>
      <c r="K42" s="946">
        <f t="shared" si="1"/>
        <v>0.22167034584253126</v>
      </c>
    </row>
    <row r="43" spans="1:11" x14ac:dyDescent="0.3">
      <c r="A43" s="914">
        <v>41</v>
      </c>
      <c r="B43" s="920" t="s">
        <v>598</v>
      </c>
      <c r="C43" s="909">
        <v>1970</v>
      </c>
      <c r="D43" s="14">
        <v>48</v>
      </c>
      <c r="E43" s="927" t="s">
        <v>16</v>
      </c>
      <c r="F43" s="945" t="s">
        <v>639</v>
      </c>
      <c r="G43" s="909" t="s">
        <v>38</v>
      </c>
      <c r="H43" s="910">
        <v>8</v>
      </c>
      <c r="I43" s="919">
        <v>3</v>
      </c>
      <c r="J43" s="916"/>
      <c r="K43" s="946">
        <f t="shared" si="1"/>
        <v>0.22366323276919303</v>
      </c>
    </row>
    <row r="44" spans="1:11" x14ac:dyDescent="0.3">
      <c r="A44" s="914">
        <v>42</v>
      </c>
      <c r="B44" s="920" t="s">
        <v>79</v>
      </c>
      <c r="C44" s="909">
        <v>1947</v>
      </c>
      <c r="D44" s="14">
        <v>71</v>
      </c>
      <c r="E44" s="58" t="s">
        <v>16</v>
      </c>
      <c r="F44" s="945" t="s">
        <v>566</v>
      </c>
      <c r="G44" s="909" t="s">
        <v>75</v>
      </c>
      <c r="H44" s="910">
        <v>4</v>
      </c>
      <c r="I44" s="919">
        <v>7</v>
      </c>
      <c r="J44" s="916"/>
      <c r="K44" s="946">
        <f t="shared" si="1"/>
        <v>0.22442972774098599</v>
      </c>
    </row>
    <row r="45" spans="1:11" x14ac:dyDescent="0.3">
      <c r="A45" s="914">
        <v>43</v>
      </c>
      <c r="B45" s="933" t="s">
        <v>105</v>
      </c>
      <c r="C45" s="909">
        <v>1972</v>
      </c>
      <c r="D45" s="14">
        <v>46</v>
      </c>
      <c r="E45" s="59" t="s">
        <v>24</v>
      </c>
      <c r="F45" s="945" t="s">
        <v>640</v>
      </c>
      <c r="G45" s="909" t="s">
        <v>38</v>
      </c>
      <c r="H45" s="910">
        <v>9</v>
      </c>
      <c r="I45" s="919">
        <v>2</v>
      </c>
      <c r="J45" s="916" t="s">
        <v>328</v>
      </c>
      <c r="K45" s="946">
        <f t="shared" si="1"/>
        <v>0.22734240863379934</v>
      </c>
    </row>
    <row r="46" spans="1:11" x14ac:dyDescent="0.3">
      <c r="A46" s="914">
        <v>44</v>
      </c>
      <c r="B46" s="933" t="s">
        <v>99</v>
      </c>
      <c r="C46" s="909">
        <v>1945</v>
      </c>
      <c r="D46" s="14">
        <v>73</v>
      </c>
      <c r="E46" s="950" t="s">
        <v>61</v>
      </c>
      <c r="F46" s="945" t="s">
        <v>641</v>
      </c>
      <c r="G46" s="909" t="s">
        <v>75</v>
      </c>
      <c r="H46" s="910">
        <v>5</v>
      </c>
      <c r="I46" s="919">
        <v>6</v>
      </c>
      <c r="J46" s="916"/>
      <c r="K46" s="946">
        <f t="shared" si="1"/>
        <v>0.23056168751532991</v>
      </c>
    </row>
    <row r="47" spans="1:11" x14ac:dyDescent="0.3">
      <c r="A47" s="914">
        <v>45</v>
      </c>
      <c r="B47" s="951" t="s">
        <v>642</v>
      </c>
      <c r="C47" s="952">
        <v>1968</v>
      </c>
      <c r="D47" s="14">
        <v>49</v>
      </c>
      <c r="E47" s="51" t="s">
        <v>643</v>
      </c>
      <c r="F47" s="945" t="s">
        <v>644</v>
      </c>
      <c r="G47" s="909" t="s">
        <v>36</v>
      </c>
      <c r="H47" s="910">
        <v>5</v>
      </c>
      <c r="I47" s="919">
        <v>6</v>
      </c>
      <c r="J47" s="916"/>
      <c r="K47" s="946">
        <f t="shared" si="1"/>
        <v>0.23608045131223937</v>
      </c>
    </row>
    <row r="48" spans="1:11" x14ac:dyDescent="0.3">
      <c r="A48" s="914">
        <v>46</v>
      </c>
      <c r="B48" s="920" t="s">
        <v>110</v>
      </c>
      <c r="C48" s="909">
        <v>1945</v>
      </c>
      <c r="D48" s="14">
        <v>73</v>
      </c>
      <c r="E48" s="58" t="s">
        <v>16</v>
      </c>
      <c r="F48" s="945" t="s">
        <v>645</v>
      </c>
      <c r="G48" s="909" t="s">
        <v>75</v>
      </c>
      <c r="H48" s="910">
        <v>6</v>
      </c>
      <c r="I48" s="919">
        <v>5</v>
      </c>
      <c r="J48" s="916"/>
      <c r="K48" s="946">
        <f t="shared" si="1"/>
        <v>0.25708241353936717</v>
      </c>
    </row>
    <row r="49" spans="1:11" x14ac:dyDescent="0.3">
      <c r="A49" s="914">
        <v>47</v>
      </c>
      <c r="B49" s="933" t="s">
        <v>594</v>
      </c>
      <c r="C49" s="909">
        <v>2001</v>
      </c>
      <c r="D49" s="106">
        <v>17</v>
      </c>
      <c r="E49" s="644" t="s">
        <v>19</v>
      </c>
      <c r="F49" s="945" t="s">
        <v>646</v>
      </c>
      <c r="G49" s="909" t="s">
        <v>48</v>
      </c>
      <c r="H49" s="910">
        <v>6</v>
      </c>
      <c r="I49" s="919">
        <v>5</v>
      </c>
      <c r="J49" s="916"/>
      <c r="K49" s="946">
        <f t="shared" si="1"/>
        <v>0.2658204562178072</v>
      </c>
    </row>
    <row r="50" spans="1:11" ht="15" thickBot="1" x14ac:dyDescent="0.35">
      <c r="A50" s="953">
        <v>48</v>
      </c>
      <c r="B50" s="954" t="s">
        <v>213</v>
      </c>
      <c r="C50" s="955">
        <v>1948</v>
      </c>
      <c r="D50" s="111">
        <v>70</v>
      </c>
      <c r="E50" s="956" t="s">
        <v>16</v>
      </c>
      <c r="F50" s="957" t="s">
        <v>647</v>
      </c>
      <c r="G50" s="955" t="s">
        <v>75</v>
      </c>
      <c r="H50" s="958">
        <v>7</v>
      </c>
      <c r="I50" s="959">
        <v>4</v>
      </c>
      <c r="J50" s="960" t="s">
        <v>115</v>
      </c>
      <c r="K50" s="961">
        <f t="shared" si="1"/>
        <v>0.31119695854795193</v>
      </c>
    </row>
    <row r="51" spans="1:11" ht="15" thickTop="1" x14ac:dyDescent="0.3">
      <c r="D51" s="963">
        <f>SUM(D3:D50)/48</f>
        <v>43.083333333333336</v>
      </c>
    </row>
  </sheetData>
  <mergeCells count="1">
    <mergeCell ref="A1:K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workbookViewId="0">
      <selection activeCell="Z61" sqref="Z61"/>
    </sheetView>
  </sheetViews>
  <sheetFormatPr defaultColWidth="9.109375" defaultRowHeight="11.4" x14ac:dyDescent="0.3"/>
  <cols>
    <col min="1" max="1" width="2.6640625" style="178" customWidth="1"/>
    <col min="2" max="2" width="15.6640625" style="268" customWidth="1"/>
    <col min="3" max="3" width="2.6640625" style="178" customWidth="1"/>
    <col min="4" max="4" width="3.5546875" style="178" customWidth="1"/>
    <col min="5" max="5" width="5.6640625" style="269" customWidth="1"/>
    <col min="6" max="6" width="3.6640625" style="178" customWidth="1"/>
    <col min="7" max="7" width="2.6640625" style="178" customWidth="1"/>
    <col min="8" max="8" width="4.6640625" style="178" customWidth="1"/>
    <col min="9" max="9" width="2.6640625" style="178" customWidth="1"/>
    <col min="10" max="10" width="15.6640625" style="268" customWidth="1"/>
    <col min="11" max="11" width="3.5546875" style="178" customWidth="1"/>
    <col min="12" max="12" width="3.6640625" style="178" customWidth="1"/>
    <col min="13" max="13" width="5.6640625" style="269" customWidth="1"/>
    <col min="14" max="14" width="3.6640625" style="178" customWidth="1"/>
    <col min="15" max="15" width="2.6640625" style="178" customWidth="1"/>
    <col min="16" max="16" width="4.6640625" style="178" customWidth="1"/>
    <col min="17" max="17" width="2.6640625" style="178" customWidth="1"/>
    <col min="18" max="18" width="15.6640625" style="268" customWidth="1"/>
    <col min="19" max="19" width="2.6640625" style="178" customWidth="1"/>
    <col min="20" max="20" width="3.6640625" style="178" customWidth="1"/>
    <col min="21" max="21" width="5.6640625" style="269" customWidth="1"/>
    <col min="22" max="22" width="3.6640625" style="178" customWidth="1"/>
    <col min="23" max="23" width="2.6640625" style="178" customWidth="1"/>
    <col min="24" max="24" width="4.6640625" style="178" customWidth="1"/>
    <col min="25" max="16384" width="9.109375" style="178"/>
  </cols>
  <sheetData>
    <row r="1" spans="1:24" ht="23.25" customHeight="1" thickTop="1" x14ac:dyDescent="0.3">
      <c r="A1" s="862" t="s">
        <v>154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4"/>
    </row>
    <row r="2" spans="1:24" s="179" customFormat="1" ht="18" customHeight="1" x14ac:dyDescent="0.3">
      <c r="A2" s="865" t="s">
        <v>155</v>
      </c>
      <c r="B2" s="866"/>
      <c r="C2" s="866"/>
      <c r="D2" s="866"/>
      <c r="E2" s="866"/>
      <c r="F2" s="866"/>
      <c r="G2" s="866"/>
      <c r="H2" s="867"/>
      <c r="I2" s="868" t="s">
        <v>156</v>
      </c>
      <c r="J2" s="836"/>
      <c r="K2" s="836"/>
      <c r="L2" s="836"/>
      <c r="M2" s="836"/>
      <c r="N2" s="836"/>
      <c r="O2" s="836"/>
      <c r="P2" s="848"/>
      <c r="Q2" s="835" t="s">
        <v>157</v>
      </c>
      <c r="R2" s="836"/>
      <c r="S2" s="836"/>
      <c r="T2" s="836"/>
      <c r="U2" s="836"/>
      <c r="V2" s="836"/>
      <c r="W2" s="836"/>
      <c r="X2" s="837"/>
    </row>
    <row r="3" spans="1:24" ht="12.6" customHeight="1" x14ac:dyDescent="0.3">
      <c r="A3" s="180" t="s">
        <v>158</v>
      </c>
      <c r="B3" s="181" t="s">
        <v>159</v>
      </c>
      <c r="C3" s="181" t="s">
        <v>4</v>
      </c>
      <c r="D3" s="182" t="s">
        <v>3</v>
      </c>
      <c r="E3" s="181" t="s">
        <v>6</v>
      </c>
      <c r="F3" s="182" t="s">
        <v>160</v>
      </c>
      <c r="G3" s="182" t="s">
        <v>161</v>
      </c>
      <c r="H3" s="183" t="s">
        <v>10</v>
      </c>
      <c r="I3" s="184" t="s">
        <v>158</v>
      </c>
      <c r="J3" s="185" t="s">
        <v>159</v>
      </c>
      <c r="K3" s="185" t="s">
        <v>4</v>
      </c>
      <c r="L3" s="186" t="s">
        <v>3</v>
      </c>
      <c r="M3" s="185" t="s">
        <v>6</v>
      </c>
      <c r="N3" s="186" t="s">
        <v>160</v>
      </c>
      <c r="O3" s="186" t="s">
        <v>161</v>
      </c>
      <c r="P3" s="187" t="s">
        <v>10</v>
      </c>
      <c r="Q3" s="180" t="s">
        <v>158</v>
      </c>
      <c r="R3" s="188" t="s">
        <v>159</v>
      </c>
      <c r="S3" s="185" t="s">
        <v>4</v>
      </c>
      <c r="T3" s="182" t="s">
        <v>3</v>
      </c>
      <c r="U3" s="189" t="s">
        <v>6</v>
      </c>
      <c r="V3" s="182" t="s">
        <v>160</v>
      </c>
      <c r="W3" s="182" t="s">
        <v>161</v>
      </c>
      <c r="X3" s="183" t="s">
        <v>10</v>
      </c>
    </row>
    <row r="4" spans="1:24" ht="12.6" customHeight="1" x14ac:dyDescent="0.3">
      <c r="A4" s="190">
        <v>1</v>
      </c>
      <c r="B4" s="191" t="s">
        <v>162</v>
      </c>
      <c r="C4" s="192">
        <f>SUM(2018-D4)</f>
        <v>25</v>
      </c>
      <c r="D4" s="192">
        <v>1993</v>
      </c>
      <c r="E4" s="193">
        <v>0.59375</v>
      </c>
      <c r="F4" s="192">
        <v>2014</v>
      </c>
      <c r="G4" s="192">
        <f t="shared" ref="G4:G28" si="0">SUM(F4-D4)</f>
        <v>21</v>
      </c>
      <c r="H4" s="194"/>
      <c r="I4" s="195">
        <v>1</v>
      </c>
      <c r="J4" s="196" t="s">
        <v>163</v>
      </c>
      <c r="K4" s="197">
        <f>SUM(2018-L4)</f>
        <v>59</v>
      </c>
      <c r="L4" s="197">
        <v>1959</v>
      </c>
      <c r="M4" s="198">
        <v>0.62222222222222223</v>
      </c>
      <c r="N4" s="197">
        <v>1995</v>
      </c>
      <c r="O4" s="197">
        <f t="shared" ref="O4:O28" si="1">SUM(N4-L4)</f>
        <v>36</v>
      </c>
      <c r="P4" s="199" t="s">
        <v>164</v>
      </c>
      <c r="Q4" s="190">
        <v>1</v>
      </c>
      <c r="R4" s="196" t="s">
        <v>163</v>
      </c>
      <c r="S4" s="197">
        <f>SUM(2018-T4)</f>
        <v>59</v>
      </c>
      <c r="T4" s="192">
        <v>1959</v>
      </c>
      <c r="U4" s="198">
        <v>0.6333333333333333</v>
      </c>
      <c r="V4" s="192">
        <v>1999</v>
      </c>
      <c r="W4" s="192">
        <f t="shared" ref="W4:W28" si="2">SUM(V4-T4)</f>
        <v>40</v>
      </c>
      <c r="X4" s="200" t="s">
        <v>164</v>
      </c>
    </row>
    <row r="5" spans="1:24" ht="12.6" customHeight="1" x14ac:dyDescent="0.3">
      <c r="A5" s="190">
        <v>2</v>
      </c>
      <c r="B5" s="191" t="s">
        <v>165</v>
      </c>
      <c r="C5" s="192">
        <f t="shared" ref="C5:C28" si="3">SUM(2018-D5)</f>
        <v>45</v>
      </c>
      <c r="D5" s="192">
        <v>1973</v>
      </c>
      <c r="E5" s="193">
        <v>0.60138888888888886</v>
      </c>
      <c r="F5" s="192">
        <v>1997</v>
      </c>
      <c r="G5" s="192">
        <f t="shared" si="0"/>
        <v>24</v>
      </c>
      <c r="H5" s="200" t="s">
        <v>164</v>
      </c>
      <c r="I5" s="195">
        <v>2</v>
      </c>
      <c r="J5" s="196" t="s">
        <v>166</v>
      </c>
      <c r="K5" s="197">
        <f t="shared" ref="K5:K28" si="4">SUM(2018-L5)</f>
        <v>47</v>
      </c>
      <c r="L5" s="197">
        <v>1971</v>
      </c>
      <c r="M5" s="198">
        <v>0.62430555555555556</v>
      </c>
      <c r="N5" s="197">
        <v>2001</v>
      </c>
      <c r="O5" s="197">
        <f t="shared" si="1"/>
        <v>30</v>
      </c>
      <c r="P5" s="199" t="s">
        <v>164</v>
      </c>
      <c r="Q5" s="190">
        <v>2</v>
      </c>
      <c r="R5" s="196" t="s">
        <v>167</v>
      </c>
      <c r="S5" s="197">
        <f t="shared" ref="S5:S28" si="5">SUM(2018-T5)</f>
        <v>61</v>
      </c>
      <c r="T5" s="192">
        <v>1957</v>
      </c>
      <c r="U5" s="198">
        <v>0.64166666666666672</v>
      </c>
      <c r="V5" s="192">
        <v>1999</v>
      </c>
      <c r="W5" s="192">
        <f t="shared" si="2"/>
        <v>42</v>
      </c>
      <c r="X5" s="200" t="s">
        <v>164</v>
      </c>
    </row>
    <row r="6" spans="1:24" ht="12.6" customHeight="1" x14ac:dyDescent="0.3">
      <c r="A6" s="190">
        <v>3</v>
      </c>
      <c r="B6" s="191" t="s">
        <v>168</v>
      </c>
      <c r="C6" s="192">
        <f t="shared" si="3"/>
        <v>31</v>
      </c>
      <c r="D6" s="192">
        <v>1987</v>
      </c>
      <c r="E6" s="193">
        <v>0.60625000000000007</v>
      </c>
      <c r="F6" s="192">
        <v>2011</v>
      </c>
      <c r="G6" s="192">
        <f t="shared" si="0"/>
        <v>24</v>
      </c>
      <c r="H6" s="200" t="s">
        <v>164</v>
      </c>
      <c r="I6" s="195">
        <v>3</v>
      </c>
      <c r="J6" s="196" t="s">
        <v>169</v>
      </c>
      <c r="K6" s="197">
        <f t="shared" si="4"/>
        <v>55</v>
      </c>
      <c r="L6" s="197">
        <v>1963</v>
      </c>
      <c r="M6" s="198">
        <v>0.62708333333333333</v>
      </c>
      <c r="N6" s="197">
        <v>1997</v>
      </c>
      <c r="O6" s="197">
        <f t="shared" si="1"/>
        <v>34</v>
      </c>
      <c r="P6" s="199" t="s">
        <v>164</v>
      </c>
      <c r="Q6" s="190">
        <v>3</v>
      </c>
      <c r="R6" s="196" t="s">
        <v>170</v>
      </c>
      <c r="S6" s="197">
        <f t="shared" si="5"/>
        <v>63</v>
      </c>
      <c r="T6" s="192">
        <v>1955</v>
      </c>
      <c r="U6" s="198">
        <v>0.64444444444444449</v>
      </c>
      <c r="V6" s="192">
        <v>1999</v>
      </c>
      <c r="W6" s="192">
        <f t="shared" si="2"/>
        <v>44</v>
      </c>
      <c r="X6" s="200" t="s">
        <v>164</v>
      </c>
    </row>
    <row r="7" spans="1:24" ht="12.6" customHeight="1" x14ac:dyDescent="0.3">
      <c r="A7" s="190">
        <v>4</v>
      </c>
      <c r="B7" s="191" t="s">
        <v>171</v>
      </c>
      <c r="C7" s="192">
        <f t="shared" si="3"/>
        <v>32</v>
      </c>
      <c r="D7" s="192">
        <v>1986</v>
      </c>
      <c r="E7" s="193">
        <v>0.61041666666666672</v>
      </c>
      <c r="F7" s="192">
        <v>2005</v>
      </c>
      <c r="G7" s="192">
        <f t="shared" si="0"/>
        <v>19</v>
      </c>
      <c r="H7" s="200" t="s">
        <v>164</v>
      </c>
      <c r="I7" s="195">
        <v>4</v>
      </c>
      <c r="J7" s="196" t="s">
        <v>165</v>
      </c>
      <c r="K7" s="197">
        <f t="shared" si="4"/>
        <v>45</v>
      </c>
      <c r="L7" s="197">
        <v>1973</v>
      </c>
      <c r="M7" s="198">
        <v>0.62777777777777777</v>
      </c>
      <c r="N7" s="197">
        <v>2003</v>
      </c>
      <c r="O7" s="197">
        <f t="shared" si="1"/>
        <v>30</v>
      </c>
      <c r="P7" s="199" t="s">
        <v>164</v>
      </c>
      <c r="Q7" s="190">
        <v>4</v>
      </c>
      <c r="R7" s="201" t="s">
        <v>172</v>
      </c>
      <c r="S7" s="197">
        <f t="shared" si="5"/>
        <v>43</v>
      </c>
      <c r="T7" s="202">
        <v>1975</v>
      </c>
      <c r="U7" s="203">
        <v>0.64652777777777781</v>
      </c>
      <c r="V7" s="204">
        <v>2015</v>
      </c>
      <c r="W7" s="205">
        <f t="shared" si="2"/>
        <v>40</v>
      </c>
      <c r="X7" s="194"/>
    </row>
    <row r="8" spans="1:24" ht="12.6" customHeight="1" x14ac:dyDescent="0.3">
      <c r="A8" s="190">
        <v>5</v>
      </c>
      <c r="B8" s="191" t="s">
        <v>166</v>
      </c>
      <c r="C8" s="192">
        <f t="shared" si="3"/>
        <v>47</v>
      </c>
      <c r="D8" s="192">
        <v>1971</v>
      </c>
      <c r="E8" s="193">
        <v>0.61111111111111105</v>
      </c>
      <c r="F8" s="192">
        <v>1997</v>
      </c>
      <c r="G8" s="192">
        <f t="shared" si="0"/>
        <v>26</v>
      </c>
      <c r="H8" s="200" t="s">
        <v>164</v>
      </c>
      <c r="I8" s="195">
        <v>5</v>
      </c>
      <c r="J8" s="196" t="s">
        <v>172</v>
      </c>
      <c r="K8" s="197">
        <f t="shared" si="4"/>
        <v>43</v>
      </c>
      <c r="L8" s="197">
        <v>1975</v>
      </c>
      <c r="M8" s="198">
        <v>0.63541666666666663</v>
      </c>
      <c r="N8" s="197">
        <v>2014</v>
      </c>
      <c r="O8" s="197">
        <f t="shared" si="1"/>
        <v>39</v>
      </c>
      <c r="P8" s="199" t="s">
        <v>164</v>
      </c>
      <c r="Q8" s="190">
        <v>5</v>
      </c>
      <c r="R8" s="196" t="s">
        <v>169</v>
      </c>
      <c r="S8" s="197">
        <f t="shared" si="5"/>
        <v>55</v>
      </c>
      <c r="T8" s="192">
        <v>1963</v>
      </c>
      <c r="U8" s="198">
        <v>0.65</v>
      </c>
      <c r="V8" s="192">
        <v>2006</v>
      </c>
      <c r="W8" s="192">
        <f t="shared" si="2"/>
        <v>43</v>
      </c>
      <c r="X8" s="200" t="s">
        <v>164</v>
      </c>
    </row>
    <row r="9" spans="1:24" ht="12.6" customHeight="1" x14ac:dyDescent="0.3">
      <c r="A9" s="190">
        <v>6</v>
      </c>
      <c r="B9" s="191" t="s">
        <v>173</v>
      </c>
      <c r="C9" s="192">
        <f t="shared" si="3"/>
        <v>26</v>
      </c>
      <c r="D9" s="192">
        <v>1992</v>
      </c>
      <c r="E9" s="193">
        <v>0.61597222222222225</v>
      </c>
      <c r="F9" s="192">
        <v>2012</v>
      </c>
      <c r="G9" s="192">
        <f t="shared" si="0"/>
        <v>20</v>
      </c>
      <c r="H9" s="194"/>
      <c r="I9" s="195">
        <v>6</v>
      </c>
      <c r="J9" s="196" t="s">
        <v>174</v>
      </c>
      <c r="K9" s="197">
        <f t="shared" si="4"/>
        <v>56</v>
      </c>
      <c r="L9" s="197">
        <v>1962</v>
      </c>
      <c r="M9" s="198">
        <v>0.63680555555555551</v>
      </c>
      <c r="N9" s="197">
        <v>1994</v>
      </c>
      <c r="O9" s="197">
        <f t="shared" si="1"/>
        <v>32</v>
      </c>
      <c r="P9" s="199" t="s">
        <v>164</v>
      </c>
      <c r="Q9" s="190">
        <v>6</v>
      </c>
      <c r="R9" s="196" t="s">
        <v>166</v>
      </c>
      <c r="S9" s="197">
        <f t="shared" si="5"/>
        <v>47</v>
      </c>
      <c r="T9" s="192">
        <v>1971</v>
      </c>
      <c r="U9" s="198">
        <v>0.65486111111111112</v>
      </c>
      <c r="V9" s="192">
        <v>2015</v>
      </c>
      <c r="W9" s="205">
        <f t="shared" si="2"/>
        <v>44</v>
      </c>
      <c r="X9" s="194"/>
    </row>
    <row r="10" spans="1:24" ht="12.6" customHeight="1" x14ac:dyDescent="0.3">
      <c r="A10" s="206">
        <v>7</v>
      </c>
      <c r="B10" s="191" t="s">
        <v>175</v>
      </c>
      <c r="C10" s="192">
        <f t="shared" si="3"/>
        <v>33</v>
      </c>
      <c r="D10" s="192">
        <v>1985</v>
      </c>
      <c r="E10" s="193">
        <v>0.61805555555555558</v>
      </c>
      <c r="F10" s="192">
        <v>2003</v>
      </c>
      <c r="G10" s="192">
        <f t="shared" si="0"/>
        <v>18</v>
      </c>
      <c r="H10" s="200" t="s">
        <v>164</v>
      </c>
      <c r="I10" s="207">
        <v>7</v>
      </c>
      <c r="J10" s="196" t="s">
        <v>88</v>
      </c>
      <c r="K10" s="197">
        <f t="shared" si="4"/>
        <v>38</v>
      </c>
      <c r="L10" s="197">
        <v>1980</v>
      </c>
      <c r="M10" s="198">
        <v>0.65069444444444446</v>
      </c>
      <c r="N10" s="197">
        <v>2015</v>
      </c>
      <c r="O10" s="197">
        <f t="shared" si="1"/>
        <v>35</v>
      </c>
      <c r="P10" s="208"/>
      <c r="Q10" s="206">
        <v>7</v>
      </c>
      <c r="R10" s="196" t="s">
        <v>176</v>
      </c>
      <c r="S10" s="197">
        <f t="shared" si="5"/>
        <v>52</v>
      </c>
      <c r="T10" s="192">
        <v>1966</v>
      </c>
      <c r="U10" s="198">
        <v>0.6694444444444444</v>
      </c>
      <c r="V10" s="192">
        <v>2006</v>
      </c>
      <c r="W10" s="192">
        <f t="shared" si="2"/>
        <v>40</v>
      </c>
      <c r="X10" s="200" t="s">
        <v>164</v>
      </c>
    </row>
    <row r="11" spans="1:24" ht="12.6" customHeight="1" x14ac:dyDescent="0.3">
      <c r="A11" s="206">
        <v>8</v>
      </c>
      <c r="B11" s="191" t="s">
        <v>177</v>
      </c>
      <c r="C11" s="192">
        <f t="shared" si="3"/>
        <v>38</v>
      </c>
      <c r="D11" s="192">
        <v>1980</v>
      </c>
      <c r="E11" s="193">
        <v>0.63402777777777775</v>
      </c>
      <c r="F11" s="192">
        <v>2007</v>
      </c>
      <c r="G11" s="192">
        <f t="shared" si="0"/>
        <v>27</v>
      </c>
      <c r="H11" s="200" t="s">
        <v>164</v>
      </c>
      <c r="I11" s="207">
        <v>8</v>
      </c>
      <c r="J11" s="196" t="s">
        <v>178</v>
      </c>
      <c r="K11" s="197">
        <f t="shared" si="4"/>
        <v>48</v>
      </c>
      <c r="L11" s="197">
        <v>1970</v>
      </c>
      <c r="M11" s="198">
        <v>0.65694444444444444</v>
      </c>
      <c r="N11" s="197">
        <v>2001</v>
      </c>
      <c r="O11" s="197">
        <f t="shared" si="1"/>
        <v>31</v>
      </c>
      <c r="P11" s="199" t="s">
        <v>164</v>
      </c>
      <c r="Q11" s="206">
        <v>8</v>
      </c>
      <c r="R11" s="196" t="s">
        <v>124</v>
      </c>
      <c r="S11" s="197">
        <f t="shared" si="5"/>
        <v>45</v>
      </c>
      <c r="T11" s="192">
        <v>1973</v>
      </c>
      <c r="U11" s="209">
        <v>0.6743055555555556</v>
      </c>
      <c r="V11" s="192">
        <v>2015</v>
      </c>
      <c r="W11" s="205">
        <f t="shared" si="2"/>
        <v>42</v>
      </c>
      <c r="X11" s="194"/>
    </row>
    <row r="12" spans="1:24" ht="12.6" customHeight="1" x14ac:dyDescent="0.3">
      <c r="A12" s="206">
        <v>9</v>
      </c>
      <c r="B12" s="191" t="s">
        <v>179</v>
      </c>
      <c r="C12" s="192">
        <f t="shared" si="3"/>
        <v>27</v>
      </c>
      <c r="D12" s="192">
        <v>1991</v>
      </c>
      <c r="E12" s="193">
        <v>0.63402777777777775</v>
      </c>
      <c r="F12" s="192">
        <v>2008</v>
      </c>
      <c r="G12" s="192">
        <f t="shared" si="0"/>
        <v>17</v>
      </c>
      <c r="H12" s="194"/>
      <c r="I12" s="207">
        <v>9</v>
      </c>
      <c r="J12" s="196" t="s">
        <v>180</v>
      </c>
      <c r="K12" s="197">
        <f t="shared" si="4"/>
        <v>55</v>
      </c>
      <c r="L12" s="197">
        <v>1963</v>
      </c>
      <c r="M12" s="198">
        <v>0.66041666666666665</v>
      </c>
      <c r="N12" s="197">
        <v>1997</v>
      </c>
      <c r="O12" s="197">
        <f t="shared" si="1"/>
        <v>34</v>
      </c>
      <c r="P12" s="199" t="s">
        <v>164</v>
      </c>
      <c r="Q12" s="206">
        <v>9</v>
      </c>
      <c r="R12" s="196" t="s">
        <v>181</v>
      </c>
      <c r="S12" s="197">
        <f t="shared" si="5"/>
        <v>56</v>
      </c>
      <c r="T12" s="192">
        <v>1962</v>
      </c>
      <c r="U12" s="198">
        <v>0.67499999999999993</v>
      </c>
      <c r="V12" s="192">
        <v>2007</v>
      </c>
      <c r="W12" s="192">
        <f t="shared" si="2"/>
        <v>45</v>
      </c>
      <c r="X12" s="200" t="s">
        <v>164</v>
      </c>
    </row>
    <row r="13" spans="1:24" ht="12.6" customHeight="1" x14ac:dyDescent="0.3">
      <c r="A13" s="206">
        <v>10</v>
      </c>
      <c r="B13" s="210" t="s">
        <v>182</v>
      </c>
      <c r="C13" s="192">
        <f t="shared" si="3"/>
        <v>27</v>
      </c>
      <c r="D13" s="192">
        <v>1991</v>
      </c>
      <c r="E13" s="193">
        <v>0.63680555555555551</v>
      </c>
      <c r="F13" s="192">
        <v>2012</v>
      </c>
      <c r="G13" s="192">
        <f t="shared" si="0"/>
        <v>21</v>
      </c>
      <c r="H13" s="194"/>
      <c r="I13" s="207">
        <v>10</v>
      </c>
      <c r="J13" s="211" t="s">
        <v>183</v>
      </c>
      <c r="K13" s="197">
        <f t="shared" si="4"/>
        <v>37</v>
      </c>
      <c r="L13" s="197">
        <v>1981</v>
      </c>
      <c r="M13" s="198">
        <v>0.66041666666666665</v>
      </c>
      <c r="N13" s="197">
        <v>2011</v>
      </c>
      <c r="O13" s="197">
        <f t="shared" si="1"/>
        <v>30</v>
      </c>
      <c r="P13" s="208"/>
      <c r="Q13" s="206">
        <v>10</v>
      </c>
      <c r="R13" s="196" t="s">
        <v>184</v>
      </c>
      <c r="S13" s="197">
        <f t="shared" si="5"/>
        <v>47</v>
      </c>
      <c r="T13" s="192">
        <v>1971</v>
      </c>
      <c r="U13" s="198">
        <v>0.6777777777777777</v>
      </c>
      <c r="V13" s="192">
        <v>2011</v>
      </c>
      <c r="W13" s="192">
        <f t="shared" si="2"/>
        <v>40</v>
      </c>
      <c r="X13" s="194"/>
    </row>
    <row r="14" spans="1:24" ht="12.6" customHeight="1" x14ac:dyDescent="0.3">
      <c r="A14" s="206">
        <v>11</v>
      </c>
      <c r="B14" s="191" t="s">
        <v>185</v>
      </c>
      <c r="C14" s="192">
        <f t="shared" si="3"/>
        <v>40</v>
      </c>
      <c r="D14" s="192">
        <v>1978</v>
      </c>
      <c r="E14" s="193">
        <v>0.6381944444444444</v>
      </c>
      <c r="F14" s="192">
        <v>1997</v>
      </c>
      <c r="G14" s="192">
        <f t="shared" si="0"/>
        <v>19</v>
      </c>
      <c r="H14" s="200" t="s">
        <v>164</v>
      </c>
      <c r="I14" s="207">
        <v>11</v>
      </c>
      <c r="J14" s="211" t="s">
        <v>186</v>
      </c>
      <c r="K14" s="197">
        <f t="shared" si="4"/>
        <v>42</v>
      </c>
      <c r="L14" s="197">
        <v>1976</v>
      </c>
      <c r="M14" s="198">
        <v>0.66319444444444442</v>
      </c>
      <c r="N14" s="197">
        <v>2014</v>
      </c>
      <c r="O14" s="197">
        <f t="shared" si="1"/>
        <v>38</v>
      </c>
      <c r="P14" s="199" t="s">
        <v>164</v>
      </c>
      <c r="Q14" s="206">
        <v>11</v>
      </c>
      <c r="R14" s="196" t="s">
        <v>178</v>
      </c>
      <c r="S14" s="197">
        <f t="shared" si="5"/>
        <v>48</v>
      </c>
      <c r="T14" s="192">
        <v>1970</v>
      </c>
      <c r="U14" s="198">
        <v>0.67847222222222225</v>
      </c>
      <c r="V14" s="192">
        <v>2010</v>
      </c>
      <c r="W14" s="192">
        <f t="shared" si="2"/>
        <v>40</v>
      </c>
      <c r="X14" s="194"/>
    </row>
    <row r="15" spans="1:24" ht="12.6" customHeight="1" x14ac:dyDescent="0.3">
      <c r="A15" s="206">
        <v>12</v>
      </c>
      <c r="B15" s="210" t="s">
        <v>187</v>
      </c>
      <c r="C15" s="192">
        <f t="shared" si="3"/>
        <v>19</v>
      </c>
      <c r="D15" s="192">
        <v>1999</v>
      </c>
      <c r="E15" s="193">
        <v>0.6381944444444444</v>
      </c>
      <c r="F15" s="192">
        <v>2016</v>
      </c>
      <c r="G15" s="192">
        <f t="shared" si="0"/>
        <v>17</v>
      </c>
      <c r="H15" s="194"/>
      <c r="I15" s="207">
        <v>12</v>
      </c>
      <c r="J15" s="196" t="s">
        <v>188</v>
      </c>
      <c r="K15" s="197">
        <f t="shared" si="4"/>
        <v>49</v>
      </c>
      <c r="L15" s="197">
        <v>1969</v>
      </c>
      <c r="M15" s="198">
        <v>0.66319444444444442</v>
      </c>
      <c r="N15" s="197">
        <v>2005</v>
      </c>
      <c r="O15" s="197">
        <f t="shared" si="1"/>
        <v>36</v>
      </c>
      <c r="P15" s="199" t="s">
        <v>164</v>
      </c>
      <c r="Q15" s="206">
        <v>12</v>
      </c>
      <c r="R15" s="196" t="s">
        <v>174</v>
      </c>
      <c r="S15" s="197">
        <f t="shared" si="5"/>
        <v>56</v>
      </c>
      <c r="T15" s="192">
        <v>1962</v>
      </c>
      <c r="U15" s="198">
        <v>0.68402777777777779</v>
      </c>
      <c r="V15" s="192">
        <v>2004</v>
      </c>
      <c r="W15" s="192">
        <f t="shared" si="2"/>
        <v>42</v>
      </c>
      <c r="X15" s="200" t="s">
        <v>164</v>
      </c>
    </row>
    <row r="16" spans="1:24" ht="12.6" customHeight="1" x14ac:dyDescent="0.3">
      <c r="A16" s="206">
        <v>13</v>
      </c>
      <c r="B16" s="191" t="s">
        <v>189</v>
      </c>
      <c r="C16" s="192">
        <f t="shared" si="3"/>
        <v>27</v>
      </c>
      <c r="D16" s="192">
        <v>1991</v>
      </c>
      <c r="E16" s="193">
        <v>0.63888888888888895</v>
      </c>
      <c r="F16" s="192">
        <v>2008</v>
      </c>
      <c r="G16" s="192">
        <f t="shared" si="0"/>
        <v>17</v>
      </c>
      <c r="H16" s="194"/>
      <c r="I16" s="207">
        <v>13</v>
      </c>
      <c r="J16" s="211" t="s">
        <v>190</v>
      </c>
      <c r="K16" s="197">
        <f t="shared" si="4"/>
        <v>36</v>
      </c>
      <c r="L16" s="197">
        <v>1982</v>
      </c>
      <c r="M16" s="198">
        <v>0.66319444444444442</v>
      </c>
      <c r="N16" s="197">
        <v>2015</v>
      </c>
      <c r="O16" s="197">
        <f t="shared" si="1"/>
        <v>33</v>
      </c>
      <c r="P16" s="208"/>
      <c r="Q16" s="206">
        <v>13</v>
      </c>
      <c r="R16" s="196" t="s">
        <v>191</v>
      </c>
      <c r="S16" s="197">
        <f t="shared" si="5"/>
        <v>63</v>
      </c>
      <c r="T16" s="192">
        <v>1955</v>
      </c>
      <c r="U16" s="198">
        <v>0.69166666666666676</v>
      </c>
      <c r="V16" s="192">
        <v>2000</v>
      </c>
      <c r="W16" s="192">
        <f t="shared" si="2"/>
        <v>45</v>
      </c>
      <c r="X16" s="200" t="s">
        <v>164</v>
      </c>
    </row>
    <row r="17" spans="1:24" ht="12.6" customHeight="1" x14ac:dyDescent="0.3">
      <c r="A17" s="206">
        <v>14</v>
      </c>
      <c r="B17" s="191" t="s">
        <v>192</v>
      </c>
      <c r="C17" s="192">
        <f t="shared" si="3"/>
        <v>39</v>
      </c>
      <c r="D17" s="192">
        <v>1979</v>
      </c>
      <c r="E17" s="193">
        <v>0.63958333333333328</v>
      </c>
      <c r="F17" s="192">
        <v>1997</v>
      </c>
      <c r="G17" s="192">
        <f t="shared" si="0"/>
        <v>18</v>
      </c>
      <c r="H17" s="200" t="s">
        <v>164</v>
      </c>
      <c r="I17" s="207">
        <v>14</v>
      </c>
      <c r="J17" s="211" t="s">
        <v>193</v>
      </c>
      <c r="K17" s="197">
        <f t="shared" si="4"/>
        <v>34</v>
      </c>
      <c r="L17" s="197">
        <v>1984</v>
      </c>
      <c r="M17" s="198">
        <v>0.6645833333333333</v>
      </c>
      <c r="N17" s="197">
        <v>2014</v>
      </c>
      <c r="O17" s="197">
        <f t="shared" si="1"/>
        <v>30</v>
      </c>
      <c r="P17" s="208"/>
      <c r="Q17" s="206">
        <v>14</v>
      </c>
      <c r="R17" s="196" t="s">
        <v>188</v>
      </c>
      <c r="S17" s="197">
        <f t="shared" si="5"/>
        <v>49</v>
      </c>
      <c r="T17" s="192">
        <v>1969</v>
      </c>
      <c r="U17" s="198">
        <v>0.69305555555555554</v>
      </c>
      <c r="V17" s="192">
        <v>2009</v>
      </c>
      <c r="W17" s="192">
        <f t="shared" si="2"/>
        <v>40</v>
      </c>
      <c r="X17" s="194"/>
    </row>
    <row r="18" spans="1:24" ht="12.6" customHeight="1" x14ac:dyDescent="0.3">
      <c r="A18" s="206">
        <v>15</v>
      </c>
      <c r="B18" s="191" t="s">
        <v>194</v>
      </c>
      <c r="C18" s="192">
        <f t="shared" si="3"/>
        <v>38</v>
      </c>
      <c r="D18" s="192">
        <v>1980</v>
      </c>
      <c r="E18" s="193">
        <v>0.63958333333333328</v>
      </c>
      <c r="F18" s="192">
        <v>1998</v>
      </c>
      <c r="G18" s="192">
        <f t="shared" si="0"/>
        <v>18</v>
      </c>
      <c r="H18" s="200" t="s">
        <v>164</v>
      </c>
      <c r="I18" s="207">
        <v>15</v>
      </c>
      <c r="J18" s="211" t="s">
        <v>83</v>
      </c>
      <c r="K18" s="197">
        <f t="shared" si="4"/>
        <v>35</v>
      </c>
      <c r="L18" s="197">
        <v>1983</v>
      </c>
      <c r="M18" s="198">
        <v>0.66597222222222219</v>
      </c>
      <c r="N18" s="197">
        <v>2014</v>
      </c>
      <c r="O18" s="197">
        <f t="shared" si="1"/>
        <v>31</v>
      </c>
      <c r="P18" s="208"/>
      <c r="Q18" s="206">
        <v>15</v>
      </c>
      <c r="R18" s="196" t="s">
        <v>195</v>
      </c>
      <c r="S18" s="197">
        <f t="shared" si="5"/>
        <v>54</v>
      </c>
      <c r="T18" s="192">
        <v>1964</v>
      </c>
      <c r="U18" s="198">
        <v>0.69444444444444453</v>
      </c>
      <c r="V18" s="192">
        <v>2009</v>
      </c>
      <c r="W18" s="192">
        <f t="shared" si="2"/>
        <v>45</v>
      </c>
      <c r="X18" s="200" t="s">
        <v>164</v>
      </c>
    </row>
    <row r="19" spans="1:24" ht="12.6" customHeight="1" x14ac:dyDescent="0.3">
      <c r="A19" s="206">
        <v>16</v>
      </c>
      <c r="B19" s="210" t="s">
        <v>196</v>
      </c>
      <c r="C19" s="192">
        <f t="shared" si="3"/>
        <v>24</v>
      </c>
      <c r="D19" s="192">
        <v>1994</v>
      </c>
      <c r="E19" s="193">
        <v>0.64236111111111105</v>
      </c>
      <c r="F19" s="192">
        <v>2012</v>
      </c>
      <c r="G19" s="192">
        <f t="shared" si="0"/>
        <v>18</v>
      </c>
      <c r="H19" s="194"/>
      <c r="I19" s="207">
        <v>16</v>
      </c>
      <c r="J19" s="196" t="s">
        <v>197</v>
      </c>
      <c r="K19" s="197">
        <f t="shared" si="4"/>
        <v>44</v>
      </c>
      <c r="L19" s="197">
        <v>1974</v>
      </c>
      <c r="M19" s="198">
        <v>0.66805555555555562</v>
      </c>
      <c r="N19" s="197">
        <v>2010</v>
      </c>
      <c r="O19" s="197">
        <f t="shared" si="1"/>
        <v>36</v>
      </c>
      <c r="P19" s="199" t="s">
        <v>164</v>
      </c>
      <c r="Q19" s="206">
        <v>16</v>
      </c>
      <c r="R19" s="212" t="s">
        <v>18</v>
      </c>
      <c r="S19" s="197">
        <f t="shared" si="5"/>
        <v>46</v>
      </c>
      <c r="T19" s="192">
        <v>1972</v>
      </c>
      <c r="U19" s="198">
        <v>0.69652777777777775</v>
      </c>
      <c r="V19" s="192">
        <v>2015</v>
      </c>
      <c r="W19" s="205">
        <f t="shared" si="2"/>
        <v>43</v>
      </c>
      <c r="X19" s="194"/>
    </row>
    <row r="20" spans="1:24" ht="12.6" customHeight="1" x14ac:dyDescent="0.3">
      <c r="A20" s="206">
        <v>17</v>
      </c>
      <c r="B20" s="191" t="s">
        <v>83</v>
      </c>
      <c r="C20" s="192">
        <f t="shared" si="3"/>
        <v>36</v>
      </c>
      <c r="D20" s="192">
        <v>1982</v>
      </c>
      <c r="E20" s="193">
        <v>0.6430555555555556</v>
      </c>
      <c r="F20" s="192">
        <v>2007</v>
      </c>
      <c r="G20" s="192">
        <f t="shared" si="0"/>
        <v>25</v>
      </c>
      <c r="H20" s="200" t="s">
        <v>164</v>
      </c>
      <c r="I20" s="207">
        <v>17</v>
      </c>
      <c r="J20" s="196" t="s">
        <v>95</v>
      </c>
      <c r="K20" s="197">
        <f t="shared" si="4"/>
        <v>50</v>
      </c>
      <c r="L20" s="197">
        <v>1968</v>
      </c>
      <c r="M20" s="198">
        <v>0.67083333333333339</v>
      </c>
      <c r="N20" s="197">
        <v>2004</v>
      </c>
      <c r="O20" s="197">
        <f t="shared" si="1"/>
        <v>36</v>
      </c>
      <c r="P20" s="199" t="s">
        <v>164</v>
      </c>
      <c r="Q20" s="206">
        <v>17</v>
      </c>
      <c r="R20" s="196" t="s">
        <v>198</v>
      </c>
      <c r="S20" s="197">
        <f t="shared" si="5"/>
        <v>63</v>
      </c>
      <c r="T20" s="192">
        <v>1955</v>
      </c>
      <c r="U20" s="198">
        <v>0.69791666666666663</v>
      </c>
      <c r="V20" s="192">
        <v>1997</v>
      </c>
      <c r="W20" s="192">
        <f t="shared" si="2"/>
        <v>42</v>
      </c>
      <c r="X20" s="200" t="s">
        <v>164</v>
      </c>
    </row>
    <row r="21" spans="1:24" ht="12.6" customHeight="1" x14ac:dyDescent="0.3">
      <c r="A21" s="206">
        <v>18</v>
      </c>
      <c r="B21" s="213" t="s">
        <v>199</v>
      </c>
      <c r="C21" s="192">
        <f t="shared" si="3"/>
        <v>23</v>
      </c>
      <c r="D21" s="192">
        <v>1995</v>
      </c>
      <c r="E21" s="193">
        <v>0.64513888888888882</v>
      </c>
      <c r="F21" s="192">
        <v>2016</v>
      </c>
      <c r="G21" s="192">
        <f t="shared" si="0"/>
        <v>21</v>
      </c>
      <c r="H21" s="194"/>
      <c r="I21" s="207">
        <v>18</v>
      </c>
      <c r="J21" s="196" t="s">
        <v>124</v>
      </c>
      <c r="K21" s="197">
        <f t="shared" si="4"/>
        <v>45</v>
      </c>
      <c r="L21" s="197">
        <v>1973</v>
      </c>
      <c r="M21" s="198">
        <v>0.67291666666666661</v>
      </c>
      <c r="N21" s="197">
        <v>2012</v>
      </c>
      <c r="O21" s="197">
        <f t="shared" si="1"/>
        <v>39</v>
      </c>
      <c r="P21" s="199" t="s">
        <v>164</v>
      </c>
      <c r="Q21" s="206">
        <v>18</v>
      </c>
      <c r="R21" s="196" t="s">
        <v>200</v>
      </c>
      <c r="S21" s="197">
        <f t="shared" si="5"/>
        <v>65</v>
      </c>
      <c r="T21" s="192">
        <v>1953</v>
      </c>
      <c r="U21" s="198">
        <v>0.70208333333333339</v>
      </c>
      <c r="V21" s="192">
        <v>1993</v>
      </c>
      <c r="W21" s="192">
        <f t="shared" si="2"/>
        <v>40</v>
      </c>
      <c r="X21" s="200" t="s">
        <v>164</v>
      </c>
    </row>
    <row r="22" spans="1:24" ht="12.6" customHeight="1" x14ac:dyDescent="0.3">
      <c r="A22" s="206">
        <v>19</v>
      </c>
      <c r="B22" s="191" t="s">
        <v>128</v>
      </c>
      <c r="C22" s="192">
        <f t="shared" si="3"/>
        <v>31</v>
      </c>
      <c r="D22" s="192">
        <v>1987</v>
      </c>
      <c r="E22" s="193">
        <v>0.6479166666666667</v>
      </c>
      <c r="F22" s="192">
        <v>2011</v>
      </c>
      <c r="G22" s="192">
        <f t="shared" si="0"/>
        <v>24</v>
      </c>
      <c r="H22" s="200" t="s">
        <v>164</v>
      </c>
      <c r="I22" s="207">
        <v>19</v>
      </c>
      <c r="J22" s="196" t="s">
        <v>201</v>
      </c>
      <c r="K22" s="197">
        <f t="shared" si="4"/>
        <v>58</v>
      </c>
      <c r="L22" s="197">
        <v>1960</v>
      </c>
      <c r="M22" s="198">
        <v>0.67569444444444438</v>
      </c>
      <c r="N22" s="197">
        <v>1993</v>
      </c>
      <c r="O22" s="197">
        <f t="shared" si="1"/>
        <v>33</v>
      </c>
      <c r="P22" s="199" t="s">
        <v>164</v>
      </c>
      <c r="Q22" s="206">
        <v>19</v>
      </c>
      <c r="R22" s="196" t="s">
        <v>202</v>
      </c>
      <c r="S22" s="197">
        <f t="shared" si="5"/>
        <v>63</v>
      </c>
      <c r="T22" s="192">
        <v>1955</v>
      </c>
      <c r="U22" s="198">
        <v>0.70416666666666661</v>
      </c>
      <c r="V22" s="192">
        <v>1995</v>
      </c>
      <c r="W22" s="192">
        <f t="shared" si="2"/>
        <v>40</v>
      </c>
      <c r="X22" s="200" t="s">
        <v>164</v>
      </c>
    </row>
    <row r="23" spans="1:24" ht="12.6" customHeight="1" x14ac:dyDescent="0.3">
      <c r="A23" s="206">
        <v>20</v>
      </c>
      <c r="B23" s="191" t="s">
        <v>203</v>
      </c>
      <c r="C23" s="192">
        <f t="shared" si="3"/>
        <v>28</v>
      </c>
      <c r="D23" s="192">
        <v>1990</v>
      </c>
      <c r="E23" s="193">
        <v>0.64861111111111114</v>
      </c>
      <c r="F23" s="192">
        <v>2010</v>
      </c>
      <c r="G23" s="192">
        <f t="shared" si="0"/>
        <v>20</v>
      </c>
      <c r="H23" s="194"/>
      <c r="I23" s="207">
        <v>20</v>
      </c>
      <c r="J23" s="196" t="s">
        <v>195</v>
      </c>
      <c r="K23" s="197">
        <f t="shared" si="4"/>
        <v>54</v>
      </c>
      <c r="L23" s="197">
        <v>1964</v>
      </c>
      <c r="M23" s="198">
        <v>0.67986111111111114</v>
      </c>
      <c r="N23" s="197">
        <v>2003</v>
      </c>
      <c r="O23" s="197">
        <f t="shared" si="1"/>
        <v>39</v>
      </c>
      <c r="P23" s="199" t="s">
        <v>164</v>
      </c>
      <c r="Q23" s="206">
        <v>20</v>
      </c>
      <c r="R23" s="196" t="s">
        <v>79</v>
      </c>
      <c r="S23" s="197">
        <f t="shared" si="5"/>
        <v>71</v>
      </c>
      <c r="T23" s="192">
        <v>1947</v>
      </c>
      <c r="U23" s="198">
        <v>0.70486111111111116</v>
      </c>
      <c r="V23" s="192">
        <v>1996</v>
      </c>
      <c r="W23" s="192">
        <f t="shared" si="2"/>
        <v>49</v>
      </c>
      <c r="X23" s="200" t="s">
        <v>164</v>
      </c>
    </row>
    <row r="24" spans="1:24" ht="12.6" customHeight="1" x14ac:dyDescent="0.3">
      <c r="A24" s="206">
        <v>21</v>
      </c>
      <c r="B24" s="191" t="s">
        <v>204</v>
      </c>
      <c r="C24" s="192">
        <f t="shared" si="3"/>
        <v>42</v>
      </c>
      <c r="D24" s="192">
        <v>1976</v>
      </c>
      <c r="E24" s="193">
        <v>0.65</v>
      </c>
      <c r="F24" s="192">
        <v>1994</v>
      </c>
      <c r="G24" s="192">
        <f t="shared" si="0"/>
        <v>18</v>
      </c>
      <c r="H24" s="200" t="s">
        <v>164</v>
      </c>
      <c r="I24" s="207">
        <v>21</v>
      </c>
      <c r="J24" s="196" t="s">
        <v>205</v>
      </c>
      <c r="K24" s="197">
        <f t="shared" si="4"/>
        <v>49</v>
      </c>
      <c r="L24" s="197">
        <v>1969</v>
      </c>
      <c r="M24" s="198">
        <v>0.6875</v>
      </c>
      <c r="N24" s="197">
        <v>2005</v>
      </c>
      <c r="O24" s="197">
        <f t="shared" si="1"/>
        <v>36</v>
      </c>
      <c r="P24" s="199" t="s">
        <v>164</v>
      </c>
      <c r="Q24" s="206">
        <v>21</v>
      </c>
      <c r="R24" s="196" t="s">
        <v>206</v>
      </c>
      <c r="S24" s="197">
        <f t="shared" si="5"/>
        <v>45</v>
      </c>
      <c r="T24" s="192">
        <v>1973</v>
      </c>
      <c r="U24" s="198">
        <v>0.71111111111111114</v>
      </c>
      <c r="V24" s="192">
        <v>2016</v>
      </c>
      <c r="W24" s="192">
        <f t="shared" si="2"/>
        <v>43</v>
      </c>
      <c r="X24" s="194"/>
    </row>
    <row r="25" spans="1:24" ht="12.6" customHeight="1" x14ac:dyDescent="0.3">
      <c r="A25" s="206">
        <v>22</v>
      </c>
      <c r="B25" s="191" t="s">
        <v>95</v>
      </c>
      <c r="C25" s="192">
        <f t="shared" si="3"/>
        <v>50</v>
      </c>
      <c r="D25" s="192">
        <v>1968</v>
      </c>
      <c r="E25" s="193">
        <v>0.65486111111111112</v>
      </c>
      <c r="F25" s="192">
        <v>1990</v>
      </c>
      <c r="G25" s="192">
        <f t="shared" si="0"/>
        <v>22</v>
      </c>
      <c r="H25" s="200" t="s">
        <v>164</v>
      </c>
      <c r="I25" s="207">
        <v>22</v>
      </c>
      <c r="J25" s="196" t="s">
        <v>207</v>
      </c>
      <c r="K25" s="197">
        <f t="shared" si="4"/>
        <v>59</v>
      </c>
      <c r="L25" s="197">
        <v>1959</v>
      </c>
      <c r="M25" s="198">
        <v>0.68819444444444444</v>
      </c>
      <c r="N25" s="197">
        <v>1998</v>
      </c>
      <c r="O25" s="197">
        <f t="shared" si="1"/>
        <v>39</v>
      </c>
      <c r="P25" s="199" t="s">
        <v>164</v>
      </c>
      <c r="Q25" s="206">
        <v>22</v>
      </c>
      <c r="R25" s="196" t="s">
        <v>208</v>
      </c>
      <c r="S25" s="197">
        <f t="shared" si="5"/>
        <v>65</v>
      </c>
      <c r="T25" s="192">
        <v>1953</v>
      </c>
      <c r="U25" s="198">
        <v>0.71250000000000002</v>
      </c>
      <c r="V25" s="192">
        <v>1993</v>
      </c>
      <c r="W25" s="205">
        <f t="shared" si="2"/>
        <v>40</v>
      </c>
      <c r="X25" s="200" t="s">
        <v>164</v>
      </c>
    </row>
    <row r="26" spans="1:24" ht="12.6" customHeight="1" x14ac:dyDescent="0.3">
      <c r="A26" s="206">
        <v>23</v>
      </c>
      <c r="B26" s="191" t="s">
        <v>209</v>
      </c>
      <c r="C26" s="192">
        <f t="shared" si="3"/>
        <v>35</v>
      </c>
      <c r="D26" s="192">
        <v>1983</v>
      </c>
      <c r="E26" s="193">
        <v>0.65625</v>
      </c>
      <c r="F26" s="192">
        <v>2003</v>
      </c>
      <c r="G26" s="192">
        <f t="shared" si="0"/>
        <v>20</v>
      </c>
      <c r="H26" s="200" t="s">
        <v>164</v>
      </c>
      <c r="I26" s="207">
        <v>23</v>
      </c>
      <c r="J26" s="196" t="s">
        <v>210</v>
      </c>
      <c r="K26" s="197">
        <f t="shared" si="4"/>
        <v>49</v>
      </c>
      <c r="L26" s="197">
        <v>1969</v>
      </c>
      <c r="M26" s="198">
        <v>0.69374999999999998</v>
      </c>
      <c r="N26" s="197">
        <v>2002</v>
      </c>
      <c r="O26" s="197">
        <f t="shared" si="1"/>
        <v>33</v>
      </c>
      <c r="P26" s="199" t="s">
        <v>164</v>
      </c>
      <c r="Q26" s="206">
        <v>23</v>
      </c>
      <c r="R26" s="196" t="s">
        <v>211</v>
      </c>
      <c r="S26" s="197">
        <f t="shared" si="5"/>
        <v>54</v>
      </c>
      <c r="T26" s="192">
        <v>1964</v>
      </c>
      <c r="U26" s="198">
        <v>0.71805555555555556</v>
      </c>
      <c r="V26" s="192">
        <v>2006</v>
      </c>
      <c r="W26" s="192">
        <f t="shared" si="2"/>
        <v>42</v>
      </c>
      <c r="X26" s="200" t="s">
        <v>164</v>
      </c>
    </row>
    <row r="27" spans="1:24" ht="12.6" customHeight="1" x14ac:dyDescent="0.3">
      <c r="A27" s="206">
        <v>24</v>
      </c>
      <c r="B27" s="191" t="s">
        <v>212</v>
      </c>
      <c r="C27" s="192">
        <f t="shared" si="3"/>
        <v>39</v>
      </c>
      <c r="D27" s="192">
        <v>1979</v>
      </c>
      <c r="E27" s="193">
        <v>0.66041666666666665</v>
      </c>
      <c r="F27" s="192">
        <v>2002</v>
      </c>
      <c r="G27" s="192">
        <f t="shared" si="0"/>
        <v>23</v>
      </c>
      <c r="H27" s="200" t="s">
        <v>164</v>
      </c>
      <c r="I27" s="207">
        <v>24</v>
      </c>
      <c r="J27" s="196" t="s">
        <v>208</v>
      </c>
      <c r="K27" s="197">
        <f t="shared" si="4"/>
        <v>65</v>
      </c>
      <c r="L27" s="197">
        <v>1953</v>
      </c>
      <c r="M27" s="198">
        <v>0.6958333333333333</v>
      </c>
      <c r="N27" s="197">
        <v>1991</v>
      </c>
      <c r="O27" s="197">
        <f t="shared" si="1"/>
        <v>38</v>
      </c>
      <c r="P27" s="199" t="s">
        <v>164</v>
      </c>
      <c r="Q27" s="206">
        <v>24</v>
      </c>
      <c r="R27" s="196" t="s">
        <v>71</v>
      </c>
      <c r="S27" s="197">
        <f t="shared" si="5"/>
        <v>56</v>
      </c>
      <c r="T27" s="192">
        <v>1962</v>
      </c>
      <c r="U27" s="198">
        <v>0.71805555555555556</v>
      </c>
      <c r="V27" s="192">
        <v>2003</v>
      </c>
      <c r="W27" s="192">
        <f t="shared" si="2"/>
        <v>41</v>
      </c>
      <c r="X27" s="200" t="s">
        <v>164</v>
      </c>
    </row>
    <row r="28" spans="1:24" ht="12.6" customHeight="1" x14ac:dyDescent="0.3">
      <c r="A28" s="206">
        <v>25</v>
      </c>
      <c r="B28" s="210" t="s">
        <v>183</v>
      </c>
      <c r="C28" s="192">
        <f t="shared" si="3"/>
        <v>37</v>
      </c>
      <c r="D28" s="192">
        <v>1981</v>
      </c>
      <c r="E28" s="193">
        <v>0.66319444444444442</v>
      </c>
      <c r="F28" s="192">
        <v>2010</v>
      </c>
      <c r="G28" s="192">
        <f t="shared" si="0"/>
        <v>29</v>
      </c>
      <c r="H28" s="200" t="s">
        <v>164</v>
      </c>
      <c r="I28" s="207">
        <v>25</v>
      </c>
      <c r="J28" s="196" t="s">
        <v>184</v>
      </c>
      <c r="K28" s="197">
        <f t="shared" si="4"/>
        <v>47</v>
      </c>
      <c r="L28" s="197">
        <v>1971</v>
      </c>
      <c r="M28" s="198">
        <v>0.6972222222222223</v>
      </c>
      <c r="N28" s="197">
        <v>2010</v>
      </c>
      <c r="O28" s="197">
        <f t="shared" si="1"/>
        <v>39</v>
      </c>
      <c r="P28" s="199" t="s">
        <v>164</v>
      </c>
      <c r="Q28" s="206">
        <v>25</v>
      </c>
      <c r="R28" s="196" t="s">
        <v>213</v>
      </c>
      <c r="S28" s="197">
        <f t="shared" si="5"/>
        <v>70</v>
      </c>
      <c r="T28" s="192">
        <v>1948</v>
      </c>
      <c r="U28" s="198">
        <v>0.71875</v>
      </c>
      <c r="V28" s="192">
        <v>1993</v>
      </c>
      <c r="W28" s="192">
        <f t="shared" si="2"/>
        <v>45</v>
      </c>
      <c r="X28" s="200" t="s">
        <v>164</v>
      </c>
    </row>
    <row r="29" spans="1:24" ht="12.6" customHeight="1" x14ac:dyDescent="0.3">
      <c r="A29" s="214"/>
      <c r="B29" s="215" t="s">
        <v>214</v>
      </c>
      <c r="C29" s="215"/>
      <c r="D29" s="216"/>
      <c r="E29" s="217">
        <f>SUM(E4:E28)/25</f>
        <v>0.63472222222222219</v>
      </c>
      <c r="F29" s="847" t="s">
        <v>215</v>
      </c>
      <c r="G29" s="847"/>
      <c r="H29" s="218">
        <f>SUM(E4:E13)/10</f>
        <v>0.61618055555555551</v>
      </c>
      <c r="I29" s="219"/>
      <c r="J29" s="220" t="s">
        <v>214</v>
      </c>
      <c r="K29" s="215"/>
      <c r="L29" s="216"/>
      <c r="M29" s="221">
        <f>SUM(M4:M28)/25</f>
        <v>0.66208333333333313</v>
      </c>
      <c r="N29" s="847" t="s">
        <v>215</v>
      </c>
      <c r="O29" s="847"/>
      <c r="P29" s="222">
        <f>SUM(M4:M13)/10</f>
        <v>0.64020833333333327</v>
      </c>
      <c r="Q29" s="214"/>
      <c r="R29" s="220" t="s">
        <v>214</v>
      </c>
      <c r="S29" s="215"/>
      <c r="T29" s="216"/>
      <c r="U29" s="221">
        <f>SUM(U4:U28)/25</f>
        <v>0.68372222222222223</v>
      </c>
      <c r="V29" s="847" t="s">
        <v>215</v>
      </c>
      <c r="W29" s="847"/>
      <c r="X29" s="218">
        <f>SUM(U4:U13)/10</f>
        <v>0.65673611111111119</v>
      </c>
    </row>
    <row r="30" spans="1:24" s="179" customFormat="1" ht="19.5" customHeight="1" x14ac:dyDescent="0.3">
      <c r="A30" s="835" t="s">
        <v>216</v>
      </c>
      <c r="B30" s="836"/>
      <c r="C30" s="836"/>
      <c r="D30" s="836"/>
      <c r="E30" s="836"/>
      <c r="F30" s="836"/>
      <c r="G30" s="836"/>
      <c r="H30" s="837"/>
      <c r="I30" s="835" t="s">
        <v>217</v>
      </c>
      <c r="J30" s="836"/>
      <c r="K30" s="836"/>
      <c r="L30" s="836"/>
      <c r="M30" s="836"/>
      <c r="N30" s="836"/>
      <c r="O30" s="836"/>
      <c r="P30" s="837"/>
      <c r="Q30" s="838"/>
      <c r="R30" s="839"/>
      <c r="S30" s="839"/>
      <c r="T30" s="839"/>
      <c r="U30" s="839"/>
      <c r="V30" s="839"/>
      <c r="W30" s="839"/>
      <c r="X30" s="840"/>
    </row>
    <row r="31" spans="1:24" ht="12.6" customHeight="1" x14ac:dyDescent="0.3">
      <c r="A31" s="180" t="s">
        <v>158</v>
      </c>
      <c r="B31" s="188" t="s">
        <v>159</v>
      </c>
      <c r="C31" s="185" t="s">
        <v>4</v>
      </c>
      <c r="D31" s="182" t="s">
        <v>3</v>
      </c>
      <c r="E31" s="189" t="s">
        <v>6</v>
      </c>
      <c r="F31" s="182" t="s">
        <v>160</v>
      </c>
      <c r="G31" s="182" t="s">
        <v>161</v>
      </c>
      <c r="H31" s="183" t="s">
        <v>10</v>
      </c>
      <c r="I31" s="180" t="s">
        <v>158</v>
      </c>
      <c r="J31" s="188" t="s">
        <v>159</v>
      </c>
      <c r="K31" s="185" t="s">
        <v>4</v>
      </c>
      <c r="L31" s="182" t="s">
        <v>3</v>
      </c>
      <c r="M31" s="189" t="s">
        <v>6</v>
      </c>
      <c r="N31" s="182" t="s">
        <v>160</v>
      </c>
      <c r="O31" s="182" t="s">
        <v>161</v>
      </c>
      <c r="P31" s="183" t="s">
        <v>10</v>
      </c>
      <c r="Q31" s="841"/>
      <c r="R31" s="842"/>
      <c r="S31" s="842"/>
      <c r="T31" s="842"/>
      <c r="U31" s="842"/>
      <c r="V31" s="842"/>
      <c r="W31" s="842"/>
      <c r="X31" s="843"/>
    </row>
    <row r="32" spans="1:24" ht="12.6" customHeight="1" x14ac:dyDescent="0.3">
      <c r="A32" s="190">
        <v>1</v>
      </c>
      <c r="B32" s="196" t="s">
        <v>218</v>
      </c>
      <c r="C32" s="197">
        <f>SUM(2018-D32)</f>
        <v>57</v>
      </c>
      <c r="D32" s="192">
        <v>1961</v>
      </c>
      <c r="E32" s="198">
        <v>0.65138888888888891</v>
      </c>
      <c r="F32" s="192">
        <v>2013</v>
      </c>
      <c r="G32" s="192">
        <f t="shared" ref="G32:G56" si="6">SUM(F32-D32)</f>
        <v>52</v>
      </c>
      <c r="H32" s="223"/>
      <c r="I32" s="190">
        <v>1</v>
      </c>
      <c r="J32" s="224" t="s">
        <v>219</v>
      </c>
      <c r="K32" s="197">
        <f>SUM(2018-L32)</f>
        <v>65</v>
      </c>
      <c r="L32" s="202">
        <v>1953</v>
      </c>
      <c r="M32" s="198">
        <v>0.75</v>
      </c>
      <c r="N32" s="225">
        <v>2013</v>
      </c>
      <c r="O32" s="205">
        <f t="shared" ref="O32:O56" si="7">SUM(N32-L32)</f>
        <v>60</v>
      </c>
      <c r="P32" s="194"/>
      <c r="Q32" s="841"/>
      <c r="R32" s="842"/>
      <c r="S32" s="842"/>
      <c r="T32" s="842"/>
      <c r="U32" s="842"/>
      <c r="V32" s="842"/>
      <c r="W32" s="842"/>
      <c r="X32" s="843"/>
    </row>
    <row r="33" spans="1:24" ht="12.6" customHeight="1" x14ac:dyDescent="0.3">
      <c r="A33" s="190">
        <v>2</v>
      </c>
      <c r="B33" s="196" t="s">
        <v>220</v>
      </c>
      <c r="C33" s="197">
        <f t="shared" ref="C33:C35" si="8">SUM(2018-D33)</f>
        <v>62</v>
      </c>
      <c r="D33" s="192">
        <v>1956</v>
      </c>
      <c r="E33" s="198">
        <v>0.65416666666666667</v>
      </c>
      <c r="F33" s="192">
        <v>2009</v>
      </c>
      <c r="G33" s="192">
        <f t="shared" si="6"/>
        <v>53</v>
      </c>
      <c r="H33" s="200" t="s">
        <v>164</v>
      </c>
      <c r="I33" s="190">
        <v>2</v>
      </c>
      <c r="J33" s="226" t="s">
        <v>221</v>
      </c>
      <c r="K33" s="197">
        <f>SUM(2018-L33)</f>
        <v>62</v>
      </c>
      <c r="L33" s="192">
        <v>1956</v>
      </c>
      <c r="M33" s="198">
        <v>0.75208333333333333</v>
      </c>
      <c r="N33" s="227">
        <v>2017</v>
      </c>
      <c r="O33" s="192">
        <f t="shared" si="7"/>
        <v>61</v>
      </c>
      <c r="P33" s="228"/>
      <c r="Q33" s="841"/>
      <c r="R33" s="842"/>
      <c r="S33" s="842"/>
      <c r="T33" s="842"/>
      <c r="U33" s="842"/>
      <c r="V33" s="842"/>
      <c r="W33" s="842"/>
      <c r="X33" s="843"/>
    </row>
    <row r="34" spans="1:24" ht="12.6" customHeight="1" x14ac:dyDescent="0.3">
      <c r="A34" s="190">
        <v>3</v>
      </c>
      <c r="B34" s="196" t="s">
        <v>170</v>
      </c>
      <c r="C34" s="197">
        <f t="shared" si="8"/>
        <v>63</v>
      </c>
      <c r="D34" s="192">
        <v>1955</v>
      </c>
      <c r="E34" s="198">
        <v>0.65902777777777777</v>
      </c>
      <c r="F34" s="192">
        <v>2005</v>
      </c>
      <c r="G34" s="192">
        <f t="shared" si="6"/>
        <v>50</v>
      </c>
      <c r="H34" s="200" t="s">
        <v>164</v>
      </c>
      <c r="I34" s="190">
        <v>3</v>
      </c>
      <c r="J34" s="229" t="s">
        <v>222</v>
      </c>
      <c r="K34" s="197" t="s">
        <v>151</v>
      </c>
      <c r="L34" s="192">
        <v>1951</v>
      </c>
      <c r="M34" s="198">
        <v>0.77222222222222225</v>
      </c>
      <c r="N34" s="227">
        <v>2011</v>
      </c>
      <c r="O34" s="192">
        <f t="shared" si="7"/>
        <v>60</v>
      </c>
      <c r="P34" s="200" t="s">
        <v>164</v>
      </c>
      <c r="Q34" s="841"/>
      <c r="R34" s="842"/>
      <c r="S34" s="842"/>
      <c r="T34" s="842"/>
      <c r="U34" s="842"/>
      <c r="V34" s="842"/>
      <c r="W34" s="842"/>
      <c r="X34" s="843"/>
    </row>
    <row r="35" spans="1:24" ht="12.6" customHeight="1" x14ac:dyDescent="0.3">
      <c r="A35" s="190">
        <v>4</v>
      </c>
      <c r="B35" s="196" t="s">
        <v>223</v>
      </c>
      <c r="C35" s="197">
        <f t="shared" si="8"/>
        <v>58</v>
      </c>
      <c r="D35" s="192">
        <v>1960</v>
      </c>
      <c r="E35" s="198">
        <v>0.66249999999999998</v>
      </c>
      <c r="F35" s="192">
        <v>2012</v>
      </c>
      <c r="G35" s="192">
        <f t="shared" si="6"/>
        <v>52</v>
      </c>
      <c r="H35" s="223"/>
      <c r="I35" s="206">
        <v>4</v>
      </c>
      <c r="J35" s="230" t="s">
        <v>83</v>
      </c>
      <c r="K35" s="197">
        <f t="shared" ref="K35:K36" si="9">SUM(2018-L35)</f>
        <v>63</v>
      </c>
      <c r="L35" s="192">
        <v>1955</v>
      </c>
      <c r="M35" s="198">
        <v>0.80069444444444438</v>
      </c>
      <c r="N35" s="192">
        <v>2015</v>
      </c>
      <c r="O35" s="205">
        <f t="shared" si="7"/>
        <v>60</v>
      </c>
      <c r="P35" s="194"/>
      <c r="Q35" s="841"/>
      <c r="R35" s="842"/>
      <c r="S35" s="842"/>
      <c r="T35" s="842"/>
      <c r="U35" s="842"/>
      <c r="V35" s="842"/>
      <c r="W35" s="842"/>
      <c r="X35" s="843"/>
    </row>
    <row r="36" spans="1:24" ht="12.6" customHeight="1" x14ac:dyDescent="0.3">
      <c r="A36" s="190">
        <v>5</v>
      </c>
      <c r="B36" s="196" t="s">
        <v>222</v>
      </c>
      <c r="C36" s="197" t="s">
        <v>151</v>
      </c>
      <c r="D36" s="192">
        <v>1951</v>
      </c>
      <c r="E36" s="198">
        <v>0.67083333333333339</v>
      </c>
      <c r="F36" s="192">
        <v>2001</v>
      </c>
      <c r="G36" s="192">
        <f t="shared" si="6"/>
        <v>50</v>
      </c>
      <c r="H36" s="200" t="s">
        <v>164</v>
      </c>
      <c r="I36" s="206">
        <v>5</v>
      </c>
      <c r="J36" s="229" t="s">
        <v>224</v>
      </c>
      <c r="K36" s="197">
        <f t="shared" si="9"/>
        <v>69</v>
      </c>
      <c r="L36" s="192">
        <v>1949</v>
      </c>
      <c r="M36" s="198">
        <v>0.81180555555555556</v>
      </c>
      <c r="N36" s="192">
        <v>2009</v>
      </c>
      <c r="O36" s="192">
        <f t="shared" si="7"/>
        <v>60</v>
      </c>
      <c r="P36" s="194"/>
      <c r="Q36" s="841"/>
      <c r="R36" s="842"/>
      <c r="S36" s="842"/>
      <c r="T36" s="842"/>
      <c r="U36" s="842"/>
      <c r="V36" s="842"/>
      <c r="W36" s="842"/>
      <c r="X36" s="843"/>
    </row>
    <row r="37" spans="1:24" ht="12.6" customHeight="1" x14ac:dyDescent="0.3">
      <c r="A37" s="206">
        <v>6</v>
      </c>
      <c r="B37" s="196" t="s">
        <v>79</v>
      </c>
      <c r="C37" s="197">
        <f t="shared" ref="C37:C56" si="10">SUM(2018-D37)</f>
        <v>71</v>
      </c>
      <c r="D37" s="192">
        <v>1947</v>
      </c>
      <c r="E37" s="198">
        <v>0.68125000000000002</v>
      </c>
      <c r="F37" s="192">
        <v>1998</v>
      </c>
      <c r="G37" s="192">
        <f t="shared" si="6"/>
        <v>51</v>
      </c>
      <c r="H37" s="200" t="s">
        <v>164</v>
      </c>
      <c r="I37" s="206">
        <v>6</v>
      </c>
      <c r="J37" s="196" t="s">
        <v>225</v>
      </c>
      <c r="K37" s="197" t="s">
        <v>151</v>
      </c>
      <c r="L37" s="192">
        <v>1932</v>
      </c>
      <c r="M37" s="198">
        <v>0.81319444444444444</v>
      </c>
      <c r="N37" s="192">
        <v>1994</v>
      </c>
      <c r="O37" s="192">
        <f t="shared" si="7"/>
        <v>62</v>
      </c>
      <c r="P37" s="200" t="s">
        <v>164</v>
      </c>
      <c r="Q37" s="841"/>
      <c r="R37" s="842"/>
      <c r="S37" s="842"/>
      <c r="T37" s="842"/>
      <c r="U37" s="842"/>
      <c r="V37" s="842"/>
      <c r="W37" s="842"/>
      <c r="X37" s="843"/>
    </row>
    <row r="38" spans="1:24" ht="12.6" customHeight="1" x14ac:dyDescent="0.3">
      <c r="A38" s="206">
        <v>7</v>
      </c>
      <c r="B38" s="196" t="s">
        <v>169</v>
      </c>
      <c r="C38" s="197">
        <f t="shared" si="10"/>
        <v>55</v>
      </c>
      <c r="D38" s="192">
        <v>1963</v>
      </c>
      <c r="E38" s="198">
        <v>0.6972222222222223</v>
      </c>
      <c r="F38" s="192">
        <v>2013</v>
      </c>
      <c r="G38" s="192">
        <f t="shared" si="6"/>
        <v>50</v>
      </c>
      <c r="H38" s="194"/>
      <c r="I38" s="206">
        <v>7</v>
      </c>
      <c r="J38" s="196" t="s">
        <v>79</v>
      </c>
      <c r="K38" s="197">
        <f t="shared" ref="K38:K46" si="11">SUM(2018-L38)</f>
        <v>71</v>
      </c>
      <c r="L38" s="192">
        <v>1947</v>
      </c>
      <c r="M38" s="198">
        <v>0.81458333333333333</v>
      </c>
      <c r="N38" s="192">
        <v>2008</v>
      </c>
      <c r="O38" s="192">
        <f t="shared" si="7"/>
        <v>61</v>
      </c>
      <c r="P38" s="194"/>
      <c r="Q38" s="841"/>
      <c r="R38" s="842"/>
      <c r="S38" s="842"/>
      <c r="T38" s="842"/>
      <c r="U38" s="842"/>
      <c r="V38" s="842"/>
      <c r="W38" s="842"/>
      <c r="X38" s="843"/>
    </row>
    <row r="39" spans="1:24" ht="12.6" customHeight="1" x14ac:dyDescent="0.3">
      <c r="A39" s="206">
        <v>8</v>
      </c>
      <c r="B39" s="212" t="s">
        <v>181</v>
      </c>
      <c r="C39" s="197">
        <f t="shared" si="10"/>
        <v>56</v>
      </c>
      <c r="D39" s="205">
        <v>1962</v>
      </c>
      <c r="E39" s="203">
        <v>0.69791666666666663</v>
      </c>
      <c r="F39" s="192">
        <v>2013</v>
      </c>
      <c r="G39" s="205">
        <f t="shared" si="6"/>
        <v>51</v>
      </c>
      <c r="H39" s="223"/>
      <c r="I39" s="206">
        <v>8</v>
      </c>
      <c r="J39" s="196" t="s">
        <v>226</v>
      </c>
      <c r="K39" s="197">
        <f t="shared" si="11"/>
        <v>68</v>
      </c>
      <c r="L39" s="192">
        <v>1950</v>
      </c>
      <c r="M39" s="198">
        <v>0.82500000000000007</v>
      </c>
      <c r="N39" s="192">
        <v>2012</v>
      </c>
      <c r="O39" s="192">
        <f t="shared" si="7"/>
        <v>62</v>
      </c>
      <c r="P39" s="194"/>
      <c r="Q39" s="841"/>
      <c r="R39" s="842"/>
      <c r="S39" s="842"/>
      <c r="T39" s="842"/>
      <c r="U39" s="842"/>
      <c r="V39" s="842"/>
      <c r="W39" s="842"/>
      <c r="X39" s="843"/>
    </row>
    <row r="40" spans="1:24" ht="12.6" customHeight="1" x14ac:dyDescent="0.3">
      <c r="A40" s="206">
        <v>9</v>
      </c>
      <c r="B40" s="196" t="s">
        <v>219</v>
      </c>
      <c r="C40" s="197">
        <f t="shared" si="10"/>
        <v>65</v>
      </c>
      <c r="D40" s="192">
        <v>1953</v>
      </c>
      <c r="E40" s="198">
        <v>0.70416666666666661</v>
      </c>
      <c r="F40" s="192">
        <v>2007</v>
      </c>
      <c r="G40" s="192">
        <f t="shared" si="6"/>
        <v>54</v>
      </c>
      <c r="H40" s="200" t="s">
        <v>164</v>
      </c>
      <c r="I40" s="206">
        <v>9</v>
      </c>
      <c r="J40" s="196" t="s">
        <v>227</v>
      </c>
      <c r="K40" s="197">
        <f t="shared" si="11"/>
        <v>84</v>
      </c>
      <c r="L40" s="192">
        <v>1934</v>
      </c>
      <c r="M40" s="198">
        <v>0.8256944444444444</v>
      </c>
      <c r="N40" s="192">
        <v>1994</v>
      </c>
      <c r="O40" s="192">
        <f t="shared" si="7"/>
        <v>60</v>
      </c>
      <c r="P40" s="194"/>
      <c r="Q40" s="841"/>
      <c r="R40" s="842"/>
      <c r="S40" s="842"/>
      <c r="T40" s="842"/>
      <c r="U40" s="842"/>
      <c r="V40" s="842"/>
      <c r="W40" s="842"/>
      <c r="X40" s="843"/>
    </row>
    <row r="41" spans="1:24" ht="12.6" customHeight="1" x14ac:dyDescent="0.3">
      <c r="A41" s="206">
        <v>10</v>
      </c>
      <c r="B41" s="196" t="s">
        <v>228</v>
      </c>
      <c r="C41" s="197">
        <f t="shared" si="10"/>
        <v>60</v>
      </c>
      <c r="D41" s="192">
        <v>1958</v>
      </c>
      <c r="E41" s="198">
        <v>0.70416666666666661</v>
      </c>
      <c r="F41" s="192">
        <v>2008</v>
      </c>
      <c r="G41" s="192">
        <f t="shared" si="6"/>
        <v>50</v>
      </c>
      <c r="H41" s="200" t="s">
        <v>164</v>
      </c>
      <c r="I41" s="206">
        <v>10</v>
      </c>
      <c r="J41" s="196" t="s">
        <v>229</v>
      </c>
      <c r="K41" s="197">
        <f t="shared" si="11"/>
        <v>69</v>
      </c>
      <c r="L41" s="192">
        <v>1949</v>
      </c>
      <c r="M41" s="198">
        <v>0.83263888888888893</v>
      </c>
      <c r="N41" s="192">
        <v>2009</v>
      </c>
      <c r="O41" s="192">
        <f t="shared" si="7"/>
        <v>60</v>
      </c>
      <c r="P41" s="194"/>
      <c r="Q41" s="841"/>
      <c r="R41" s="842"/>
      <c r="S41" s="842"/>
      <c r="T41" s="842"/>
      <c r="U41" s="842"/>
      <c r="V41" s="842"/>
      <c r="W41" s="842"/>
      <c r="X41" s="843"/>
    </row>
    <row r="42" spans="1:24" ht="12.6" customHeight="1" x14ac:dyDescent="0.3">
      <c r="A42" s="206">
        <v>11</v>
      </c>
      <c r="B42" s="196" t="s">
        <v>224</v>
      </c>
      <c r="C42" s="197">
        <f t="shared" si="10"/>
        <v>69</v>
      </c>
      <c r="D42" s="192">
        <v>1949</v>
      </c>
      <c r="E42" s="198">
        <v>0.71736111111111101</v>
      </c>
      <c r="F42" s="192">
        <v>2001</v>
      </c>
      <c r="G42" s="192">
        <f t="shared" si="6"/>
        <v>52</v>
      </c>
      <c r="H42" s="200" t="s">
        <v>164</v>
      </c>
      <c r="I42" s="206">
        <v>11</v>
      </c>
      <c r="J42" s="196" t="s">
        <v>230</v>
      </c>
      <c r="K42" s="197">
        <f t="shared" si="11"/>
        <v>78</v>
      </c>
      <c r="L42" s="192">
        <v>1940</v>
      </c>
      <c r="M42" s="198">
        <v>0.84930555555555554</v>
      </c>
      <c r="N42" s="192">
        <v>2007</v>
      </c>
      <c r="O42" s="192">
        <f t="shared" si="7"/>
        <v>67</v>
      </c>
      <c r="P42" s="194"/>
      <c r="Q42" s="841"/>
      <c r="R42" s="842"/>
      <c r="S42" s="842"/>
      <c r="T42" s="842"/>
      <c r="U42" s="842"/>
      <c r="V42" s="842"/>
      <c r="W42" s="842"/>
      <c r="X42" s="843"/>
    </row>
    <row r="43" spans="1:24" ht="12.6" customHeight="1" x14ac:dyDescent="0.3">
      <c r="A43" s="206">
        <v>12</v>
      </c>
      <c r="B43" s="196" t="s">
        <v>231</v>
      </c>
      <c r="C43" s="197">
        <f t="shared" si="10"/>
        <v>52</v>
      </c>
      <c r="D43" s="192">
        <v>1966</v>
      </c>
      <c r="E43" s="198">
        <v>0.72986111111111107</v>
      </c>
      <c r="F43" s="192">
        <v>2016</v>
      </c>
      <c r="G43" s="192">
        <f t="shared" si="6"/>
        <v>50</v>
      </c>
      <c r="H43" s="194"/>
      <c r="I43" s="206">
        <v>12</v>
      </c>
      <c r="J43" s="196" t="s">
        <v>97</v>
      </c>
      <c r="K43" s="197">
        <f t="shared" si="11"/>
        <v>70</v>
      </c>
      <c r="L43" s="192">
        <v>1948</v>
      </c>
      <c r="M43" s="198">
        <v>0.84930555555555554</v>
      </c>
      <c r="N43" s="192">
        <v>2009</v>
      </c>
      <c r="O43" s="192">
        <f t="shared" si="7"/>
        <v>61</v>
      </c>
      <c r="P43" s="194"/>
      <c r="Q43" s="841"/>
      <c r="R43" s="842"/>
      <c r="S43" s="842"/>
      <c r="T43" s="842"/>
      <c r="U43" s="842"/>
      <c r="V43" s="842"/>
      <c r="W43" s="842"/>
      <c r="X43" s="843"/>
    </row>
    <row r="44" spans="1:24" ht="12.6" customHeight="1" x14ac:dyDescent="0.3">
      <c r="A44" s="206">
        <v>13</v>
      </c>
      <c r="B44" s="229" t="s">
        <v>174</v>
      </c>
      <c r="C44" s="197">
        <f t="shared" si="10"/>
        <v>56</v>
      </c>
      <c r="D44" s="192">
        <v>1962</v>
      </c>
      <c r="E44" s="198">
        <v>0.73402777777777783</v>
      </c>
      <c r="F44" s="192">
        <v>2012</v>
      </c>
      <c r="G44" s="192">
        <f t="shared" si="6"/>
        <v>50</v>
      </c>
      <c r="H44" s="223"/>
      <c r="I44" s="206">
        <v>13</v>
      </c>
      <c r="J44" s="196" t="s">
        <v>232</v>
      </c>
      <c r="K44" s="197">
        <f t="shared" si="11"/>
        <v>81</v>
      </c>
      <c r="L44" s="192">
        <v>1937</v>
      </c>
      <c r="M44" s="198">
        <v>0.86111111111111116</v>
      </c>
      <c r="N44" s="192">
        <v>1998</v>
      </c>
      <c r="O44" s="192">
        <f t="shared" si="7"/>
        <v>61</v>
      </c>
      <c r="P44" s="194"/>
      <c r="Q44" s="841"/>
      <c r="R44" s="842"/>
      <c r="S44" s="842"/>
      <c r="T44" s="842"/>
      <c r="U44" s="842"/>
      <c r="V44" s="842"/>
      <c r="W44" s="842"/>
      <c r="X44" s="843"/>
    </row>
    <row r="45" spans="1:24" ht="12.6" customHeight="1" x14ac:dyDescent="0.3">
      <c r="A45" s="206">
        <v>14</v>
      </c>
      <c r="B45" s="229" t="s">
        <v>233</v>
      </c>
      <c r="C45" s="197">
        <f t="shared" si="10"/>
        <v>52</v>
      </c>
      <c r="D45" s="192">
        <v>1966</v>
      </c>
      <c r="E45" s="198">
        <v>0.7368055555555556</v>
      </c>
      <c r="F45" s="192">
        <v>2016</v>
      </c>
      <c r="G45" s="192">
        <f t="shared" si="6"/>
        <v>50</v>
      </c>
      <c r="H45" s="194"/>
      <c r="I45" s="206">
        <v>14</v>
      </c>
      <c r="J45" s="196" t="s">
        <v>99</v>
      </c>
      <c r="K45" s="197">
        <f t="shared" si="11"/>
        <v>73</v>
      </c>
      <c r="L45" s="192">
        <v>1945</v>
      </c>
      <c r="M45" s="198">
        <v>0.8666666666666667</v>
      </c>
      <c r="N45" s="192">
        <v>2007</v>
      </c>
      <c r="O45" s="192">
        <f t="shared" si="7"/>
        <v>62</v>
      </c>
      <c r="P45" s="194"/>
      <c r="Q45" s="841"/>
      <c r="R45" s="842"/>
      <c r="S45" s="842"/>
      <c r="T45" s="842"/>
      <c r="U45" s="842"/>
      <c r="V45" s="842"/>
      <c r="W45" s="842"/>
      <c r="X45" s="843"/>
    </row>
    <row r="46" spans="1:24" ht="12.6" customHeight="1" x14ac:dyDescent="0.3">
      <c r="A46" s="206">
        <v>15</v>
      </c>
      <c r="B46" s="229" t="s">
        <v>234</v>
      </c>
      <c r="C46" s="197">
        <f t="shared" si="10"/>
        <v>61</v>
      </c>
      <c r="D46" s="192">
        <v>1957</v>
      </c>
      <c r="E46" s="198">
        <v>0.73749999999999993</v>
      </c>
      <c r="F46" s="192">
        <v>2008</v>
      </c>
      <c r="G46" s="192">
        <f t="shared" si="6"/>
        <v>51</v>
      </c>
      <c r="H46" s="200" t="s">
        <v>164</v>
      </c>
      <c r="I46" s="206">
        <v>15</v>
      </c>
      <c r="J46" s="196" t="s">
        <v>235</v>
      </c>
      <c r="K46" s="197">
        <f t="shared" si="11"/>
        <v>68</v>
      </c>
      <c r="L46" s="192">
        <v>1950</v>
      </c>
      <c r="M46" s="198">
        <v>0.86875000000000002</v>
      </c>
      <c r="N46" s="192">
        <v>2010</v>
      </c>
      <c r="O46" s="192">
        <f t="shared" si="7"/>
        <v>60</v>
      </c>
      <c r="P46" s="194"/>
      <c r="Q46" s="841"/>
      <c r="R46" s="842"/>
      <c r="S46" s="842"/>
      <c r="T46" s="842"/>
      <c r="U46" s="842"/>
      <c r="V46" s="842"/>
      <c r="W46" s="842"/>
      <c r="X46" s="843"/>
    </row>
    <row r="47" spans="1:24" ht="12.6" customHeight="1" x14ac:dyDescent="0.3">
      <c r="A47" s="206">
        <v>16</v>
      </c>
      <c r="B47" s="229" t="s">
        <v>195</v>
      </c>
      <c r="C47" s="197">
        <f t="shared" si="10"/>
        <v>54</v>
      </c>
      <c r="D47" s="192">
        <v>1964</v>
      </c>
      <c r="E47" s="198">
        <v>0.7416666666666667</v>
      </c>
      <c r="F47" s="192">
        <v>2014</v>
      </c>
      <c r="G47" s="192">
        <f t="shared" si="6"/>
        <v>50</v>
      </c>
      <c r="H47" s="194"/>
      <c r="I47" s="206">
        <v>16</v>
      </c>
      <c r="J47" s="196" t="s">
        <v>236</v>
      </c>
      <c r="K47" s="197" t="s">
        <v>151</v>
      </c>
      <c r="L47" s="192">
        <v>1931</v>
      </c>
      <c r="M47" s="198">
        <v>0.87013888888888891</v>
      </c>
      <c r="N47" s="192">
        <v>1994</v>
      </c>
      <c r="O47" s="192">
        <f t="shared" si="7"/>
        <v>63</v>
      </c>
      <c r="P47" s="200" t="s">
        <v>164</v>
      </c>
      <c r="Q47" s="841"/>
      <c r="R47" s="842"/>
      <c r="S47" s="842"/>
      <c r="T47" s="842"/>
      <c r="U47" s="842"/>
      <c r="V47" s="842"/>
      <c r="W47" s="842"/>
      <c r="X47" s="843"/>
    </row>
    <row r="48" spans="1:24" ht="12.6" customHeight="1" x14ac:dyDescent="0.3">
      <c r="A48" s="206">
        <v>17</v>
      </c>
      <c r="B48" s="229" t="s">
        <v>237</v>
      </c>
      <c r="C48" s="197">
        <f t="shared" si="10"/>
        <v>58</v>
      </c>
      <c r="D48" s="192">
        <v>1960</v>
      </c>
      <c r="E48" s="198">
        <v>0.74861111111111101</v>
      </c>
      <c r="F48" s="227">
        <v>2010</v>
      </c>
      <c r="G48" s="192">
        <f t="shared" si="6"/>
        <v>50</v>
      </c>
      <c r="H48" s="194"/>
      <c r="I48" s="206">
        <v>17</v>
      </c>
      <c r="J48" s="196" t="s">
        <v>110</v>
      </c>
      <c r="K48" s="197">
        <f t="shared" ref="K48:K54" si="12">SUM(2018-L48)</f>
        <v>73</v>
      </c>
      <c r="L48" s="192">
        <v>1945</v>
      </c>
      <c r="M48" s="198">
        <v>0.89236111111111116</v>
      </c>
      <c r="N48" s="192">
        <v>2005</v>
      </c>
      <c r="O48" s="192">
        <f t="shared" si="7"/>
        <v>60</v>
      </c>
      <c r="P48" s="194"/>
      <c r="Q48" s="841"/>
      <c r="R48" s="842"/>
      <c r="S48" s="842"/>
      <c r="T48" s="842"/>
      <c r="U48" s="842"/>
      <c r="V48" s="842"/>
      <c r="W48" s="842"/>
      <c r="X48" s="843"/>
    </row>
    <row r="49" spans="1:24" ht="12.6" customHeight="1" x14ac:dyDescent="0.3">
      <c r="A49" s="206">
        <v>18</v>
      </c>
      <c r="B49" s="229" t="s">
        <v>191</v>
      </c>
      <c r="C49" s="197">
        <f t="shared" si="10"/>
        <v>63</v>
      </c>
      <c r="D49" s="192">
        <v>1955</v>
      </c>
      <c r="E49" s="198">
        <v>0.75694444444444453</v>
      </c>
      <c r="F49" s="227">
        <v>2006</v>
      </c>
      <c r="G49" s="192">
        <f t="shared" si="6"/>
        <v>51</v>
      </c>
      <c r="H49" s="200" t="s">
        <v>164</v>
      </c>
      <c r="I49" s="206">
        <v>18</v>
      </c>
      <c r="J49" s="196" t="s">
        <v>213</v>
      </c>
      <c r="K49" s="197">
        <f t="shared" si="12"/>
        <v>70</v>
      </c>
      <c r="L49" s="192">
        <v>1948</v>
      </c>
      <c r="M49" s="198">
        <v>0.91249999999999998</v>
      </c>
      <c r="N49" s="192">
        <v>2008</v>
      </c>
      <c r="O49" s="192">
        <f t="shared" si="7"/>
        <v>60</v>
      </c>
      <c r="P49" s="231"/>
      <c r="Q49" s="841"/>
      <c r="R49" s="842"/>
      <c r="S49" s="842"/>
      <c r="T49" s="842"/>
      <c r="U49" s="842"/>
      <c r="V49" s="842"/>
      <c r="W49" s="842"/>
      <c r="X49" s="843"/>
    </row>
    <row r="50" spans="1:24" ht="12.6" customHeight="1" x14ac:dyDescent="0.3">
      <c r="A50" s="206">
        <v>19</v>
      </c>
      <c r="B50" s="232" t="s">
        <v>238</v>
      </c>
      <c r="C50" s="197">
        <f t="shared" si="10"/>
        <v>54</v>
      </c>
      <c r="D50" s="205">
        <v>1964</v>
      </c>
      <c r="E50" s="203">
        <v>0.75902777777777775</v>
      </c>
      <c r="F50" s="233">
        <v>2017</v>
      </c>
      <c r="G50" s="205">
        <f t="shared" si="6"/>
        <v>53</v>
      </c>
      <c r="H50" s="228"/>
      <c r="I50" s="206">
        <v>19</v>
      </c>
      <c r="J50" s="196" t="s">
        <v>239</v>
      </c>
      <c r="K50" s="197">
        <f t="shared" si="12"/>
        <v>77</v>
      </c>
      <c r="L50" s="192">
        <v>1941</v>
      </c>
      <c r="M50" s="198">
        <v>0.9145833333333333</v>
      </c>
      <c r="N50" s="192">
        <v>2002</v>
      </c>
      <c r="O50" s="192">
        <f t="shared" si="7"/>
        <v>61</v>
      </c>
      <c r="P50" s="194"/>
      <c r="Q50" s="841"/>
      <c r="R50" s="842"/>
      <c r="S50" s="842"/>
      <c r="T50" s="842"/>
      <c r="U50" s="842"/>
      <c r="V50" s="842"/>
      <c r="W50" s="842"/>
      <c r="X50" s="843"/>
    </row>
    <row r="51" spans="1:24" ht="12.6" customHeight="1" x14ac:dyDescent="0.3">
      <c r="A51" s="206">
        <v>20</v>
      </c>
      <c r="B51" s="229" t="s">
        <v>167</v>
      </c>
      <c r="C51" s="197">
        <f t="shared" si="10"/>
        <v>61</v>
      </c>
      <c r="D51" s="192">
        <v>1957</v>
      </c>
      <c r="E51" s="198">
        <v>0.7680555555555556</v>
      </c>
      <c r="F51" s="227">
        <v>2009</v>
      </c>
      <c r="G51" s="192">
        <f t="shared" si="6"/>
        <v>52</v>
      </c>
      <c r="H51" s="200" t="s">
        <v>164</v>
      </c>
      <c r="I51" s="206">
        <v>20</v>
      </c>
      <c r="J51" s="196" t="s">
        <v>240</v>
      </c>
      <c r="K51" s="197">
        <f t="shared" si="12"/>
        <v>73</v>
      </c>
      <c r="L51" s="192">
        <v>1945</v>
      </c>
      <c r="M51" s="198">
        <v>0.92152777777777783</v>
      </c>
      <c r="N51" s="192">
        <v>2008</v>
      </c>
      <c r="O51" s="192">
        <f t="shared" si="7"/>
        <v>63</v>
      </c>
      <c r="P51" s="194"/>
      <c r="Q51" s="841"/>
      <c r="R51" s="842"/>
      <c r="S51" s="842"/>
      <c r="T51" s="842"/>
      <c r="U51" s="842"/>
      <c r="V51" s="842"/>
      <c r="W51" s="842"/>
      <c r="X51" s="843"/>
    </row>
    <row r="52" spans="1:24" ht="12.6" customHeight="1" x14ac:dyDescent="0.3">
      <c r="A52" s="206">
        <v>21</v>
      </c>
      <c r="B52" s="229" t="s">
        <v>241</v>
      </c>
      <c r="C52" s="197">
        <f t="shared" si="10"/>
        <v>66</v>
      </c>
      <c r="D52" s="192">
        <v>1952</v>
      </c>
      <c r="E52" s="198">
        <v>0.77222222222222225</v>
      </c>
      <c r="F52" s="227">
        <v>2002</v>
      </c>
      <c r="G52" s="192">
        <f t="shared" si="6"/>
        <v>50</v>
      </c>
      <c r="H52" s="200" t="s">
        <v>164</v>
      </c>
      <c r="I52" s="206">
        <v>21</v>
      </c>
      <c r="J52" s="196" t="s">
        <v>208</v>
      </c>
      <c r="K52" s="197">
        <f t="shared" si="12"/>
        <v>65</v>
      </c>
      <c r="L52" s="192">
        <v>1953</v>
      </c>
      <c r="M52" s="198">
        <v>0.92847222222222225</v>
      </c>
      <c r="N52" s="192">
        <v>2015</v>
      </c>
      <c r="O52" s="205">
        <f t="shared" si="7"/>
        <v>62</v>
      </c>
      <c r="P52" s="194"/>
      <c r="Q52" s="841"/>
      <c r="R52" s="842"/>
      <c r="S52" s="842"/>
      <c r="T52" s="842"/>
      <c r="U52" s="842"/>
      <c r="V52" s="842"/>
      <c r="W52" s="842"/>
      <c r="X52" s="843"/>
    </row>
    <row r="53" spans="1:24" ht="12.6" customHeight="1" x14ac:dyDescent="0.3">
      <c r="A53" s="206">
        <v>22</v>
      </c>
      <c r="B53" s="229" t="s">
        <v>163</v>
      </c>
      <c r="C53" s="197">
        <f t="shared" si="10"/>
        <v>59</v>
      </c>
      <c r="D53" s="192">
        <v>1959</v>
      </c>
      <c r="E53" s="198">
        <v>0.77500000000000002</v>
      </c>
      <c r="F53" s="192">
        <v>2009</v>
      </c>
      <c r="G53" s="192">
        <f t="shared" si="6"/>
        <v>50</v>
      </c>
      <c r="H53" s="194"/>
      <c r="I53" s="206">
        <v>22</v>
      </c>
      <c r="J53" s="196" t="s">
        <v>242</v>
      </c>
      <c r="K53" s="197">
        <f t="shared" si="12"/>
        <v>69</v>
      </c>
      <c r="L53" s="192">
        <v>1949</v>
      </c>
      <c r="M53" s="198">
        <v>0.94236111111111109</v>
      </c>
      <c r="N53" s="192">
        <v>2009</v>
      </c>
      <c r="O53" s="192">
        <f t="shared" si="7"/>
        <v>60</v>
      </c>
      <c r="P53" s="194"/>
      <c r="Q53" s="841"/>
      <c r="R53" s="842"/>
      <c r="S53" s="842"/>
      <c r="T53" s="842"/>
      <c r="U53" s="842"/>
      <c r="V53" s="842"/>
      <c r="W53" s="842"/>
      <c r="X53" s="843"/>
    </row>
    <row r="54" spans="1:24" ht="12.6" customHeight="1" x14ac:dyDescent="0.3">
      <c r="A54" s="206">
        <v>23</v>
      </c>
      <c r="B54" s="196" t="s">
        <v>213</v>
      </c>
      <c r="C54" s="197">
        <f t="shared" si="10"/>
        <v>70</v>
      </c>
      <c r="D54" s="192">
        <v>1948</v>
      </c>
      <c r="E54" s="198">
        <v>0.77638888888888891</v>
      </c>
      <c r="F54" s="192">
        <v>2004</v>
      </c>
      <c r="G54" s="192">
        <f t="shared" si="6"/>
        <v>56</v>
      </c>
      <c r="H54" s="200" t="s">
        <v>164</v>
      </c>
      <c r="I54" s="206">
        <v>23</v>
      </c>
      <c r="J54" s="212" t="s">
        <v>243</v>
      </c>
      <c r="K54" s="197">
        <f t="shared" si="12"/>
        <v>67</v>
      </c>
      <c r="L54" s="202">
        <v>1951</v>
      </c>
      <c r="M54" s="198">
        <v>0.96666666666666667</v>
      </c>
      <c r="N54" s="192">
        <v>2012</v>
      </c>
      <c r="O54" s="205">
        <f t="shared" si="7"/>
        <v>61</v>
      </c>
      <c r="P54" s="194"/>
      <c r="Q54" s="841"/>
      <c r="R54" s="842"/>
      <c r="S54" s="842"/>
      <c r="T54" s="842"/>
      <c r="U54" s="842"/>
      <c r="V54" s="842"/>
      <c r="W54" s="842"/>
      <c r="X54" s="843"/>
    </row>
    <row r="55" spans="1:24" ht="12.6" customHeight="1" x14ac:dyDescent="0.3">
      <c r="A55" s="206">
        <v>24</v>
      </c>
      <c r="B55" s="196" t="s">
        <v>244</v>
      </c>
      <c r="C55" s="197">
        <f t="shared" si="10"/>
        <v>58</v>
      </c>
      <c r="D55" s="192">
        <v>1960</v>
      </c>
      <c r="E55" s="198">
        <v>0.78333333333333333</v>
      </c>
      <c r="F55" s="192">
        <v>2011</v>
      </c>
      <c r="G55" s="192">
        <f t="shared" si="6"/>
        <v>51</v>
      </c>
      <c r="H55" s="223"/>
      <c r="I55" s="206">
        <v>24</v>
      </c>
      <c r="J55" s="196" t="s">
        <v>245</v>
      </c>
      <c r="K55" s="197" t="s">
        <v>151</v>
      </c>
      <c r="L55" s="192">
        <v>1949</v>
      </c>
      <c r="M55" s="198">
        <v>0.96805555555555556</v>
      </c>
      <c r="N55" s="192">
        <v>2011</v>
      </c>
      <c r="O55" s="192">
        <f t="shared" si="7"/>
        <v>62</v>
      </c>
      <c r="P55" s="200" t="s">
        <v>164</v>
      </c>
      <c r="Q55" s="841"/>
      <c r="R55" s="842"/>
      <c r="S55" s="842"/>
      <c r="T55" s="842"/>
      <c r="U55" s="842"/>
      <c r="V55" s="842"/>
      <c r="W55" s="842"/>
      <c r="X55" s="843"/>
    </row>
    <row r="56" spans="1:24" ht="12.6" customHeight="1" x14ac:dyDescent="0.3">
      <c r="A56" s="206">
        <v>25</v>
      </c>
      <c r="B56" s="196" t="s">
        <v>246</v>
      </c>
      <c r="C56" s="197">
        <f t="shared" si="10"/>
        <v>64</v>
      </c>
      <c r="D56" s="192">
        <v>1954</v>
      </c>
      <c r="E56" s="198">
        <v>0.78541666666666676</v>
      </c>
      <c r="F56" s="192">
        <v>2009</v>
      </c>
      <c r="G56" s="192">
        <f t="shared" si="6"/>
        <v>55</v>
      </c>
      <c r="H56" s="200" t="s">
        <v>164</v>
      </c>
      <c r="I56" s="206">
        <v>25</v>
      </c>
      <c r="J56" s="234" t="s">
        <v>241</v>
      </c>
      <c r="K56" s="197">
        <f t="shared" ref="K56" si="13">SUM(2018-L56)</f>
        <v>66</v>
      </c>
      <c r="L56" s="192">
        <v>1952</v>
      </c>
      <c r="M56" s="198">
        <v>0.99444444444444446</v>
      </c>
      <c r="N56" s="192">
        <v>2015</v>
      </c>
      <c r="O56" s="205">
        <f t="shared" si="7"/>
        <v>63</v>
      </c>
      <c r="P56" s="194"/>
      <c r="Q56" s="841"/>
      <c r="R56" s="842"/>
      <c r="S56" s="842"/>
      <c r="T56" s="842"/>
      <c r="U56" s="842"/>
      <c r="V56" s="842"/>
      <c r="W56" s="842"/>
      <c r="X56" s="843"/>
    </row>
    <row r="57" spans="1:24" ht="12.6" customHeight="1" thickBot="1" x14ac:dyDescent="0.35">
      <c r="A57" s="214"/>
      <c r="B57" s="220" t="s">
        <v>214</v>
      </c>
      <c r="C57" s="215"/>
      <c r="D57" s="216"/>
      <c r="E57" s="221">
        <f>SUM(E32:E56)/25</f>
        <v>0.7241944444444447</v>
      </c>
      <c r="F57" s="847" t="s">
        <v>215</v>
      </c>
      <c r="G57" s="847"/>
      <c r="H57" s="218">
        <f>SUM(E32:E41)/10</f>
        <v>0.67826388888888889</v>
      </c>
      <c r="I57" s="235"/>
      <c r="J57" s="236" t="s">
        <v>214</v>
      </c>
      <c r="K57" s="237"/>
      <c r="L57" s="238"/>
      <c r="M57" s="239">
        <f>SUM(M32:M56)/25</f>
        <v>0.86416666666666653</v>
      </c>
      <c r="N57" s="834" t="s">
        <v>215</v>
      </c>
      <c r="O57" s="834"/>
      <c r="P57" s="240">
        <f>SUM(M32:M41)/10</f>
        <v>0.79979166666666657</v>
      </c>
      <c r="Q57" s="844"/>
      <c r="R57" s="845"/>
      <c r="S57" s="845"/>
      <c r="T57" s="845"/>
      <c r="U57" s="845"/>
      <c r="V57" s="845"/>
      <c r="W57" s="845"/>
      <c r="X57" s="846"/>
    </row>
    <row r="58" spans="1:24" ht="12.6" customHeight="1" thickTop="1" x14ac:dyDescent="0.3">
      <c r="A58" s="835" t="s">
        <v>247</v>
      </c>
      <c r="B58" s="836"/>
      <c r="C58" s="836"/>
      <c r="D58" s="836"/>
      <c r="E58" s="836"/>
      <c r="F58" s="836"/>
      <c r="G58" s="836"/>
      <c r="H58" s="848"/>
      <c r="I58" s="835" t="s">
        <v>248</v>
      </c>
      <c r="J58" s="836"/>
      <c r="K58" s="836"/>
      <c r="L58" s="836"/>
      <c r="M58" s="836"/>
      <c r="N58" s="836"/>
      <c r="O58" s="836"/>
      <c r="P58" s="837"/>
      <c r="Q58" s="835" t="s">
        <v>249</v>
      </c>
      <c r="R58" s="836"/>
      <c r="S58" s="836"/>
      <c r="T58" s="836"/>
      <c r="U58" s="836"/>
      <c r="V58" s="836"/>
      <c r="W58" s="836"/>
      <c r="X58" s="837"/>
    </row>
    <row r="59" spans="1:24" ht="12.6" customHeight="1" x14ac:dyDescent="0.3">
      <c r="A59" s="241" t="s">
        <v>158</v>
      </c>
      <c r="B59" s="242" t="s">
        <v>159</v>
      </c>
      <c r="C59" s="243" t="s">
        <v>4</v>
      </c>
      <c r="D59" s="243" t="s">
        <v>3</v>
      </c>
      <c r="E59" s="244" t="s">
        <v>6</v>
      </c>
      <c r="F59" s="243" t="s">
        <v>160</v>
      </c>
      <c r="G59" s="243" t="s">
        <v>161</v>
      </c>
      <c r="H59" s="245" t="s">
        <v>10</v>
      </c>
      <c r="I59" s="241" t="s">
        <v>158</v>
      </c>
      <c r="J59" s="242" t="s">
        <v>159</v>
      </c>
      <c r="K59" s="243" t="s">
        <v>4</v>
      </c>
      <c r="L59" s="243" t="s">
        <v>3</v>
      </c>
      <c r="M59" s="244" t="s">
        <v>6</v>
      </c>
      <c r="N59" s="243" t="s">
        <v>160</v>
      </c>
      <c r="O59" s="243" t="s">
        <v>161</v>
      </c>
      <c r="P59" s="246" t="s">
        <v>10</v>
      </c>
      <c r="Q59" s="241" t="s">
        <v>158</v>
      </c>
      <c r="R59" s="242" t="s">
        <v>159</v>
      </c>
      <c r="S59" s="243" t="s">
        <v>4</v>
      </c>
      <c r="T59" s="243" t="s">
        <v>3</v>
      </c>
      <c r="U59" s="244" t="s">
        <v>6</v>
      </c>
      <c r="V59" s="243" t="s">
        <v>160</v>
      </c>
      <c r="W59" s="243" t="s">
        <v>161</v>
      </c>
      <c r="X59" s="246" t="s">
        <v>10</v>
      </c>
    </row>
    <row r="60" spans="1:24" ht="12.6" customHeight="1" x14ac:dyDescent="0.3">
      <c r="A60" s="206">
        <v>1</v>
      </c>
      <c r="B60" s="247" t="s">
        <v>250</v>
      </c>
      <c r="C60" s="197">
        <f t="shared" ref="C60:C84" si="14">SUM(2018-D60)</f>
        <v>41</v>
      </c>
      <c r="D60" s="248">
        <v>1977</v>
      </c>
      <c r="E60" s="249">
        <v>0.69930555555555562</v>
      </c>
      <c r="F60" s="192">
        <v>2008</v>
      </c>
      <c r="G60" s="192">
        <f t="shared" ref="G60:G84" si="15">SUM(F60-D60)</f>
        <v>31</v>
      </c>
      <c r="H60" s="250" t="s">
        <v>164</v>
      </c>
      <c r="I60" s="206">
        <v>1</v>
      </c>
      <c r="J60" s="247" t="s">
        <v>251</v>
      </c>
      <c r="K60" s="197">
        <f>SUM(2018-L60)</f>
        <v>54</v>
      </c>
      <c r="L60" s="248">
        <v>1964</v>
      </c>
      <c r="M60" s="249">
        <v>0.70624999999999993</v>
      </c>
      <c r="N60" s="192">
        <v>1999</v>
      </c>
      <c r="O60" s="205">
        <f t="shared" ref="O60:O84" si="16">SUM(N60-L60)</f>
        <v>35</v>
      </c>
      <c r="P60" s="200" t="s">
        <v>164</v>
      </c>
      <c r="Q60" s="190">
        <v>1</v>
      </c>
      <c r="R60" s="247" t="s">
        <v>252</v>
      </c>
      <c r="S60" s="197">
        <f>SUM(2018-T60)</f>
        <v>53</v>
      </c>
      <c r="T60" s="248">
        <v>1965</v>
      </c>
      <c r="U60" s="249">
        <v>0.8305555555555556</v>
      </c>
      <c r="V60" s="192">
        <v>2015</v>
      </c>
      <c r="W60" s="205">
        <f t="shared" ref="W60:W78" si="17">SUM(V60-T60)</f>
        <v>50</v>
      </c>
      <c r="X60" s="194"/>
    </row>
    <row r="61" spans="1:24" ht="12.6" customHeight="1" x14ac:dyDescent="0.3">
      <c r="A61" s="206">
        <v>2</v>
      </c>
      <c r="B61" s="247" t="s">
        <v>253</v>
      </c>
      <c r="C61" s="197">
        <f t="shared" si="14"/>
        <v>35</v>
      </c>
      <c r="D61" s="248">
        <v>1983</v>
      </c>
      <c r="E61" s="249">
        <v>0.73749999999999993</v>
      </c>
      <c r="F61" s="192">
        <v>2015</v>
      </c>
      <c r="G61" s="192">
        <f t="shared" si="15"/>
        <v>32</v>
      </c>
      <c r="H61" s="250" t="s">
        <v>164</v>
      </c>
      <c r="I61" s="206">
        <v>2</v>
      </c>
      <c r="J61" s="251" t="s">
        <v>254</v>
      </c>
      <c r="K61" s="197">
        <f t="shared" ref="K61:K84" si="18">SUM(2018-L61)</f>
        <v>41</v>
      </c>
      <c r="L61" s="248">
        <v>1977</v>
      </c>
      <c r="M61" s="249">
        <v>0.75416666666666676</v>
      </c>
      <c r="N61" s="192">
        <v>2015</v>
      </c>
      <c r="O61" s="205">
        <f t="shared" si="16"/>
        <v>38</v>
      </c>
      <c r="P61" s="194"/>
      <c r="Q61" s="190">
        <v>2</v>
      </c>
      <c r="R61" s="247" t="s">
        <v>255</v>
      </c>
      <c r="S61" s="197">
        <f t="shared" ref="S61:S78" si="19">SUM(2018-T61)</f>
        <v>54</v>
      </c>
      <c r="T61" s="248">
        <v>1964</v>
      </c>
      <c r="U61" s="249">
        <v>0.92291666666666661</v>
      </c>
      <c r="V61" s="192">
        <v>2014</v>
      </c>
      <c r="W61" s="192">
        <f t="shared" si="17"/>
        <v>50</v>
      </c>
      <c r="X61" s="194"/>
    </row>
    <row r="62" spans="1:24" ht="12.6" customHeight="1" x14ac:dyDescent="0.3">
      <c r="A62" s="206">
        <v>3</v>
      </c>
      <c r="B62" s="247" t="s">
        <v>256</v>
      </c>
      <c r="C62" s="197">
        <f t="shared" si="14"/>
        <v>34</v>
      </c>
      <c r="D62" s="248">
        <v>1984</v>
      </c>
      <c r="E62" s="249">
        <v>0.74583333333333324</v>
      </c>
      <c r="F62" s="192">
        <v>2000</v>
      </c>
      <c r="G62" s="192">
        <f t="shared" si="15"/>
        <v>16</v>
      </c>
      <c r="H62" s="252"/>
      <c r="I62" s="206">
        <v>3</v>
      </c>
      <c r="J62" s="251" t="s">
        <v>250</v>
      </c>
      <c r="K62" s="197">
        <f t="shared" si="18"/>
        <v>41</v>
      </c>
      <c r="L62" s="248">
        <v>1977</v>
      </c>
      <c r="M62" s="249">
        <v>0.76180555555555562</v>
      </c>
      <c r="N62" s="192">
        <v>2016</v>
      </c>
      <c r="O62" s="205">
        <f t="shared" si="16"/>
        <v>39</v>
      </c>
      <c r="P62" s="194"/>
      <c r="Q62" s="190">
        <v>3</v>
      </c>
      <c r="R62" s="247" t="s">
        <v>257</v>
      </c>
      <c r="S62" s="197">
        <f t="shared" si="19"/>
        <v>58</v>
      </c>
      <c r="T62" s="248">
        <v>1960</v>
      </c>
      <c r="U62" s="249">
        <v>0.95763888888888893</v>
      </c>
      <c r="V62" s="192">
        <v>2010</v>
      </c>
      <c r="W62" s="205">
        <f t="shared" si="17"/>
        <v>50</v>
      </c>
      <c r="X62" s="194"/>
    </row>
    <row r="63" spans="1:24" ht="12.6" customHeight="1" x14ac:dyDescent="0.3">
      <c r="A63" s="206">
        <v>4</v>
      </c>
      <c r="B63" s="247" t="s">
        <v>251</v>
      </c>
      <c r="C63" s="197">
        <f t="shared" si="14"/>
        <v>54</v>
      </c>
      <c r="D63" s="248">
        <v>1964</v>
      </c>
      <c r="E63" s="249">
        <v>0.74652777777777779</v>
      </c>
      <c r="F63" s="192">
        <v>1998</v>
      </c>
      <c r="G63" s="192">
        <f t="shared" si="15"/>
        <v>34</v>
      </c>
      <c r="H63" s="250" t="s">
        <v>164</v>
      </c>
      <c r="I63" s="206">
        <v>4</v>
      </c>
      <c r="J63" s="251" t="s">
        <v>257</v>
      </c>
      <c r="K63" s="197">
        <f t="shared" si="18"/>
        <v>58</v>
      </c>
      <c r="L63" s="248">
        <v>1960</v>
      </c>
      <c r="M63" s="249">
        <v>0.79236111111111107</v>
      </c>
      <c r="N63" s="192">
        <v>1999</v>
      </c>
      <c r="O63" s="205">
        <f t="shared" si="16"/>
        <v>39</v>
      </c>
      <c r="P63" s="200" t="s">
        <v>164</v>
      </c>
      <c r="Q63" s="206">
        <v>4</v>
      </c>
      <c r="R63" s="247" t="s">
        <v>258</v>
      </c>
      <c r="S63" s="197">
        <f t="shared" si="19"/>
        <v>64</v>
      </c>
      <c r="T63" s="248">
        <v>1954</v>
      </c>
      <c r="U63" s="249" t="s">
        <v>139</v>
      </c>
      <c r="V63" s="192">
        <v>2009</v>
      </c>
      <c r="W63" s="205">
        <f t="shared" si="17"/>
        <v>55</v>
      </c>
      <c r="X63" s="194"/>
    </row>
    <row r="64" spans="1:24" ht="12.6" customHeight="1" x14ac:dyDescent="0.3">
      <c r="A64" s="206">
        <v>5</v>
      </c>
      <c r="B64" s="247" t="s">
        <v>259</v>
      </c>
      <c r="C64" s="197">
        <f t="shared" si="14"/>
        <v>26</v>
      </c>
      <c r="D64" s="248">
        <v>1992</v>
      </c>
      <c r="E64" s="249">
        <v>0.77430555555555547</v>
      </c>
      <c r="F64" s="192">
        <v>2014</v>
      </c>
      <c r="G64" s="192">
        <f t="shared" si="15"/>
        <v>22</v>
      </c>
      <c r="H64" s="252"/>
      <c r="I64" s="206">
        <v>5</v>
      </c>
      <c r="J64" s="251" t="s">
        <v>260</v>
      </c>
      <c r="K64" s="197">
        <f t="shared" si="18"/>
        <v>43</v>
      </c>
      <c r="L64" s="248">
        <v>1975</v>
      </c>
      <c r="M64" s="249">
        <v>0.80625000000000002</v>
      </c>
      <c r="N64" s="192">
        <v>2010</v>
      </c>
      <c r="O64" s="205">
        <f t="shared" si="16"/>
        <v>35</v>
      </c>
      <c r="P64" s="194"/>
      <c r="Q64" s="206">
        <v>5</v>
      </c>
      <c r="R64" s="247" t="s">
        <v>261</v>
      </c>
      <c r="S64" s="197">
        <f t="shared" si="19"/>
        <v>53</v>
      </c>
      <c r="T64" s="248">
        <v>1965</v>
      </c>
      <c r="U64" s="253" t="s">
        <v>262</v>
      </c>
      <c r="V64" s="192">
        <v>2015</v>
      </c>
      <c r="W64" s="205">
        <f t="shared" si="17"/>
        <v>50</v>
      </c>
      <c r="X64" s="194"/>
    </row>
    <row r="65" spans="1:24" ht="12.6" customHeight="1" x14ac:dyDescent="0.3">
      <c r="A65" s="206">
        <v>6</v>
      </c>
      <c r="B65" s="251" t="s">
        <v>263</v>
      </c>
      <c r="C65" s="197">
        <f t="shared" si="14"/>
        <v>26</v>
      </c>
      <c r="D65" s="248">
        <v>1992</v>
      </c>
      <c r="E65" s="249">
        <v>0.77569444444444446</v>
      </c>
      <c r="F65" s="192">
        <v>2014</v>
      </c>
      <c r="G65" s="192">
        <f t="shared" si="15"/>
        <v>22</v>
      </c>
      <c r="H65" s="252"/>
      <c r="I65" s="206">
        <v>6</v>
      </c>
      <c r="J65" s="251" t="s">
        <v>49</v>
      </c>
      <c r="K65" s="197">
        <f t="shared" si="18"/>
        <v>41</v>
      </c>
      <c r="L65" s="248">
        <v>1977</v>
      </c>
      <c r="M65" s="249">
        <v>0.80625000000000002</v>
      </c>
      <c r="N65" s="227">
        <v>2016</v>
      </c>
      <c r="O65" s="254">
        <f t="shared" si="16"/>
        <v>39</v>
      </c>
      <c r="P65" s="194"/>
      <c r="Q65" s="206">
        <v>6</v>
      </c>
      <c r="R65" s="247" t="s">
        <v>264</v>
      </c>
      <c r="S65" s="197">
        <f t="shared" si="19"/>
        <v>55</v>
      </c>
      <c r="T65" s="248">
        <v>1963</v>
      </c>
      <c r="U65" s="253" t="s">
        <v>265</v>
      </c>
      <c r="V65" s="192">
        <v>2013</v>
      </c>
      <c r="W65" s="205">
        <f t="shared" si="17"/>
        <v>50</v>
      </c>
      <c r="X65" s="194"/>
    </row>
    <row r="66" spans="1:24" ht="12.6" customHeight="1" x14ac:dyDescent="0.3">
      <c r="A66" s="206">
        <v>7</v>
      </c>
      <c r="B66" s="251" t="s">
        <v>266</v>
      </c>
      <c r="C66" s="197">
        <f t="shared" si="14"/>
        <v>36</v>
      </c>
      <c r="D66" s="248">
        <v>1982</v>
      </c>
      <c r="E66" s="249">
        <v>0.78402777777777777</v>
      </c>
      <c r="F66" s="192">
        <v>1997</v>
      </c>
      <c r="G66" s="192">
        <f t="shared" si="15"/>
        <v>15</v>
      </c>
      <c r="H66" s="250" t="s">
        <v>164</v>
      </c>
      <c r="I66" s="206">
        <v>7</v>
      </c>
      <c r="J66" s="251" t="s">
        <v>267</v>
      </c>
      <c r="K66" s="197">
        <f t="shared" si="18"/>
        <v>43</v>
      </c>
      <c r="L66" s="248">
        <v>1975</v>
      </c>
      <c r="M66" s="249">
        <v>0.81180555555555556</v>
      </c>
      <c r="N66" s="227">
        <v>2016</v>
      </c>
      <c r="O66" s="254">
        <f t="shared" si="16"/>
        <v>41</v>
      </c>
      <c r="P66" s="252"/>
      <c r="Q66" s="206">
        <v>7</v>
      </c>
      <c r="R66" s="196" t="s">
        <v>119</v>
      </c>
      <c r="S66" s="197">
        <f t="shared" si="19"/>
        <v>55</v>
      </c>
      <c r="T66" s="192">
        <v>1963</v>
      </c>
      <c r="U66" s="253" t="s">
        <v>268</v>
      </c>
      <c r="V66" s="192">
        <v>2013</v>
      </c>
      <c r="W66" s="205">
        <f t="shared" si="17"/>
        <v>50</v>
      </c>
      <c r="X66" s="194"/>
    </row>
    <row r="67" spans="1:24" ht="12.6" customHeight="1" x14ac:dyDescent="0.3">
      <c r="A67" s="206">
        <v>8</v>
      </c>
      <c r="B67" s="251" t="s">
        <v>269</v>
      </c>
      <c r="C67" s="197">
        <f t="shared" si="14"/>
        <v>22</v>
      </c>
      <c r="D67" s="248">
        <v>1996</v>
      </c>
      <c r="E67" s="249">
        <v>0.78888888888888886</v>
      </c>
      <c r="F67" s="192">
        <v>2015</v>
      </c>
      <c r="G67" s="192">
        <f t="shared" si="15"/>
        <v>19</v>
      </c>
      <c r="H67" s="252"/>
      <c r="I67" s="206">
        <v>8</v>
      </c>
      <c r="J67" s="255" t="s">
        <v>37</v>
      </c>
      <c r="K67" s="197">
        <f t="shared" si="18"/>
        <v>39</v>
      </c>
      <c r="L67" s="248">
        <v>1979</v>
      </c>
      <c r="M67" s="249">
        <v>0.81458333333333333</v>
      </c>
      <c r="N67" s="227">
        <v>2017</v>
      </c>
      <c r="O67" s="254">
        <f t="shared" si="16"/>
        <v>38</v>
      </c>
      <c r="P67" s="228"/>
      <c r="Q67" s="206">
        <v>8</v>
      </c>
      <c r="R67" s="247" t="s">
        <v>270</v>
      </c>
      <c r="S67" s="197">
        <f t="shared" si="19"/>
        <v>69</v>
      </c>
      <c r="T67" s="248">
        <v>1949</v>
      </c>
      <c r="U67" s="249" t="s">
        <v>271</v>
      </c>
      <c r="V67" s="192">
        <v>2003</v>
      </c>
      <c r="W67" s="205">
        <f t="shared" si="17"/>
        <v>54</v>
      </c>
      <c r="X67" s="194"/>
    </row>
    <row r="68" spans="1:24" ht="12.6" customHeight="1" x14ac:dyDescent="0.3">
      <c r="A68" s="206">
        <v>9</v>
      </c>
      <c r="B68" s="251" t="s">
        <v>272</v>
      </c>
      <c r="C68" s="197">
        <f t="shared" si="14"/>
        <v>27</v>
      </c>
      <c r="D68" s="248">
        <v>1991</v>
      </c>
      <c r="E68" s="249">
        <v>0.79305555555555562</v>
      </c>
      <c r="F68" s="192">
        <v>2014</v>
      </c>
      <c r="G68" s="192">
        <f t="shared" si="15"/>
        <v>23</v>
      </c>
      <c r="H68" s="252"/>
      <c r="I68" s="206">
        <v>9</v>
      </c>
      <c r="J68" s="251" t="s">
        <v>273</v>
      </c>
      <c r="K68" s="197">
        <f t="shared" si="18"/>
        <v>54</v>
      </c>
      <c r="L68" s="248">
        <v>1964</v>
      </c>
      <c r="M68" s="249">
        <v>0.82013888888888886</v>
      </c>
      <c r="N68" s="227">
        <v>2010</v>
      </c>
      <c r="O68" s="254">
        <f t="shared" si="16"/>
        <v>46</v>
      </c>
      <c r="P68" s="250" t="s">
        <v>164</v>
      </c>
      <c r="Q68" s="206">
        <v>9</v>
      </c>
      <c r="R68" s="196" t="s">
        <v>274</v>
      </c>
      <c r="S68" s="197">
        <f t="shared" si="19"/>
        <v>58</v>
      </c>
      <c r="T68" s="192">
        <v>1960</v>
      </c>
      <c r="U68" s="253" t="s">
        <v>275</v>
      </c>
      <c r="V68" s="192">
        <v>2015</v>
      </c>
      <c r="W68" s="192">
        <f t="shared" si="17"/>
        <v>55</v>
      </c>
      <c r="X68" s="194"/>
    </row>
    <row r="69" spans="1:24" ht="12.6" customHeight="1" x14ac:dyDescent="0.3">
      <c r="A69" s="206">
        <v>10</v>
      </c>
      <c r="B69" s="251" t="s">
        <v>276</v>
      </c>
      <c r="C69" s="197">
        <f t="shared" si="14"/>
        <v>20</v>
      </c>
      <c r="D69" s="248">
        <v>1998</v>
      </c>
      <c r="E69" s="249">
        <v>0.79513888888888884</v>
      </c>
      <c r="F69" s="227">
        <v>2016</v>
      </c>
      <c r="G69" s="192">
        <f t="shared" si="15"/>
        <v>18</v>
      </c>
      <c r="H69" s="252"/>
      <c r="I69" s="206">
        <v>10</v>
      </c>
      <c r="J69" s="251" t="s">
        <v>277</v>
      </c>
      <c r="K69" s="197">
        <f t="shared" si="18"/>
        <v>45</v>
      </c>
      <c r="L69" s="248">
        <v>1973</v>
      </c>
      <c r="M69" s="249">
        <v>0.8222222222222223</v>
      </c>
      <c r="N69" s="227">
        <v>2012</v>
      </c>
      <c r="O69" s="254">
        <f t="shared" si="16"/>
        <v>39</v>
      </c>
      <c r="P69" s="194"/>
      <c r="Q69" s="206">
        <v>10</v>
      </c>
      <c r="R69" s="247" t="s">
        <v>278</v>
      </c>
      <c r="S69" s="197">
        <f t="shared" si="19"/>
        <v>70</v>
      </c>
      <c r="T69" s="248">
        <v>1948</v>
      </c>
      <c r="U69" s="249" t="s">
        <v>279</v>
      </c>
      <c r="V69" s="192">
        <v>2008</v>
      </c>
      <c r="W69" s="205">
        <f t="shared" si="17"/>
        <v>60</v>
      </c>
      <c r="X69" s="194"/>
    </row>
    <row r="70" spans="1:24" ht="12.6" customHeight="1" x14ac:dyDescent="0.3">
      <c r="A70" s="206">
        <v>11</v>
      </c>
      <c r="B70" s="251" t="s">
        <v>280</v>
      </c>
      <c r="C70" s="197">
        <f t="shared" si="14"/>
        <v>34</v>
      </c>
      <c r="D70" s="248">
        <v>1984</v>
      </c>
      <c r="E70" s="249">
        <v>0.79652777777777783</v>
      </c>
      <c r="F70" s="227">
        <v>2003</v>
      </c>
      <c r="G70" s="192">
        <f t="shared" si="15"/>
        <v>19</v>
      </c>
      <c r="H70" s="252"/>
      <c r="I70" s="206">
        <v>11</v>
      </c>
      <c r="J70" s="251" t="s">
        <v>281</v>
      </c>
      <c r="K70" s="197">
        <f t="shared" si="18"/>
        <v>45</v>
      </c>
      <c r="L70" s="248">
        <v>1973</v>
      </c>
      <c r="M70" s="249">
        <v>0.8256944444444444</v>
      </c>
      <c r="N70" s="227">
        <v>2014</v>
      </c>
      <c r="O70" s="254">
        <f t="shared" si="16"/>
        <v>41</v>
      </c>
      <c r="P70" s="194"/>
      <c r="Q70" s="206">
        <v>11</v>
      </c>
      <c r="R70" s="247" t="s">
        <v>282</v>
      </c>
      <c r="S70" s="197">
        <f t="shared" si="19"/>
        <v>72</v>
      </c>
      <c r="T70" s="248">
        <v>1946</v>
      </c>
      <c r="U70" s="249" t="s">
        <v>283</v>
      </c>
      <c r="V70" s="192">
        <v>1998</v>
      </c>
      <c r="W70" s="205">
        <f t="shared" si="17"/>
        <v>52</v>
      </c>
      <c r="X70" s="194"/>
    </row>
    <row r="71" spans="1:24" ht="12.6" customHeight="1" x14ac:dyDescent="0.3">
      <c r="A71" s="206">
        <v>12</v>
      </c>
      <c r="B71" s="251" t="s">
        <v>257</v>
      </c>
      <c r="C71" s="197">
        <f t="shared" si="14"/>
        <v>58</v>
      </c>
      <c r="D71" s="248">
        <v>1960</v>
      </c>
      <c r="E71" s="249">
        <v>0.80138888888888893</v>
      </c>
      <c r="F71" s="227">
        <v>1991</v>
      </c>
      <c r="G71" s="192">
        <f t="shared" si="15"/>
        <v>31</v>
      </c>
      <c r="H71" s="250" t="s">
        <v>164</v>
      </c>
      <c r="I71" s="206">
        <v>12</v>
      </c>
      <c r="J71" s="251" t="s">
        <v>284</v>
      </c>
      <c r="K71" s="197">
        <f t="shared" si="18"/>
        <v>59</v>
      </c>
      <c r="L71" s="248">
        <v>1959</v>
      </c>
      <c r="M71" s="249">
        <v>0.8340277777777777</v>
      </c>
      <c r="N71" s="227">
        <v>1994</v>
      </c>
      <c r="O71" s="254">
        <f t="shared" si="16"/>
        <v>35</v>
      </c>
      <c r="P71" s="200" t="s">
        <v>164</v>
      </c>
      <c r="Q71" s="206">
        <v>12</v>
      </c>
      <c r="R71" s="247" t="s">
        <v>285</v>
      </c>
      <c r="S71" s="197">
        <f t="shared" si="19"/>
        <v>76</v>
      </c>
      <c r="T71" s="248">
        <v>1942</v>
      </c>
      <c r="U71" s="249" t="s">
        <v>286</v>
      </c>
      <c r="V71" s="192">
        <v>1992</v>
      </c>
      <c r="W71" s="205">
        <f t="shared" si="17"/>
        <v>50</v>
      </c>
      <c r="X71" s="194"/>
    </row>
    <row r="72" spans="1:24" ht="12.6" customHeight="1" x14ac:dyDescent="0.3">
      <c r="A72" s="206">
        <v>13</v>
      </c>
      <c r="B72" s="255" t="s">
        <v>287</v>
      </c>
      <c r="C72" s="197">
        <f t="shared" si="14"/>
        <v>27</v>
      </c>
      <c r="D72" s="248">
        <v>1991</v>
      </c>
      <c r="E72" s="249">
        <v>0.80347222222222225</v>
      </c>
      <c r="F72" s="227">
        <v>2017</v>
      </c>
      <c r="G72" s="192">
        <f t="shared" si="15"/>
        <v>26</v>
      </c>
      <c r="H72" s="228"/>
      <c r="I72" s="206">
        <v>13</v>
      </c>
      <c r="J72" s="251" t="s">
        <v>252</v>
      </c>
      <c r="K72" s="197">
        <f t="shared" si="18"/>
        <v>53</v>
      </c>
      <c r="L72" s="248">
        <v>1965</v>
      </c>
      <c r="M72" s="249">
        <v>0.83888888888888891</v>
      </c>
      <c r="N72" s="225">
        <v>2011</v>
      </c>
      <c r="O72" s="254">
        <f t="shared" si="16"/>
        <v>46</v>
      </c>
      <c r="P72" s="200" t="s">
        <v>164</v>
      </c>
      <c r="Q72" s="206">
        <v>13</v>
      </c>
      <c r="R72" s="247" t="s">
        <v>288</v>
      </c>
      <c r="S72" s="197">
        <f t="shared" si="19"/>
        <v>79</v>
      </c>
      <c r="T72" s="248">
        <v>1939</v>
      </c>
      <c r="U72" s="249" t="s">
        <v>289</v>
      </c>
      <c r="V72" s="202">
        <v>2005</v>
      </c>
      <c r="W72" s="205">
        <f t="shared" si="17"/>
        <v>66</v>
      </c>
      <c r="X72" s="194"/>
    </row>
    <row r="73" spans="1:24" ht="12.6" customHeight="1" x14ac:dyDescent="0.3">
      <c r="A73" s="206">
        <v>14</v>
      </c>
      <c r="B73" s="251" t="s">
        <v>290</v>
      </c>
      <c r="C73" s="197">
        <f t="shared" si="14"/>
        <v>37</v>
      </c>
      <c r="D73" s="248">
        <v>1981</v>
      </c>
      <c r="E73" s="249">
        <v>0.80972222222222223</v>
      </c>
      <c r="F73" s="227">
        <v>2015</v>
      </c>
      <c r="G73" s="192">
        <f t="shared" si="15"/>
        <v>34</v>
      </c>
      <c r="H73" s="250" t="s">
        <v>164</v>
      </c>
      <c r="I73" s="206">
        <v>14</v>
      </c>
      <c r="J73" s="251" t="s">
        <v>291</v>
      </c>
      <c r="K73" s="197">
        <f t="shared" si="18"/>
        <v>39</v>
      </c>
      <c r="L73" s="248">
        <v>1979</v>
      </c>
      <c r="M73" s="249">
        <v>0.84027777777777779</v>
      </c>
      <c r="N73" s="227">
        <v>2016</v>
      </c>
      <c r="O73" s="254">
        <f t="shared" si="16"/>
        <v>37</v>
      </c>
      <c r="P73" s="252"/>
      <c r="Q73" s="206">
        <v>14</v>
      </c>
      <c r="R73" s="247" t="s">
        <v>292</v>
      </c>
      <c r="S73" s="197">
        <f t="shared" si="19"/>
        <v>62</v>
      </c>
      <c r="T73" s="248">
        <v>1956</v>
      </c>
      <c r="U73" s="249" t="s">
        <v>293</v>
      </c>
      <c r="V73" s="192">
        <v>2011</v>
      </c>
      <c r="W73" s="205">
        <f t="shared" si="17"/>
        <v>55</v>
      </c>
      <c r="X73" s="194"/>
    </row>
    <row r="74" spans="1:24" ht="12.6" customHeight="1" x14ac:dyDescent="0.3">
      <c r="A74" s="206">
        <v>15</v>
      </c>
      <c r="B74" s="251" t="s">
        <v>91</v>
      </c>
      <c r="C74" s="197">
        <f t="shared" si="14"/>
        <v>35</v>
      </c>
      <c r="D74" s="248">
        <v>1983</v>
      </c>
      <c r="E74" s="249">
        <v>0.81180555555555556</v>
      </c>
      <c r="F74" s="227">
        <v>2016</v>
      </c>
      <c r="G74" s="192">
        <f t="shared" si="15"/>
        <v>33</v>
      </c>
      <c r="H74" s="250" t="s">
        <v>164</v>
      </c>
      <c r="I74" s="206">
        <v>15</v>
      </c>
      <c r="J74" s="251" t="s">
        <v>294</v>
      </c>
      <c r="K74" s="197">
        <f t="shared" si="18"/>
        <v>49</v>
      </c>
      <c r="L74" s="248">
        <v>1969</v>
      </c>
      <c r="M74" s="249">
        <v>0.85972222222222217</v>
      </c>
      <c r="N74" s="227">
        <v>2013</v>
      </c>
      <c r="O74" s="254">
        <f t="shared" si="16"/>
        <v>44</v>
      </c>
      <c r="P74" s="194"/>
      <c r="Q74" s="206">
        <v>15</v>
      </c>
      <c r="R74" s="247" t="s">
        <v>295</v>
      </c>
      <c r="S74" s="197">
        <f t="shared" si="19"/>
        <v>80</v>
      </c>
      <c r="T74" s="248">
        <v>1938</v>
      </c>
      <c r="U74" s="249" t="s">
        <v>296</v>
      </c>
      <c r="V74" s="202">
        <v>2008</v>
      </c>
      <c r="W74" s="205">
        <f t="shared" si="17"/>
        <v>70</v>
      </c>
      <c r="X74" s="194"/>
    </row>
    <row r="75" spans="1:24" ht="12.6" customHeight="1" x14ac:dyDescent="0.3">
      <c r="A75" s="206">
        <v>16</v>
      </c>
      <c r="B75" s="251" t="s">
        <v>297</v>
      </c>
      <c r="C75" s="197">
        <f t="shared" si="14"/>
        <v>32</v>
      </c>
      <c r="D75" s="248">
        <v>1986</v>
      </c>
      <c r="E75" s="249">
        <v>0.8222222222222223</v>
      </c>
      <c r="F75" s="227">
        <v>2008</v>
      </c>
      <c r="G75" s="192">
        <f t="shared" si="15"/>
        <v>22</v>
      </c>
      <c r="H75" s="252"/>
      <c r="I75" s="206">
        <v>16</v>
      </c>
      <c r="J75" s="154" t="s">
        <v>298</v>
      </c>
      <c r="K75" s="197">
        <f t="shared" si="18"/>
        <v>42</v>
      </c>
      <c r="L75" s="248">
        <v>1976</v>
      </c>
      <c r="M75" s="249">
        <v>0.86041666666666661</v>
      </c>
      <c r="N75" s="227">
        <v>2015</v>
      </c>
      <c r="O75" s="254">
        <f t="shared" si="16"/>
        <v>39</v>
      </c>
      <c r="P75" s="252"/>
      <c r="Q75" s="206">
        <v>16</v>
      </c>
      <c r="R75" s="247" t="s">
        <v>299</v>
      </c>
      <c r="S75" s="197">
        <f t="shared" si="19"/>
        <v>59</v>
      </c>
      <c r="T75" s="248">
        <v>1959</v>
      </c>
      <c r="U75" s="253" t="s">
        <v>300</v>
      </c>
      <c r="V75" s="192">
        <v>2013</v>
      </c>
      <c r="W75" s="205">
        <f t="shared" si="17"/>
        <v>54</v>
      </c>
      <c r="X75" s="194"/>
    </row>
    <row r="76" spans="1:24" ht="12.6" customHeight="1" x14ac:dyDescent="0.3">
      <c r="A76" s="206">
        <v>17</v>
      </c>
      <c r="B76" s="226" t="s">
        <v>301</v>
      </c>
      <c r="C76" s="197">
        <f t="shared" si="14"/>
        <v>17</v>
      </c>
      <c r="D76" s="192">
        <v>2001</v>
      </c>
      <c r="E76" s="198">
        <v>0.82430555555555562</v>
      </c>
      <c r="F76" s="227">
        <v>2017</v>
      </c>
      <c r="G76" s="192">
        <f t="shared" si="15"/>
        <v>16</v>
      </c>
      <c r="H76" s="256"/>
      <c r="I76" s="206">
        <v>17</v>
      </c>
      <c r="J76" s="251" t="s">
        <v>81</v>
      </c>
      <c r="K76" s="197">
        <f t="shared" si="18"/>
        <v>45</v>
      </c>
      <c r="L76" s="248">
        <v>1973</v>
      </c>
      <c r="M76" s="249">
        <v>0.8666666666666667</v>
      </c>
      <c r="N76" s="227">
        <v>2015</v>
      </c>
      <c r="O76" s="254">
        <f t="shared" si="16"/>
        <v>42</v>
      </c>
      <c r="P76" s="194"/>
      <c r="Q76" s="206">
        <v>17</v>
      </c>
      <c r="R76" s="247" t="s">
        <v>302</v>
      </c>
      <c r="S76" s="197">
        <f t="shared" si="19"/>
        <v>69</v>
      </c>
      <c r="T76" s="248">
        <v>1949</v>
      </c>
      <c r="U76" s="249" t="s">
        <v>303</v>
      </c>
      <c r="V76" s="202">
        <v>2003</v>
      </c>
      <c r="W76" s="205">
        <f t="shared" si="17"/>
        <v>54</v>
      </c>
      <c r="X76" s="194"/>
    </row>
    <row r="77" spans="1:24" ht="12.6" customHeight="1" x14ac:dyDescent="0.3">
      <c r="A77" s="206">
        <v>18</v>
      </c>
      <c r="B77" s="226" t="s">
        <v>46</v>
      </c>
      <c r="C77" s="197">
        <f t="shared" si="14"/>
        <v>16</v>
      </c>
      <c r="D77" s="192">
        <v>2002</v>
      </c>
      <c r="E77" s="198">
        <v>0.82500000000000007</v>
      </c>
      <c r="F77" s="227">
        <v>2017</v>
      </c>
      <c r="G77" s="192">
        <f t="shared" si="15"/>
        <v>15</v>
      </c>
      <c r="H77" s="256"/>
      <c r="I77" s="206">
        <v>18</v>
      </c>
      <c r="J77" s="251" t="s">
        <v>304</v>
      </c>
      <c r="K77" s="197">
        <f t="shared" si="18"/>
        <v>47</v>
      </c>
      <c r="L77" s="248">
        <v>1971</v>
      </c>
      <c r="M77" s="249">
        <v>0.86875000000000002</v>
      </c>
      <c r="N77" s="227">
        <v>2015</v>
      </c>
      <c r="O77" s="254">
        <f t="shared" si="16"/>
        <v>44</v>
      </c>
      <c r="P77" s="194"/>
      <c r="Q77" s="206">
        <v>18</v>
      </c>
      <c r="R77" s="247" t="s">
        <v>305</v>
      </c>
      <c r="S77" s="197">
        <f t="shared" si="19"/>
        <v>64</v>
      </c>
      <c r="T77" s="248">
        <v>1954</v>
      </c>
      <c r="U77" s="253" t="s">
        <v>306</v>
      </c>
      <c r="V77" s="192">
        <v>2015</v>
      </c>
      <c r="W77" s="205">
        <f t="shared" si="17"/>
        <v>61</v>
      </c>
      <c r="X77" s="194"/>
    </row>
    <row r="78" spans="1:24" ht="12.6" customHeight="1" x14ac:dyDescent="0.3">
      <c r="A78" s="206">
        <v>19</v>
      </c>
      <c r="B78" s="251" t="s">
        <v>307</v>
      </c>
      <c r="C78" s="197">
        <f t="shared" si="14"/>
        <v>40</v>
      </c>
      <c r="D78" s="248">
        <v>1978</v>
      </c>
      <c r="E78" s="249">
        <v>0.82777777777777783</v>
      </c>
      <c r="F78" s="227">
        <v>1993</v>
      </c>
      <c r="G78" s="192">
        <f t="shared" si="15"/>
        <v>15</v>
      </c>
      <c r="H78" s="250" t="s">
        <v>164</v>
      </c>
      <c r="I78" s="206">
        <v>19</v>
      </c>
      <c r="J78" s="251" t="s">
        <v>308</v>
      </c>
      <c r="K78" s="197">
        <f t="shared" si="18"/>
        <v>49</v>
      </c>
      <c r="L78" s="248">
        <v>1969</v>
      </c>
      <c r="M78" s="249">
        <v>0.87361111111111101</v>
      </c>
      <c r="N78" s="227">
        <v>2013</v>
      </c>
      <c r="O78" s="254">
        <f t="shared" si="16"/>
        <v>44</v>
      </c>
      <c r="P78" s="194"/>
      <c r="Q78" s="206">
        <v>19</v>
      </c>
      <c r="R78" s="247" t="s">
        <v>309</v>
      </c>
      <c r="S78" s="197">
        <f t="shared" si="19"/>
        <v>58</v>
      </c>
      <c r="T78" s="248">
        <v>1960</v>
      </c>
      <c r="U78" s="249" t="s">
        <v>310</v>
      </c>
      <c r="V78" s="192">
        <v>2011</v>
      </c>
      <c r="W78" s="205">
        <f t="shared" si="17"/>
        <v>51</v>
      </c>
      <c r="X78" s="194"/>
    </row>
    <row r="79" spans="1:24" ht="12.6" customHeight="1" thickBot="1" x14ac:dyDescent="0.35">
      <c r="A79" s="206">
        <v>20</v>
      </c>
      <c r="B79" s="251" t="s">
        <v>260</v>
      </c>
      <c r="C79" s="197">
        <f t="shared" si="14"/>
        <v>43</v>
      </c>
      <c r="D79" s="248">
        <v>1975</v>
      </c>
      <c r="E79" s="249">
        <v>0.82916666666666661</v>
      </c>
      <c r="F79" s="227">
        <v>2009</v>
      </c>
      <c r="G79" s="192">
        <f t="shared" si="15"/>
        <v>34</v>
      </c>
      <c r="H79" s="250" t="s">
        <v>164</v>
      </c>
      <c r="I79" s="206">
        <v>20</v>
      </c>
      <c r="J79" s="257" t="s">
        <v>311</v>
      </c>
      <c r="K79" s="197">
        <f t="shared" si="18"/>
        <v>42</v>
      </c>
      <c r="L79" s="248">
        <v>1976</v>
      </c>
      <c r="M79" s="249">
        <v>0.87847222222222221</v>
      </c>
      <c r="N79" s="227">
        <v>2014</v>
      </c>
      <c r="O79" s="254">
        <f t="shared" si="16"/>
        <v>38</v>
      </c>
      <c r="P79" s="258"/>
      <c r="Q79" s="259"/>
      <c r="R79" s="260"/>
      <c r="S79" s="261"/>
      <c r="T79" s="261"/>
      <c r="U79" s="262"/>
      <c r="V79" s="834" t="s">
        <v>215</v>
      </c>
      <c r="W79" s="834"/>
      <c r="X79" s="240">
        <v>0.9902777777777777</v>
      </c>
    </row>
    <row r="80" spans="1:24" ht="12.6" customHeight="1" thickTop="1" x14ac:dyDescent="0.3">
      <c r="A80" s="206">
        <v>21</v>
      </c>
      <c r="B80" s="251" t="s">
        <v>312</v>
      </c>
      <c r="C80" s="197">
        <f t="shared" si="14"/>
        <v>32</v>
      </c>
      <c r="D80" s="248">
        <v>1986</v>
      </c>
      <c r="E80" s="249">
        <v>0.83333333333333337</v>
      </c>
      <c r="F80" s="192">
        <v>2004</v>
      </c>
      <c r="G80" s="192">
        <f t="shared" si="15"/>
        <v>18</v>
      </c>
      <c r="H80" s="252"/>
      <c r="I80" s="206">
        <v>21</v>
      </c>
      <c r="J80" s="255" t="s">
        <v>290</v>
      </c>
      <c r="K80" s="197">
        <f t="shared" si="18"/>
        <v>37</v>
      </c>
      <c r="L80" s="248">
        <v>1981</v>
      </c>
      <c r="M80" s="249">
        <v>0.88611111111111107</v>
      </c>
      <c r="N80" s="225">
        <v>2017</v>
      </c>
      <c r="O80" s="254">
        <f t="shared" si="16"/>
        <v>36</v>
      </c>
      <c r="P80" s="228"/>
      <c r="Q80" s="206"/>
      <c r="R80" s="849" t="s">
        <v>313</v>
      </c>
      <c r="S80" s="849"/>
      <c r="T80" s="849"/>
      <c r="U80" s="849"/>
      <c r="V80" s="849"/>
      <c r="W80" s="849"/>
      <c r="X80" s="850"/>
    </row>
    <row r="81" spans="1:24" ht="12.6" customHeight="1" x14ac:dyDescent="0.3">
      <c r="A81" s="206">
        <v>22</v>
      </c>
      <c r="B81" s="247" t="s">
        <v>314</v>
      </c>
      <c r="C81" s="197">
        <f t="shared" si="14"/>
        <v>21</v>
      </c>
      <c r="D81" s="248">
        <v>1997</v>
      </c>
      <c r="E81" s="249">
        <v>0.83611111111111114</v>
      </c>
      <c r="F81" s="192">
        <v>2012</v>
      </c>
      <c r="G81" s="192">
        <f t="shared" si="15"/>
        <v>15</v>
      </c>
      <c r="H81" s="252"/>
      <c r="I81" s="206">
        <v>22</v>
      </c>
      <c r="J81" s="251" t="s">
        <v>315</v>
      </c>
      <c r="K81" s="197">
        <f t="shared" si="18"/>
        <v>42</v>
      </c>
      <c r="L81" s="248">
        <v>1976</v>
      </c>
      <c r="M81" s="249">
        <v>0.88680555555555562</v>
      </c>
      <c r="N81" s="227">
        <v>2012</v>
      </c>
      <c r="O81" s="254">
        <f t="shared" si="16"/>
        <v>36</v>
      </c>
      <c r="P81" s="252"/>
      <c r="Q81" s="263" t="s">
        <v>316</v>
      </c>
      <c r="R81" s="851" t="s">
        <v>317</v>
      </c>
      <c r="S81" s="851"/>
      <c r="T81" s="851"/>
      <c r="U81" s="851"/>
      <c r="V81" s="851"/>
      <c r="W81" s="851"/>
      <c r="X81" s="852"/>
    </row>
    <row r="82" spans="1:24" ht="12.6" customHeight="1" x14ac:dyDescent="0.3">
      <c r="A82" s="206">
        <v>23</v>
      </c>
      <c r="B82" s="247" t="s">
        <v>318</v>
      </c>
      <c r="C82" s="197">
        <f t="shared" si="14"/>
        <v>26</v>
      </c>
      <c r="D82" s="248">
        <v>1992</v>
      </c>
      <c r="E82" s="249">
        <v>0.83611111111111114</v>
      </c>
      <c r="F82" s="192">
        <v>2005</v>
      </c>
      <c r="G82" s="192">
        <f t="shared" si="15"/>
        <v>13</v>
      </c>
      <c r="H82" s="252"/>
      <c r="I82" s="206">
        <v>23</v>
      </c>
      <c r="J82" s="247" t="s">
        <v>319</v>
      </c>
      <c r="K82" s="197">
        <f t="shared" si="18"/>
        <v>43</v>
      </c>
      <c r="L82" s="248">
        <v>1975</v>
      </c>
      <c r="M82" s="249">
        <v>0.88958333333333339</v>
      </c>
      <c r="N82" s="202">
        <v>2011</v>
      </c>
      <c r="O82" s="205">
        <f t="shared" si="16"/>
        <v>36</v>
      </c>
      <c r="P82" s="194"/>
      <c r="Q82" s="263"/>
      <c r="R82" s="196"/>
      <c r="S82" s="191"/>
      <c r="T82" s="191"/>
      <c r="U82" s="264"/>
      <c r="V82" s="191"/>
      <c r="W82" s="191"/>
      <c r="X82" s="265"/>
    </row>
    <row r="83" spans="1:24" ht="12.6" customHeight="1" x14ac:dyDescent="0.3">
      <c r="A83" s="206">
        <v>24</v>
      </c>
      <c r="B83" s="247" t="s">
        <v>320</v>
      </c>
      <c r="C83" s="197">
        <f t="shared" si="14"/>
        <v>43</v>
      </c>
      <c r="D83" s="248">
        <v>1975</v>
      </c>
      <c r="E83" s="249">
        <v>0.83750000000000002</v>
      </c>
      <c r="F83" s="192">
        <v>2000</v>
      </c>
      <c r="G83" s="192">
        <f t="shared" si="15"/>
        <v>25</v>
      </c>
      <c r="H83" s="200" t="s">
        <v>164</v>
      </c>
      <c r="I83" s="206">
        <v>24</v>
      </c>
      <c r="J83" s="247" t="s">
        <v>321</v>
      </c>
      <c r="K83" s="197">
        <f t="shared" si="18"/>
        <v>45</v>
      </c>
      <c r="L83" s="248">
        <v>1973</v>
      </c>
      <c r="M83" s="249">
        <v>0.8930555555555556</v>
      </c>
      <c r="N83" s="192">
        <v>2013</v>
      </c>
      <c r="O83" s="205">
        <f t="shared" si="16"/>
        <v>40</v>
      </c>
      <c r="P83" s="194"/>
      <c r="Q83" s="206"/>
      <c r="R83" s="853" t="s">
        <v>322</v>
      </c>
      <c r="S83" s="854"/>
      <c r="T83" s="854"/>
      <c r="U83" s="854"/>
      <c r="V83" s="854"/>
      <c r="W83" s="854"/>
      <c r="X83" s="855"/>
    </row>
    <row r="84" spans="1:24" ht="12.6" customHeight="1" x14ac:dyDescent="0.3">
      <c r="A84" s="206">
        <v>25</v>
      </c>
      <c r="B84" s="247" t="s">
        <v>323</v>
      </c>
      <c r="C84" s="192">
        <f t="shared" si="14"/>
        <v>41</v>
      </c>
      <c r="D84" s="248">
        <v>1977</v>
      </c>
      <c r="E84" s="266">
        <v>0.83888888888888891</v>
      </c>
      <c r="F84" s="192">
        <v>2008</v>
      </c>
      <c r="G84" s="192">
        <f t="shared" si="15"/>
        <v>31</v>
      </c>
      <c r="H84" s="200" t="s">
        <v>164</v>
      </c>
      <c r="I84" s="206">
        <v>25</v>
      </c>
      <c r="J84" s="247" t="s">
        <v>324</v>
      </c>
      <c r="K84" s="197">
        <f t="shared" si="18"/>
        <v>42</v>
      </c>
      <c r="L84" s="248">
        <v>1976</v>
      </c>
      <c r="M84" s="249">
        <v>0.90069444444444446</v>
      </c>
      <c r="N84" s="192">
        <v>2016</v>
      </c>
      <c r="O84" s="205">
        <f t="shared" si="16"/>
        <v>40</v>
      </c>
      <c r="P84" s="194"/>
      <c r="Q84" s="206"/>
      <c r="R84" s="856" t="s">
        <v>325</v>
      </c>
      <c r="S84" s="857"/>
      <c r="T84" s="857"/>
      <c r="U84" s="857"/>
      <c r="V84" s="857"/>
      <c r="W84" s="857"/>
      <c r="X84" s="858"/>
    </row>
    <row r="85" spans="1:24" ht="12.6" customHeight="1" thickBot="1" x14ac:dyDescent="0.35">
      <c r="A85" s="235"/>
      <c r="B85" s="236" t="s">
        <v>214</v>
      </c>
      <c r="C85" s="237"/>
      <c r="D85" s="238"/>
      <c r="E85" s="239">
        <f>SUM(E60:E84)/25</f>
        <v>0.79894444444444435</v>
      </c>
      <c r="F85" s="834" t="s">
        <v>215</v>
      </c>
      <c r="G85" s="834"/>
      <c r="H85" s="267">
        <f>SUM(E60:E69)/10</f>
        <v>0.76402777777777775</v>
      </c>
      <c r="I85" s="235"/>
      <c r="J85" s="236" t="s">
        <v>214</v>
      </c>
      <c r="K85" s="237"/>
      <c r="L85" s="238"/>
      <c r="M85" s="239">
        <f>SUM(M60:M84)/25</f>
        <v>0.83594444444444449</v>
      </c>
      <c r="N85" s="834" t="s">
        <v>215</v>
      </c>
      <c r="O85" s="834"/>
      <c r="P85" s="240">
        <f>SUM(M60:M69)/10</f>
        <v>0.7895833333333333</v>
      </c>
      <c r="Q85" s="235"/>
      <c r="R85" s="859"/>
      <c r="S85" s="860"/>
      <c r="T85" s="860"/>
      <c r="U85" s="860"/>
      <c r="V85" s="860"/>
      <c r="W85" s="860"/>
      <c r="X85" s="861"/>
    </row>
    <row r="86" spans="1:24" ht="12" thickTop="1" x14ac:dyDescent="0.3"/>
  </sheetData>
  <mergeCells count="22">
    <mergeCell ref="A1:X1"/>
    <mergeCell ref="A2:H2"/>
    <mergeCell ref="I2:P2"/>
    <mergeCell ref="Q2:X2"/>
    <mergeCell ref="F29:G29"/>
    <mergeCell ref="N29:O29"/>
    <mergeCell ref="V29:W29"/>
    <mergeCell ref="F85:G85"/>
    <mergeCell ref="N85:O85"/>
    <mergeCell ref="A30:H30"/>
    <mergeCell ref="I30:P30"/>
    <mergeCell ref="Q30:X57"/>
    <mergeCell ref="F57:G57"/>
    <mergeCell ref="N57:O57"/>
    <mergeCell ref="A58:H58"/>
    <mergeCell ref="I58:P58"/>
    <mergeCell ref="Q58:X58"/>
    <mergeCell ref="V79:W79"/>
    <mergeCell ref="R80:X80"/>
    <mergeCell ref="R81:X81"/>
    <mergeCell ref="R83:X83"/>
    <mergeCell ref="R84:X85"/>
  </mergeCells>
  <pageMargins left="0.70866141732283472" right="0.70866141732283472" top="0.78740157480314965" bottom="0.78740157480314965" header="0.31496062992125984" footer="0.31496062992125984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1"/>
  <sheetViews>
    <sheetView workbookViewId="0">
      <selection activeCell="AI40" sqref="AI40"/>
    </sheetView>
  </sheetViews>
  <sheetFormatPr defaultColWidth="9.109375" defaultRowHeight="14.1" customHeight="1" x14ac:dyDescent="0.3"/>
  <cols>
    <col min="1" max="1" width="4.5546875" style="489" customWidth="1"/>
    <col min="2" max="2" width="13.109375" style="496" customWidth="1"/>
    <col min="3" max="9" width="2.6640625" style="457" customWidth="1"/>
    <col min="10" max="10" width="2.6640625" style="434" customWidth="1"/>
    <col min="11" max="11" width="2.6640625" style="522" customWidth="1"/>
    <col min="12" max="16" width="2.6640625" style="434" customWidth="1"/>
    <col min="17" max="17" width="2.6640625" style="523" customWidth="1"/>
    <col min="18" max="19" width="2.6640625" style="457" customWidth="1"/>
    <col min="20" max="27" width="2.6640625" style="434" customWidth="1"/>
    <col min="28" max="30" width="2.6640625" style="524" customWidth="1"/>
    <col min="31" max="31" width="4" style="491" customWidth="1"/>
    <col min="32" max="32" width="2.6640625" style="434" customWidth="1"/>
    <col min="33" max="33" width="1" style="434" customWidth="1"/>
    <col min="34" max="34" width="4.6640625" style="525" customWidth="1"/>
    <col min="35" max="35" width="14.88671875" style="524" customWidth="1"/>
    <col min="36" max="41" width="2.5546875" style="526" customWidth="1"/>
    <col min="42" max="60" width="2.6640625" style="526" customWidth="1"/>
    <col min="61" max="63" width="2.6640625" style="524" customWidth="1"/>
    <col min="64" max="64" width="4.109375" style="526" customWidth="1"/>
    <col min="65" max="65" width="2.6640625" style="526" customWidth="1"/>
    <col min="66" max="16384" width="9.109375" style="439"/>
  </cols>
  <sheetData>
    <row r="1" spans="1:65" s="422" customFormat="1" ht="34.5" customHeight="1" thickTop="1" thickBot="1" x14ac:dyDescent="0.35">
      <c r="A1" s="406" t="s">
        <v>384</v>
      </c>
      <c r="B1" s="407" t="s">
        <v>159</v>
      </c>
      <c r="C1" s="408">
        <v>1991</v>
      </c>
      <c r="D1" s="408">
        <v>1992</v>
      </c>
      <c r="E1" s="408">
        <v>1993</v>
      </c>
      <c r="F1" s="408">
        <v>1994</v>
      </c>
      <c r="G1" s="408">
        <v>1995</v>
      </c>
      <c r="H1" s="409">
        <v>1996</v>
      </c>
      <c r="I1" s="410">
        <v>1997</v>
      </c>
      <c r="J1" s="408">
        <v>1998</v>
      </c>
      <c r="K1" s="408">
        <v>1999</v>
      </c>
      <c r="L1" s="408">
        <v>2000</v>
      </c>
      <c r="M1" s="408">
        <v>2001</v>
      </c>
      <c r="N1" s="408">
        <v>2002</v>
      </c>
      <c r="O1" s="408">
        <v>2003</v>
      </c>
      <c r="P1" s="408">
        <v>2004</v>
      </c>
      <c r="Q1" s="408">
        <v>2005</v>
      </c>
      <c r="R1" s="408">
        <v>2006</v>
      </c>
      <c r="S1" s="408">
        <v>2007</v>
      </c>
      <c r="T1" s="408">
        <v>2008</v>
      </c>
      <c r="U1" s="408">
        <v>2009</v>
      </c>
      <c r="V1" s="409">
        <v>2010</v>
      </c>
      <c r="W1" s="408">
        <v>2011</v>
      </c>
      <c r="X1" s="409">
        <v>2012</v>
      </c>
      <c r="Y1" s="408">
        <v>2013</v>
      </c>
      <c r="Z1" s="408">
        <v>2014</v>
      </c>
      <c r="AA1" s="411">
        <v>2015</v>
      </c>
      <c r="AB1" s="412">
        <v>2016</v>
      </c>
      <c r="AC1" s="413">
        <v>2017</v>
      </c>
      <c r="AD1" s="414">
        <v>2018</v>
      </c>
      <c r="AE1" s="415" t="s">
        <v>385</v>
      </c>
      <c r="AF1" s="416" t="s">
        <v>386</v>
      </c>
      <c r="AG1" s="388"/>
      <c r="AH1" s="406" t="s">
        <v>384</v>
      </c>
      <c r="AI1" s="407" t="s">
        <v>159</v>
      </c>
      <c r="AJ1" s="408">
        <v>1991</v>
      </c>
      <c r="AK1" s="408">
        <v>1992</v>
      </c>
      <c r="AL1" s="408">
        <v>1993</v>
      </c>
      <c r="AM1" s="408">
        <v>1994</v>
      </c>
      <c r="AN1" s="408">
        <v>1995</v>
      </c>
      <c r="AO1" s="417">
        <v>1996</v>
      </c>
      <c r="AP1" s="418">
        <v>1997</v>
      </c>
      <c r="AQ1" s="408">
        <v>1998</v>
      </c>
      <c r="AR1" s="408">
        <v>1999</v>
      </c>
      <c r="AS1" s="408">
        <v>2000</v>
      </c>
      <c r="AT1" s="408">
        <v>2001</v>
      </c>
      <c r="AU1" s="408">
        <v>2002</v>
      </c>
      <c r="AV1" s="408">
        <v>2003</v>
      </c>
      <c r="AW1" s="408">
        <v>2004</v>
      </c>
      <c r="AX1" s="408">
        <v>2005</v>
      </c>
      <c r="AY1" s="408">
        <v>2006</v>
      </c>
      <c r="AZ1" s="408">
        <v>2007</v>
      </c>
      <c r="BA1" s="408">
        <v>2008</v>
      </c>
      <c r="BB1" s="408">
        <v>2009</v>
      </c>
      <c r="BC1" s="409">
        <v>2010</v>
      </c>
      <c r="BD1" s="408">
        <v>2011</v>
      </c>
      <c r="BE1" s="409">
        <v>2012</v>
      </c>
      <c r="BF1" s="409">
        <v>2013</v>
      </c>
      <c r="BG1" s="409">
        <v>2014</v>
      </c>
      <c r="BH1" s="411">
        <v>2015</v>
      </c>
      <c r="BI1" s="419">
        <v>2016</v>
      </c>
      <c r="BJ1" s="420">
        <v>2017</v>
      </c>
      <c r="BK1" s="420">
        <v>2018</v>
      </c>
      <c r="BL1" s="421" t="s">
        <v>385</v>
      </c>
      <c r="BM1" s="416" t="s">
        <v>386</v>
      </c>
    </row>
    <row r="2" spans="1:65" ht="12" customHeight="1" thickTop="1" x14ac:dyDescent="0.3">
      <c r="A2" s="423" t="s">
        <v>387</v>
      </c>
      <c r="B2" s="424" t="s">
        <v>388</v>
      </c>
      <c r="C2" s="425"/>
      <c r="D2" s="425"/>
      <c r="E2" s="425"/>
      <c r="F2" s="425"/>
      <c r="G2" s="425">
        <v>4</v>
      </c>
      <c r="H2" s="426">
        <v>2</v>
      </c>
      <c r="I2" s="427">
        <v>6</v>
      </c>
      <c r="J2" s="425">
        <v>2</v>
      </c>
      <c r="K2" s="425">
        <v>3</v>
      </c>
      <c r="L2" s="428">
        <v>12</v>
      </c>
      <c r="M2" s="425">
        <v>9</v>
      </c>
      <c r="N2" s="425">
        <v>6</v>
      </c>
      <c r="O2" s="425">
        <v>3</v>
      </c>
      <c r="P2" s="425">
        <v>1</v>
      </c>
      <c r="Q2" s="425"/>
      <c r="R2" s="425"/>
      <c r="S2" s="425"/>
      <c r="T2" s="425"/>
      <c r="U2" s="425"/>
      <c r="V2" s="426"/>
      <c r="W2" s="425"/>
      <c r="X2" s="425"/>
      <c r="Y2" s="425"/>
      <c r="Z2" s="425"/>
      <c r="AA2" s="429"/>
      <c r="AB2" s="429"/>
      <c r="AC2" s="430"/>
      <c r="AD2" s="431"/>
      <c r="AE2" s="432">
        <f t="shared" ref="AE2:AE21" si="0">SUM(C2:AD2)</f>
        <v>48</v>
      </c>
      <c r="AF2" s="433">
        <f t="shared" ref="AF2:AF21" si="1">SUM(COUNTIF(C2:AC2,"&gt;-1"))</f>
        <v>10</v>
      </c>
      <c r="AH2" s="423" t="s">
        <v>387</v>
      </c>
      <c r="AI2" s="424" t="s">
        <v>389</v>
      </c>
      <c r="AJ2" s="425">
        <v>8</v>
      </c>
      <c r="AK2" s="425">
        <v>5</v>
      </c>
      <c r="AL2" s="425">
        <v>6</v>
      </c>
      <c r="AM2" s="425"/>
      <c r="AN2" s="425">
        <v>7</v>
      </c>
      <c r="AO2" s="435">
        <v>6</v>
      </c>
      <c r="AP2" s="436">
        <v>3</v>
      </c>
      <c r="AQ2" s="425">
        <v>3</v>
      </c>
      <c r="AR2" s="425">
        <v>2</v>
      </c>
      <c r="AS2" s="425">
        <v>1</v>
      </c>
      <c r="AT2" s="425"/>
      <c r="AU2" s="425"/>
      <c r="AV2" s="425"/>
      <c r="AW2" s="425"/>
      <c r="AX2" s="425"/>
      <c r="AY2" s="425"/>
      <c r="AZ2" s="425"/>
      <c r="BA2" s="425"/>
      <c r="BB2" s="425"/>
      <c r="BC2" s="426"/>
      <c r="BD2" s="425"/>
      <c r="BE2" s="425"/>
      <c r="BF2" s="425"/>
      <c r="BG2" s="425"/>
      <c r="BH2" s="429"/>
      <c r="BI2" s="429"/>
      <c r="BJ2" s="437"/>
      <c r="BK2" s="437"/>
      <c r="BL2" s="438">
        <f t="shared" ref="BL2:BL57" si="2">SUM(AJ2:BK2)</f>
        <v>41</v>
      </c>
      <c r="BM2" s="433">
        <f t="shared" ref="BM2:BM55" si="3">SUM(COUNTIF(AJ2:BJ2,"&gt;-1"))</f>
        <v>9</v>
      </c>
    </row>
    <row r="3" spans="1:65" ht="12" customHeight="1" x14ac:dyDescent="0.3">
      <c r="A3" s="440" t="s">
        <v>390</v>
      </c>
      <c r="B3" s="441" t="s">
        <v>172</v>
      </c>
      <c r="C3" s="442"/>
      <c r="D3" s="442"/>
      <c r="E3" s="442"/>
      <c r="F3" s="442"/>
      <c r="G3" s="442"/>
      <c r="H3" s="443"/>
      <c r="I3" s="444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3"/>
      <c r="W3" s="442">
        <v>3</v>
      </c>
      <c r="X3" s="442">
        <v>7</v>
      </c>
      <c r="Y3" s="442">
        <v>10</v>
      </c>
      <c r="Z3" s="445">
        <v>12</v>
      </c>
      <c r="AA3" s="446">
        <v>5</v>
      </c>
      <c r="AB3" s="446"/>
      <c r="AC3" s="447"/>
      <c r="AD3" s="448"/>
      <c r="AE3" s="432">
        <f t="shared" si="0"/>
        <v>37</v>
      </c>
      <c r="AF3" s="449">
        <f t="shared" si="1"/>
        <v>5</v>
      </c>
      <c r="AH3" s="440" t="s">
        <v>390</v>
      </c>
      <c r="AI3" s="441" t="s">
        <v>391</v>
      </c>
      <c r="AJ3" s="442"/>
      <c r="AK3" s="442"/>
      <c r="AL3" s="442"/>
      <c r="AM3" s="442"/>
      <c r="AN3" s="442"/>
      <c r="AO3" s="450"/>
      <c r="AP3" s="451"/>
      <c r="AQ3" s="442">
        <v>3</v>
      </c>
      <c r="AR3" s="442">
        <v>2</v>
      </c>
      <c r="AS3" s="442">
        <v>1</v>
      </c>
      <c r="AT3" s="442">
        <v>3</v>
      </c>
      <c r="AU3" s="442">
        <v>5</v>
      </c>
      <c r="AV3" s="446">
        <v>10</v>
      </c>
      <c r="AW3" s="442">
        <v>5</v>
      </c>
      <c r="AX3" s="442">
        <v>1</v>
      </c>
      <c r="AY3" s="442">
        <v>1</v>
      </c>
      <c r="AZ3" s="442">
        <v>1</v>
      </c>
      <c r="BA3" s="442"/>
      <c r="BB3" s="442"/>
      <c r="BC3" s="443"/>
      <c r="BD3" s="442"/>
      <c r="BE3" s="442"/>
      <c r="BF3" s="442"/>
      <c r="BG3" s="442"/>
      <c r="BH3" s="446"/>
      <c r="BI3" s="446"/>
      <c r="BJ3" s="452"/>
      <c r="BK3" s="452"/>
      <c r="BL3" s="438">
        <f t="shared" si="2"/>
        <v>32</v>
      </c>
      <c r="BM3" s="449">
        <f t="shared" si="3"/>
        <v>10</v>
      </c>
    </row>
    <row r="4" spans="1:65" ht="12" customHeight="1" x14ac:dyDescent="0.3">
      <c r="A4" s="440" t="s">
        <v>392</v>
      </c>
      <c r="B4" s="441" t="s">
        <v>393</v>
      </c>
      <c r="C4" s="442"/>
      <c r="D4" s="442"/>
      <c r="E4" s="442"/>
      <c r="F4" s="442"/>
      <c r="G4" s="442"/>
      <c r="H4" s="443"/>
      <c r="I4" s="444"/>
      <c r="J4" s="442"/>
      <c r="K4" s="442"/>
      <c r="L4" s="442"/>
      <c r="M4" s="442"/>
      <c r="N4" s="442">
        <v>5</v>
      </c>
      <c r="O4" s="442">
        <v>2</v>
      </c>
      <c r="P4" s="442">
        <v>8</v>
      </c>
      <c r="Q4" s="442">
        <v>5</v>
      </c>
      <c r="R4" s="442">
        <v>4</v>
      </c>
      <c r="S4" s="442">
        <v>5</v>
      </c>
      <c r="T4" s="442">
        <v>3</v>
      </c>
      <c r="U4" s="442">
        <v>3</v>
      </c>
      <c r="V4" s="443">
        <v>2</v>
      </c>
      <c r="W4" s="442"/>
      <c r="X4" s="442"/>
      <c r="Y4" s="442"/>
      <c r="Z4" s="442"/>
      <c r="AA4" s="446"/>
      <c r="AB4" s="446"/>
      <c r="AC4" s="447"/>
      <c r="AD4" s="448"/>
      <c r="AE4" s="432">
        <f t="shared" si="0"/>
        <v>37</v>
      </c>
      <c r="AF4" s="449">
        <f t="shared" si="1"/>
        <v>9</v>
      </c>
      <c r="AH4" s="440" t="s">
        <v>392</v>
      </c>
      <c r="AI4" s="441" t="s">
        <v>394</v>
      </c>
      <c r="AJ4" s="442"/>
      <c r="AK4" s="442"/>
      <c r="AL4" s="442"/>
      <c r="AM4" s="442"/>
      <c r="AN4" s="442"/>
      <c r="AO4" s="450"/>
      <c r="AP4" s="451">
        <v>6</v>
      </c>
      <c r="AQ4" s="442">
        <v>5</v>
      </c>
      <c r="AR4" s="442">
        <v>6</v>
      </c>
      <c r="AS4" s="442">
        <v>5</v>
      </c>
      <c r="AT4" s="442">
        <v>7</v>
      </c>
      <c r="AU4" s="442"/>
      <c r="AV4" s="442"/>
      <c r="AW4" s="442"/>
      <c r="AX4" s="442"/>
      <c r="AY4" s="442"/>
      <c r="AZ4" s="442"/>
      <c r="BA4" s="442"/>
      <c r="BB4" s="442"/>
      <c r="BC4" s="443"/>
      <c r="BD4" s="442"/>
      <c r="BE4" s="442"/>
      <c r="BF4" s="442"/>
      <c r="BG4" s="442"/>
      <c r="BH4" s="446"/>
      <c r="BI4" s="446"/>
      <c r="BJ4" s="452"/>
      <c r="BK4" s="452"/>
      <c r="BL4" s="438">
        <f t="shared" si="2"/>
        <v>29</v>
      </c>
      <c r="BM4" s="449">
        <f t="shared" si="3"/>
        <v>5</v>
      </c>
    </row>
    <row r="5" spans="1:65" ht="12" customHeight="1" x14ac:dyDescent="0.3">
      <c r="A5" s="440" t="s">
        <v>395</v>
      </c>
      <c r="B5" s="441" t="s">
        <v>163</v>
      </c>
      <c r="C5" s="442"/>
      <c r="D5" s="442"/>
      <c r="E5" s="442"/>
      <c r="F5" s="442"/>
      <c r="G5" s="442">
        <v>5</v>
      </c>
      <c r="H5" s="443">
        <v>1</v>
      </c>
      <c r="I5" s="444">
        <v>4</v>
      </c>
      <c r="J5" s="442">
        <v>6</v>
      </c>
      <c r="K5" s="442">
        <v>3</v>
      </c>
      <c r="L5" s="442">
        <v>2</v>
      </c>
      <c r="M5" s="442"/>
      <c r="N5" s="442"/>
      <c r="O5" s="442"/>
      <c r="P5" s="442"/>
      <c r="Q5" s="442"/>
      <c r="R5" s="442"/>
      <c r="S5" s="442"/>
      <c r="T5" s="442"/>
      <c r="U5" s="442"/>
      <c r="V5" s="443"/>
      <c r="W5" s="442"/>
      <c r="X5" s="442"/>
      <c r="Y5" s="442"/>
      <c r="Z5" s="442"/>
      <c r="AA5" s="446"/>
      <c r="AB5" s="446"/>
      <c r="AC5" s="447"/>
      <c r="AD5" s="448"/>
      <c r="AE5" s="432">
        <f t="shared" si="0"/>
        <v>21</v>
      </c>
      <c r="AF5" s="449">
        <f t="shared" si="1"/>
        <v>6</v>
      </c>
      <c r="AH5" s="440" t="s">
        <v>396</v>
      </c>
      <c r="AI5" s="441" t="s">
        <v>397</v>
      </c>
      <c r="AJ5" s="442"/>
      <c r="AK5" s="442"/>
      <c r="AL5" s="442"/>
      <c r="AM5" s="442"/>
      <c r="AN5" s="442"/>
      <c r="AO5" s="450"/>
      <c r="AP5" s="451"/>
      <c r="AQ5" s="442"/>
      <c r="AR5" s="442"/>
      <c r="AS5" s="442"/>
      <c r="AT5" s="442"/>
      <c r="AU5" s="442"/>
      <c r="AV5" s="442"/>
      <c r="AW5" s="442"/>
      <c r="AX5" s="442"/>
      <c r="AY5" s="442">
        <v>2</v>
      </c>
      <c r="AZ5" s="445">
        <v>13</v>
      </c>
      <c r="BA5" s="442">
        <v>10</v>
      </c>
      <c r="BB5" s="442"/>
      <c r="BC5" s="443"/>
      <c r="BD5" s="442"/>
      <c r="BE5" s="442"/>
      <c r="BF5" s="442"/>
      <c r="BG5" s="442"/>
      <c r="BH5" s="446"/>
      <c r="BI5" s="446"/>
      <c r="BJ5" s="452"/>
      <c r="BK5" s="452"/>
      <c r="BL5" s="438">
        <f t="shared" si="2"/>
        <v>25</v>
      </c>
      <c r="BM5" s="449">
        <f t="shared" si="3"/>
        <v>3</v>
      </c>
    </row>
    <row r="6" spans="1:65" ht="12" customHeight="1" x14ac:dyDescent="0.3">
      <c r="A6" s="440" t="s">
        <v>398</v>
      </c>
      <c r="B6" s="441" t="s">
        <v>399</v>
      </c>
      <c r="C6" s="442"/>
      <c r="D6" s="442"/>
      <c r="E6" s="442"/>
      <c r="F6" s="442"/>
      <c r="G6" s="442"/>
      <c r="H6" s="443"/>
      <c r="I6" s="444"/>
      <c r="J6" s="442"/>
      <c r="K6" s="442"/>
      <c r="L6" s="442"/>
      <c r="M6" s="442"/>
      <c r="N6" s="442"/>
      <c r="O6" s="442"/>
      <c r="P6" s="442"/>
      <c r="Q6" s="442"/>
      <c r="R6" s="442"/>
      <c r="S6" s="442">
        <v>3</v>
      </c>
      <c r="T6" s="442">
        <v>2</v>
      </c>
      <c r="U6" s="442">
        <v>3</v>
      </c>
      <c r="V6" s="443">
        <v>7</v>
      </c>
      <c r="W6" s="442">
        <v>2</v>
      </c>
      <c r="X6" s="442"/>
      <c r="Y6" s="442">
        <v>1</v>
      </c>
      <c r="Z6" s="442"/>
      <c r="AA6" s="446"/>
      <c r="AB6" s="446"/>
      <c r="AC6" s="447"/>
      <c r="AD6" s="448"/>
      <c r="AE6" s="432">
        <f t="shared" si="0"/>
        <v>18</v>
      </c>
      <c r="AF6" s="449">
        <f t="shared" si="1"/>
        <v>6</v>
      </c>
      <c r="AH6" s="440"/>
      <c r="AI6" s="441" t="s">
        <v>267</v>
      </c>
      <c r="AJ6" s="442"/>
      <c r="AK6" s="442"/>
      <c r="AL6" s="442"/>
      <c r="AM6" s="442"/>
      <c r="AN6" s="442"/>
      <c r="AO6" s="450"/>
      <c r="AP6" s="451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3"/>
      <c r="BD6" s="442">
        <v>9</v>
      </c>
      <c r="BE6" s="442">
        <v>7</v>
      </c>
      <c r="BF6" s="442">
        <v>6</v>
      </c>
      <c r="BG6" s="442"/>
      <c r="BH6" s="446"/>
      <c r="BI6" s="446">
        <v>2</v>
      </c>
      <c r="BJ6" s="452">
        <v>1</v>
      </c>
      <c r="BK6" s="452"/>
      <c r="BL6" s="438">
        <f t="shared" si="2"/>
        <v>25</v>
      </c>
      <c r="BM6" s="449">
        <f t="shared" si="3"/>
        <v>5</v>
      </c>
    </row>
    <row r="7" spans="1:65" ht="12" customHeight="1" x14ac:dyDescent="0.3">
      <c r="A7" s="440" t="s">
        <v>400</v>
      </c>
      <c r="B7" s="441" t="s">
        <v>401</v>
      </c>
      <c r="C7" s="442"/>
      <c r="D7" s="442"/>
      <c r="E7" s="442"/>
      <c r="F7" s="442"/>
      <c r="G7" s="442"/>
      <c r="H7" s="443"/>
      <c r="I7" s="444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>
        <v>1</v>
      </c>
      <c r="U7" s="442">
        <v>6</v>
      </c>
      <c r="V7" s="443">
        <v>5</v>
      </c>
      <c r="W7" s="442">
        <v>5</v>
      </c>
      <c r="X7" s="442"/>
      <c r="Y7" s="442"/>
      <c r="Z7" s="442"/>
      <c r="AA7" s="446"/>
      <c r="AB7" s="446"/>
      <c r="AC7" s="447"/>
      <c r="AD7" s="448"/>
      <c r="AE7" s="432">
        <f t="shared" si="0"/>
        <v>17</v>
      </c>
      <c r="AF7" s="449">
        <f t="shared" si="1"/>
        <v>4</v>
      </c>
      <c r="AH7" s="440" t="s">
        <v>400</v>
      </c>
      <c r="AI7" s="441" t="s">
        <v>402</v>
      </c>
      <c r="AJ7" s="442"/>
      <c r="AK7" s="442"/>
      <c r="AL7" s="442"/>
      <c r="AM7" s="442"/>
      <c r="AN7" s="442"/>
      <c r="AO7" s="450"/>
      <c r="AP7" s="451"/>
      <c r="AQ7" s="442">
        <v>2</v>
      </c>
      <c r="AR7" s="442">
        <v>5</v>
      </c>
      <c r="AS7" s="442">
        <v>1</v>
      </c>
      <c r="AT7" s="442"/>
      <c r="AU7" s="442"/>
      <c r="AV7" s="442"/>
      <c r="AW7" s="442">
        <v>2</v>
      </c>
      <c r="AX7" s="442">
        <v>10</v>
      </c>
      <c r="AY7" s="442">
        <v>1</v>
      </c>
      <c r="AZ7" s="442"/>
      <c r="BA7" s="442"/>
      <c r="BB7" s="442">
        <v>2</v>
      </c>
      <c r="BC7" s="443"/>
      <c r="BD7" s="442"/>
      <c r="BE7" s="442"/>
      <c r="BF7" s="442"/>
      <c r="BG7" s="442"/>
      <c r="BH7" s="446"/>
      <c r="BI7" s="446"/>
      <c r="BJ7" s="452"/>
      <c r="BK7" s="452"/>
      <c r="BL7" s="438">
        <f t="shared" si="2"/>
        <v>23</v>
      </c>
      <c r="BM7" s="449">
        <f t="shared" si="3"/>
        <v>7</v>
      </c>
    </row>
    <row r="8" spans="1:65" ht="12" customHeight="1" x14ac:dyDescent="0.3">
      <c r="A8" s="440" t="s">
        <v>403</v>
      </c>
      <c r="B8" s="441" t="s">
        <v>404</v>
      </c>
      <c r="C8" s="442"/>
      <c r="D8" s="442"/>
      <c r="E8" s="442"/>
      <c r="F8" s="442"/>
      <c r="G8" s="442"/>
      <c r="H8" s="443"/>
      <c r="I8" s="444">
        <v>1</v>
      </c>
      <c r="J8" s="442">
        <v>1</v>
      </c>
      <c r="K8" s="442"/>
      <c r="L8" s="442"/>
      <c r="M8" s="442"/>
      <c r="N8" s="442"/>
      <c r="O8" s="442">
        <v>1</v>
      </c>
      <c r="P8" s="442">
        <v>1</v>
      </c>
      <c r="Q8" s="442">
        <v>7</v>
      </c>
      <c r="R8" s="442">
        <v>3</v>
      </c>
      <c r="S8" s="442">
        <v>2</v>
      </c>
      <c r="T8" s="442"/>
      <c r="U8" s="442"/>
      <c r="V8" s="443"/>
      <c r="W8" s="442"/>
      <c r="X8" s="442"/>
      <c r="Y8" s="442"/>
      <c r="Z8" s="442"/>
      <c r="AA8" s="446"/>
      <c r="AB8" s="446"/>
      <c r="AC8" s="447"/>
      <c r="AD8" s="448"/>
      <c r="AE8" s="432">
        <f t="shared" si="0"/>
        <v>16</v>
      </c>
      <c r="AF8" s="449">
        <f t="shared" si="1"/>
        <v>7</v>
      </c>
      <c r="AH8" s="440" t="s">
        <v>403</v>
      </c>
      <c r="AI8" s="441" t="s">
        <v>405</v>
      </c>
      <c r="AJ8" s="442">
        <v>3</v>
      </c>
      <c r="AK8" s="442"/>
      <c r="AL8" s="442">
        <v>2</v>
      </c>
      <c r="AM8" s="442">
        <v>3</v>
      </c>
      <c r="AN8" s="442">
        <v>3</v>
      </c>
      <c r="AO8" s="450">
        <v>4</v>
      </c>
      <c r="AP8" s="451">
        <v>2</v>
      </c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3"/>
      <c r="BD8" s="442"/>
      <c r="BE8" s="442"/>
      <c r="BF8" s="442"/>
      <c r="BG8" s="442"/>
      <c r="BH8" s="446"/>
      <c r="BI8" s="446"/>
      <c r="BJ8" s="452"/>
      <c r="BK8" s="452"/>
      <c r="BL8" s="438">
        <f t="shared" si="2"/>
        <v>17</v>
      </c>
      <c r="BM8" s="449">
        <f t="shared" si="3"/>
        <v>6</v>
      </c>
    </row>
    <row r="9" spans="1:65" ht="12" customHeight="1" x14ac:dyDescent="0.3">
      <c r="A9" s="440" t="s">
        <v>406</v>
      </c>
      <c r="B9" s="441" t="s">
        <v>407</v>
      </c>
      <c r="C9" s="442"/>
      <c r="D9" s="442"/>
      <c r="E9" s="442"/>
      <c r="F9" s="442"/>
      <c r="G9" s="442"/>
      <c r="H9" s="443"/>
      <c r="I9" s="444"/>
      <c r="J9" s="442"/>
      <c r="K9" s="442">
        <v>3</v>
      </c>
      <c r="L9" s="442"/>
      <c r="M9" s="442">
        <v>1</v>
      </c>
      <c r="N9" s="442">
        <v>1</v>
      </c>
      <c r="O9" s="442">
        <v>4</v>
      </c>
      <c r="P9" s="442">
        <v>3</v>
      </c>
      <c r="Q9" s="442">
        <v>2</v>
      </c>
      <c r="R9" s="442"/>
      <c r="S9" s="442"/>
      <c r="T9" s="442"/>
      <c r="U9" s="442"/>
      <c r="V9" s="443"/>
      <c r="W9" s="442"/>
      <c r="X9" s="442"/>
      <c r="Y9" s="442"/>
      <c r="Z9" s="442"/>
      <c r="AA9" s="446"/>
      <c r="AB9" s="446"/>
      <c r="AC9" s="447"/>
      <c r="AD9" s="448"/>
      <c r="AE9" s="432">
        <f t="shared" si="0"/>
        <v>14</v>
      </c>
      <c r="AF9" s="449">
        <f t="shared" si="1"/>
        <v>6</v>
      </c>
      <c r="AH9" s="440" t="s">
        <v>406</v>
      </c>
      <c r="AI9" s="441" t="s">
        <v>253</v>
      </c>
      <c r="AJ9" s="442"/>
      <c r="AK9" s="442"/>
      <c r="AL9" s="442"/>
      <c r="AM9" s="442"/>
      <c r="AN9" s="442"/>
      <c r="AO9" s="450"/>
      <c r="AP9" s="451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3"/>
      <c r="BD9" s="442"/>
      <c r="BE9" s="442"/>
      <c r="BF9" s="442">
        <v>4</v>
      </c>
      <c r="BG9" s="442">
        <v>4</v>
      </c>
      <c r="BH9" s="446">
        <v>6</v>
      </c>
      <c r="BI9" s="446"/>
      <c r="BJ9" s="452"/>
      <c r="BK9" s="452"/>
      <c r="BL9" s="438">
        <f t="shared" si="2"/>
        <v>14</v>
      </c>
      <c r="BM9" s="449">
        <f t="shared" si="3"/>
        <v>3</v>
      </c>
    </row>
    <row r="10" spans="1:65" ht="12" customHeight="1" x14ac:dyDescent="0.3">
      <c r="A10" s="440" t="s">
        <v>408</v>
      </c>
      <c r="B10" s="453" t="s">
        <v>88</v>
      </c>
      <c r="C10" s="442"/>
      <c r="D10" s="442"/>
      <c r="E10" s="442"/>
      <c r="F10" s="442"/>
      <c r="G10" s="442"/>
      <c r="H10" s="443"/>
      <c r="I10" s="444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3"/>
      <c r="W10" s="442"/>
      <c r="X10" s="442"/>
      <c r="Y10" s="442"/>
      <c r="Z10" s="442"/>
      <c r="AA10" s="446">
        <v>4</v>
      </c>
      <c r="AB10" s="446">
        <v>3</v>
      </c>
      <c r="AC10" s="447">
        <v>5</v>
      </c>
      <c r="AD10" s="448"/>
      <c r="AE10" s="432">
        <f t="shared" si="0"/>
        <v>12</v>
      </c>
      <c r="AF10" s="449">
        <f t="shared" si="1"/>
        <v>3</v>
      </c>
      <c r="AH10" s="440" t="s">
        <v>409</v>
      </c>
      <c r="AI10" s="441" t="s">
        <v>410</v>
      </c>
      <c r="AJ10" s="442"/>
      <c r="AK10" s="442"/>
      <c r="AL10" s="442"/>
      <c r="AM10" s="442"/>
      <c r="AN10" s="442"/>
      <c r="AO10" s="450"/>
      <c r="AP10" s="451"/>
      <c r="AQ10" s="442"/>
      <c r="AR10" s="442"/>
      <c r="AS10" s="442"/>
      <c r="AT10" s="442"/>
      <c r="AU10" s="442"/>
      <c r="AV10" s="442"/>
      <c r="AW10" s="442"/>
      <c r="AX10" s="442"/>
      <c r="AY10" s="442"/>
      <c r="AZ10" s="442"/>
      <c r="BA10" s="442"/>
      <c r="BB10" s="442">
        <v>2</v>
      </c>
      <c r="BC10" s="443">
        <v>10</v>
      </c>
      <c r="BD10" s="442">
        <v>1</v>
      </c>
      <c r="BE10" s="442"/>
      <c r="BF10" s="442"/>
      <c r="BG10" s="442"/>
      <c r="BH10" s="446"/>
      <c r="BI10" s="446"/>
      <c r="BJ10" s="452"/>
      <c r="BK10" s="452"/>
      <c r="BL10" s="438">
        <f t="shared" si="2"/>
        <v>13</v>
      </c>
      <c r="BM10" s="449">
        <f t="shared" si="3"/>
        <v>3</v>
      </c>
    </row>
    <row r="11" spans="1:65" ht="12" customHeight="1" x14ac:dyDescent="0.3">
      <c r="A11" s="440"/>
      <c r="B11" s="441" t="s">
        <v>411</v>
      </c>
      <c r="C11" s="442"/>
      <c r="D11" s="442"/>
      <c r="E11" s="442"/>
      <c r="F11" s="442"/>
      <c r="G11" s="442"/>
      <c r="H11" s="443"/>
      <c r="I11" s="444"/>
      <c r="J11" s="442"/>
      <c r="K11" s="442"/>
      <c r="L11" s="442"/>
      <c r="M11" s="442">
        <v>1</v>
      </c>
      <c r="N11" s="442">
        <v>2</v>
      </c>
      <c r="O11" s="442"/>
      <c r="P11" s="442"/>
      <c r="Q11" s="442"/>
      <c r="R11" s="442">
        <v>6</v>
      </c>
      <c r="S11" s="442">
        <v>2</v>
      </c>
      <c r="T11" s="442"/>
      <c r="U11" s="442"/>
      <c r="V11" s="443"/>
      <c r="W11" s="442"/>
      <c r="X11" s="442"/>
      <c r="Y11" s="442"/>
      <c r="Z11" s="442">
        <v>1</v>
      </c>
      <c r="AA11" s="446"/>
      <c r="AB11" s="446"/>
      <c r="AC11" s="447"/>
      <c r="AD11" s="448"/>
      <c r="AE11" s="432">
        <f t="shared" si="0"/>
        <v>12</v>
      </c>
      <c r="AF11" s="449">
        <f t="shared" si="1"/>
        <v>5</v>
      </c>
      <c r="AH11" s="440" t="s">
        <v>412</v>
      </c>
      <c r="AI11" s="441" t="s">
        <v>37</v>
      </c>
      <c r="AJ11" s="442"/>
      <c r="AK11" s="442"/>
      <c r="AL11" s="442"/>
      <c r="AM11" s="442"/>
      <c r="AN11" s="442"/>
      <c r="AO11" s="450"/>
      <c r="AP11" s="451"/>
      <c r="AQ11" s="442"/>
      <c r="AR11" s="442"/>
      <c r="AS11" s="442"/>
      <c r="AT11" s="442"/>
      <c r="AU11" s="442"/>
      <c r="AV11" s="442"/>
      <c r="AW11" s="442"/>
      <c r="AX11" s="442"/>
      <c r="AY11" s="442"/>
      <c r="AZ11" s="442">
        <v>1</v>
      </c>
      <c r="BA11" s="442"/>
      <c r="BB11" s="442"/>
      <c r="BC11" s="443"/>
      <c r="BD11" s="442"/>
      <c r="BE11" s="442"/>
      <c r="BF11" s="442"/>
      <c r="BG11" s="442"/>
      <c r="BH11" s="446">
        <v>2</v>
      </c>
      <c r="BI11" s="446">
        <v>1</v>
      </c>
      <c r="BJ11" s="452">
        <v>7</v>
      </c>
      <c r="BK11" s="454">
        <v>1</v>
      </c>
      <c r="BL11" s="438">
        <f t="shared" si="2"/>
        <v>12</v>
      </c>
      <c r="BM11" s="449">
        <f t="shared" si="3"/>
        <v>4</v>
      </c>
    </row>
    <row r="12" spans="1:65" ht="12" customHeight="1" x14ac:dyDescent="0.3">
      <c r="A12" s="440" t="s">
        <v>413</v>
      </c>
      <c r="B12" s="441" t="s">
        <v>414</v>
      </c>
      <c r="C12" s="442">
        <v>5</v>
      </c>
      <c r="D12" s="442">
        <v>3</v>
      </c>
      <c r="E12" s="442">
        <v>3</v>
      </c>
      <c r="F12" s="442"/>
      <c r="G12" s="442"/>
      <c r="H12" s="443"/>
      <c r="I12" s="444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3"/>
      <c r="W12" s="442"/>
      <c r="X12" s="442"/>
      <c r="Y12" s="442"/>
      <c r="Z12" s="442"/>
      <c r="AA12" s="446"/>
      <c r="AB12" s="446"/>
      <c r="AC12" s="447"/>
      <c r="AD12" s="448"/>
      <c r="AE12" s="432">
        <f t="shared" si="0"/>
        <v>11</v>
      </c>
      <c r="AF12" s="449">
        <f t="shared" si="1"/>
        <v>3</v>
      </c>
      <c r="AH12" s="440" t="s">
        <v>415</v>
      </c>
      <c r="AI12" s="441" t="s">
        <v>254</v>
      </c>
      <c r="AJ12" s="442"/>
      <c r="AK12" s="442"/>
      <c r="AL12" s="442"/>
      <c r="AM12" s="442"/>
      <c r="AN12" s="442"/>
      <c r="AO12" s="450"/>
      <c r="AP12" s="451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3"/>
      <c r="BD12" s="442"/>
      <c r="BE12" s="442"/>
      <c r="BF12" s="442"/>
      <c r="BG12" s="442"/>
      <c r="BH12" s="446">
        <v>7</v>
      </c>
      <c r="BI12" s="446">
        <v>1</v>
      </c>
      <c r="BJ12" s="452">
        <v>3</v>
      </c>
      <c r="BK12" s="452"/>
      <c r="BL12" s="438">
        <f t="shared" si="2"/>
        <v>11</v>
      </c>
      <c r="BM12" s="449">
        <f t="shared" si="3"/>
        <v>3</v>
      </c>
    </row>
    <row r="13" spans="1:65" ht="12" customHeight="1" x14ac:dyDescent="0.3">
      <c r="A13" s="440"/>
      <c r="B13" s="441" t="s">
        <v>416</v>
      </c>
      <c r="C13" s="442"/>
      <c r="D13" s="442"/>
      <c r="E13" s="442"/>
      <c r="F13" s="442"/>
      <c r="G13" s="442"/>
      <c r="H13" s="443"/>
      <c r="I13" s="444"/>
      <c r="J13" s="442">
        <v>6</v>
      </c>
      <c r="K13" s="442">
        <v>3</v>
      </c>
      <c r="L13" s="442"/>
      <c r="M13" s="442">
        <v>1</v>
      </c>
      <c r="N13" s="442"/>
      <c r="O13" s="442">
        <v>1</v>
      </c>
      <c r="P13" s="442"/>
      <c r="Q13" s="442"/>
      <c r="R13" s="442"/>
      <c r="S13" s="442"/>
      <c r="T13" s="442"/>
      <c r="U13" s="442"/>
      <c r="V13" s="443"/>
      <c r="W13" s="442"/>
      <c r="X13" s="442"/>
      <c r="Y13" s="442"/>
      <c r="Z13" s="442"/>
      <c r="AA13" s="446"/>
      <c r="AB13" s="446"/>
      <c r="AC13" s="447"/>
      <c r="AD13" s="448"/>
      <c r="AE13" s="432">
        <f t="shared" si="0"/>
        <v>11</v>
      </c>
      <c r="AF13" s="449">
        <f t="shared" si="1"/>
        <v>4</v>
      </c>
      <c r="AH13" s="440" t="s">
        <v>417</v>
      </c>
      <c r="AI13" s="441" t="s">
        <v>49</v>
      </c>
      <c r="AJ13" s="442"/>
      <c r="AK13" s="442"/>
      <c r="AL13" s="442"/>
      <c r="AM13" s="442"/>
      <c r="AN13" s="442"/>
      <c r="AO13" s="450"/>
      <c r="AP13" s="451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3"/>
      <c r="BD13" s="442"/>
      <c r="BE13" s="442"/>
      <c r="BF13" s="442">
        <v>1</v>
      </c>
      <c r="BG13" s="442"/>
      <c r="BH13" s="446"/>
      <c r="BI13" s="446">
        <v>8</v>
      </c>
      <c r="BJ13" s="452">
        <v>1</v>
      </c>
      <c r="BK13" s="452"/>
      <c r="BL13" s="438">
        <f t="shared" si="2"/>
        <v>10</v>
      </c>
      <c r="BM13" s="449">
        <f t="shared" si="3"/>
        <v>3</v>
      </c>
    </row>
    <row r="14" spans="1:65" ht="12" customHeight="1" x14ac:dyDescent="0.3">
      <c r="A14" s="440" t="s">
        <v>418</v>
      </c>
      <c r="B14" s="441" t="s">
        <v>419</v>
      </c>
      <c r="C14" s="442">
        <v>4</v>
      </c>
      <c r="D14" s="442">
        <v>3</v>
      </c>
      <c r="E14" s="442"/>
      <c r="F14" s="442"/>
      <c r="G14" s="442"/>
      <c r="H14" s="443">
        <v>2</v>
      </c>
      <c r="I14" s="444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3"/>
      <c r="W14" s="442"/>
      <c r="X14" s="442"/>
      <c r="Y14" s="442"/>
      <c r="Z14" s="442"/>
      <c r="AA14" s="446"/>
      <c r="AB14" s="446"/>
      <c r="AC14" s="447"/>
      <c r="AD14" s="448"/>
      <c r="AE14" s="432">
        <f t="shared" si="0"/>
        <v>9</v>
      </c>
      <c r="AF14" s="449">
        <f t="shared" si="1"/>
        <v>3</v>
      </c>
      <c r="AH14" s="440" t="s">
        <v>418</v>
      </c>
      <c r="AI14" s="441" t="s">
        <v>420</v>
      </c>
      <c r="AJ14" s="442"/>
      <c r="AK14" s="442"/>
      <c r="AL14" s="442"/>
      <c r="AM14" s="442"/>
      <c r="AN14" s="442"/>
      <c r="AO14" s="450"/>
      <c r="AP14" s="451"/>
      <c r="AQ14" s="442"/>
      <c r="AR14" s="442"/>
      <c r="AS14" s="442"/>
      <c r="AT14" s="442"/>
      <c r="AU14" s="442"/>
      <c r="AV14" s="442"/>
      <c r="AW14" s="442"/>
      <c r="AX14" s="442"/>
      <c r="AY14" s="442"/>
      <c r="AZ14" s="442"/>
      <c r="BA14" s="442"/>
      <c r="BB14" s="442">
        <v>1</v>
      </c>
      <c r="BC14" s="443">
        <v>3</v>
      </c>
      <c r="BD14" s="442">
        <v>5</v>
      </c>
      <c r="BE14" s="442"/>
      <c r="BF14" s="442"/>
      <c r="BG14" s="442"/>
      <c r="BH14" s="446"/>
      <c r="BI14" s="446"/>
      <c r="BJ14" s="452"/>
      <c r="BK14" s="452"/>
      <c r="BL14" s="438">
        <f t="shared" si="2"/>
        <v>9</v>
      </c>
      <c r="BM14" s="449">
        <f t="shared" si="3"/>
        <v>3</v>
      </c>
    </row>
    <row r="15" spans="1:65" ht="12" customHeight="1" x14ac:dyDescent="0.3">
      <c r="A15" s="440"/>
      <c r="B15" s="441" t="s">
        <v>421</v>
      </c>
      <c r="C15" s="442">
        <v>1</v>
      </c>
      <c r="D15" s="442">
        <v>3</v>
      </c>
      <c r="E15" s="442"/>
      <c r="F15" s="442">
        <v>2</v>
      </c>
      <c r="G15" s="442">
        <v>1</v>
      </c>
      <c r="H15" s="443">
        <v>1</v>
      </c>
      <c r="I15" s="444"/>
      <c r="J15" s="442"/>
      <c r="K15" s="442"/>
      <c r="L15" s="442"/>
      <c r="M15" s="442"/>
      <c r="N15" s="442">
        <v>1</v>
      </c>
      <c r="O15" s="442"/>
      <c r="P15" s="442"/>
      <c r="Q15" s="442"/>
      <c r="R15" s="442"/>
      <c r="S15" s="442"/>
      <c r="T15" s="442"/>
      <c r="U15" s="442"/>
      <c r="V15" s="443"/>
      <c r="W15" s="442"/>
      <c r="X15" s="442"/>
      <c r="Y15" s="442"/>
      <c r="Z15" s="442"/>
      <c r="AA15" s="446"/>
      <c r="AB15" s="446"/>
      <c r="AC15" s="447"/>
      <c r="AD15" s="448"/>
      <c r="AE15" s="432">
        <f t="shared" si="0"/>
        <v>9</v>
      </c>
      <c r="AF15" s="449">
        <f t="shared" si="1"/>
        <v>6</v>
      </c>
      <c r="AH15" s="440"/>
      <c r="AI15" s="441" t="s">
        <v>259</v>
      </c>
      <c r="AJ15" s="442"/>
      <c r="AK15" s="442"/>
      <c r="AL15" s="442"/>
      <c r="AM15" s="442"/>
      <c r="AN15" s="442"/>
      <c r="AO15" s="450"/>
      <c r="AP15" s="451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3"/>
      <c r="BD15" s="442"/>
      <c r="BE15" s="442"/>
      <c r="BF15" s="442"/>
      <c r="BG15" s="442">
        <v>9</v>
      </c>
      <c r="BH15" s="446"/>
      <c r="BI15" s="446"/>
      <c r="BJ15" s="452"/>
      <c r="BK15" s="452"/>
      <c r="BL15" s="438">
        <f t="shared" si="2"/>
        <v>9</v>
      </c>
      <c r="BM15" s="449">
        <f t="shared" si="3"/>
        <v>1</v>
      </c>
    </row>
    <row r="16" spans="1:65" ht="12" customHeight="1" x14ac:dyDescent="0.3">
      <c r="A16" s="440" t="s">
        <v>422</v>
      </c>
      <c r="B16" s="441" t="s">
        <v>423</v>
      </c>
      <c r="C16" s="442"/>
      <c r="D16" s="442"/>
      <c r="E16" s="442">
        <v>7</v>
      </c>
      <c r="F16" s="442">
        <v>1</v>
      </c>
      <c r="G16" s="442"/>
      <c r="H16" s="443"/>
      <c r="I16" s="444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3"/>
      <c r="W16" s="442"/>
      <c r="X16" s="442"/>
      <c r="Y16" s="442"/>
      <c r="Z16" s="442"/>
      <c r="AA16" s="446"/>
      <c r="AB16" s="446"/>
      <c r="AC16" s="447"/>
      <c r="AD16" s="448"/>
      <c r="AE16" s="432">
        <f t="shared" si="0"/>
        <v>8</v>
      </c>
      <c r="AF16" s="449">
        <f t="shared" si="1"/>
        <v>2</v>
      </c>
      <c r="AH16" s="440" t="s">
        <v>424</v>
      </c>
      <c r="AI16" s="441" t="s">
        <v>425</v>
      </c>
      <c r="AJ16" s="442"/>
      <c r="AK16" s="442"/>
      <c r="AL16" s="442"/>
      <c r="AM16" s="442"/>
      <c r="AN16" s="442"/>
      <c r="AO16" s="450"/>
      <c r="AP16" s="451"/>
      <c r="AQ16" s="442"/>
      <c r="AR16" s="442"/>
      <c r="AS16" s="442"/>
      <c r="AT16" s="442"/>
      <c r="AU16" s="442"/>
      <c r="AV16" s="442"/>
      <c r="AW16" s="442"/>
      <c r="AX16" s="442"/>
      <c r="AY16" s="442">
        <v>8</v>
      </c>
      <c r="AZ16" s="442"/>
      <c r="BA16" s="442"/>
      <c r="BB16" s="442"/>
      <c r="BC16" s="443"/>
      <c r="BD16" s="442"/>
      <c r="BE16" s="442"/>
      <c r="BF16" s="442"/>
      <c r="BG16" s="442"/>
      <c r="BH16" s="446"/>
      <c r="BI16" s="446"/>
      <c r="BJ16" s="452"/>
      <c r="BK16" s="452"/>
      <c r="BL16" s="438">
        <f t="shared" si="2"/>
        <v>8</v>
      </c>
      <c r="BM16" s="449">
        <f t="shared" si="3"/>
        <v>1</v>
      </c>
    </row>
    <row r="17" spans="1:65" ht="12" customHeight="1" x14ac:dyDescent="0.3">
      <c r="A17" s="440"/>
      <c r="B17" s="453" t="s">
        <v>199</v>
      </c>
      <c r="C17" s="442"/>
      <c r="D17" s="442"/>
      <c r="E17" s="442"/>
      <c r="F17" s="442"/>
      <c r="G17" s="442"/>
      <c r="H17" s="443"/>
      <c r="I17" s="444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3"/>
      <c r="W17" s="442"/>
      <c r="X17" s="442"/>
      <c r="Y17" s="442"/>
      <c r="Z17" s="442">
        <v>1</v>
      </c>
      <c r="AA17" s="446">
        <v>3</v>
      </c>
      <c r="AB17" s="446">
        <v>4</v>
      </c>
      <c r="AC17" s="447"/>
      <c r="AD17" s="448"/>
      <c r="AE17" s="432">
        <f t="shared" si="0"/>
        <v>8</v>
      </c>
      <c r="AF17" s="449">
        <f t="shared" si="1"/>
        <v>3</v>
      </c>
      <c r="AH17" s="440"/>
      <c r="AI17" s="441" t="s">
        <v>426</v>
      </c>
      <c r="AJ17" s="442"/>
      <c r="AK17" s="442"/>
      <c r="AL17" s="442"/>
      <c r="AM17" s="442"/>
      <c r="AN17" s="442"/>
      <c r="AO17" s="450"/>
      <c r="AP17" s="451"/>
      <c r="AQ17" s="442"/>
      <c r="AR17" s="442"/>
      <c r="AS17" s="442"/>
      <c r="AT17" s="442"/>
      <c r="AU17" s="442"/>
      <c r="AV17" s="442"/>
      <c r="AW17" s="442"/>
      <c r="AX17" s="442"/>
      <c r="AY17" s="442"/>
      <c r="AZ17" s="442"/>
      <c r="BA17" s="442"/>
      <c r="BB17" s="442">
        <v>7</v>
      </c>
      <c r="BC17" s="443"/>
      <c r="BD17" s="442"/>
      <c r="BE17" s="442"/>
      <c r="BF17" s="442"/>
      <c r="BG17" s="442"/>
      <c r="BH17" s="446"/>
      <c r="BI17" s="446"/>
      <c r="BJ17" s="452"/>
      <c r="BK17" s="452"/>
      <c r="BL17" s="438">
        <f t="shared" si="2"/>
        <v>7</v>
      </c>
      <c r="BM17" s="449">
        <f t="shared" si="3"/>
        <v>1</v>
      </c>
    </row>
    <row r="18" spans="1:65" ht="12" customHeight="1" x14ac:dyDescent="0.3">
      <c r="A18" s="440"/>
      <c r="B18" s="441" t="s">
        <v>162</v>
      </c>
      <c r="C18" s="442"/>
      <c r="D18" s="442"/>
      <c r="E18" s="442"/>
      <c r="F18" s="442"/>
      <c r="G18" s="442"/>
      <c r="H18" s="443"/>
      <c r="I18" s="444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3"/>
      <c r="W18" s="442">
        <v>2</v>
      </c>
      <c r="X18" s="442">
        <v>2</v>
      </c>
      <c r="Y18" s="442">
        <v>2</v>
      </c>
      <c r="Z18" s="442">
        <v>1</v>
      </c>
      <c r="AA18" s="446"/>
      <c r="AB18" s="446">
        <v>1</v>
      </c>
      <c r="AC18" s="447"/>
      <c r="AD18" s="448"/>
      <c r="AE18" s="432">
        <f t="shared" si="0"/>
        <v>8</v>
      </c>
      <c r="AF18" s="449">
        <f t="shared" si="1"/>
        <v>5</v>
      </c>
      <c r="AH18" s="440"/>
      <c r="AI18" s="441" t="s">
        <v>427</v>
      </c>
      <c r="AJ18" s="442"/>
      <c r="AK18" s="442"/>
      <c r="AL18" s="442"/>
      <c r="AM18" s="442"/>
      <c r="AN18" s="442"/>
      <c r="AO18" s="450"/>
      <c r="AP18" s="451"/>
      <c r="AQ18" s="442"/>
      <c r="AR18" s="442"/>
      <c r="AS18" s="442"/>
      <c r="AT18" s="442"/>
      <c r="AU18" s="442"/>
      <c r="AV18" s="442"/>
      <c r="AW18" s="442"/>
      <c r="AX18" s="442"/>
      <c r="AY18" s="442">
        <v>1</v>
      </c>
      <c r="AZ18" s="442"/>
      <c r="BA18" s="442">
        <v>2</v>
      </c>
      <c r="BB18" s="442"/>
      <c r="BC18" s="443">
        <v>2</v>
      </c>
      <c r="BD18" s="442"/>
      <c r="BE18" s="442">
        <v>1</v>
      </c>
      <c r="BF18" s="442"/>
      <c r="BG18" s="442"/>
      <c r="BH18" s="446"/>
      <c r="BI18" s="446">
        <v>1</v>
      </c>
      <c r="BJ18" s="452"/>
      <c r="BK18" s="452"/>
      <c r="BL18" s="438">
        <f t="shared" si="2"/>
        <v>7</v>
      </c>
      <c r="BM18" s="449">
        <f t="shared" si="3"/>
        <v>5</v>
      </c>
    </row>
    <row r="19" spans="1:65" ht="12" customHeight="1" x14ac:dyDescent="0.3">
      <c r="A19" s="440"/>
      <c r="B19" s="441" t="s">
        <v>428</v>
      </c>
      <c r="C19" s="442"/>
      <c r="D19" s="442"/>
      <c r="E19" s="442"/>
      <c r="F19" s="442"/>
      <c r="G19" s="442"/>
      <c r="H19" s="443">
        <v>1</v>
      </c>
      <c r="I19" s="444">
        <v>2</v>
      </c>
      <c r="J19" s="442"/>
      <c r="K19" s="442">
        <v>1</v>
      </c>
      <c r="L19" s="442">
        <v>2</v>
      </c>
      <c r="M19" s="442">
        <v>1</v>
      </c>
      <c r="N19" s="442"/>
      <c r="O19" s="442"/>
      <c r="P19" s="442"/>
      <c r="Q19" s="442"/>
      <c r="R19" s="442"/>
      <c r="S19" s="442"/>
      <c r="T19" s="442"/>
      <c r="U19" s="442"/>
      <c r="V19" s="443"/>
      <c r="W19" s="442"/>
      <c r="X19" s="442"/>
      <c r="Y19" s="442"/>
      <c r="Z19" s="442"/>
      <c r="AA19" s="446">
        <v>1</v>
      </c>
      <c r="AB19" s="446"/>
      <c r="AC19" s="447"/>
      <c r="AD19" s="448"/>
      <c r="AE19" s="432">
        <f t="shared" si="0"/>
        <v>8</v>
      </c>
      <c r="AF19" s="449">
        <f t="shared" si="1"/>
        <v>6</v>
      </c>
      <c r="AH19" s="440" t="s">
        <v>429</v>
      </c>
      <c r="AI19" s="441" t="s">
        <v>430</v>
      </c>
      <c r="AJ19" s="442"/>
      <c r="AK19" s="442"/>
      <c r="AL19" s="442"/>
      <c r="AM19" s="442"/>
      <c r="AN19" s="442"/>
      <c r="AO19" s="450"/>
      <c r="AP19" s="451"/>
      <c r="AQ19" s="442"/>
      <c r="AR19" s="442"/>
      <c r="AS19" s="442">
        <v>3</v>
      </c>
      <c r="AT19" s="442">
        <v>2</v>
      </c>
      <c r="AU19" s="442">
        <v>1</v>
      </c>
      <c r="AV19" s="442"/>
      <c r="AW19" s="442"/>
      <c r="AX19" s="442"/>
      <c r="AY19" s="442"/>
      <c r="AZ19" s="442"/>
      <c r="BA19" s="442"/>
      <c r="BB19" s="442"/>
      <c r="BC19" s="443"/>
      <c r="BD19" s="442"/>
      <c r="BE19" s="442"/>
      <c r="BF19" s="442"/>
      <c r="BG19" s="442"/>
      <c r="BH19" s="446"/>
      <c r="BI19" s="446"/>
      <c r="BJ19" s="452"/>
      <c r="BK19" s="452"/>
      <c r="BL19" s="438">
        <f t="shared" si="2"/>
        <v>6</v>
      </c>
      <c r="BM19" s="449">
        <f t="shared" si="3"/>
        <v>3</v>
      </c>
    </row>
    <row r="20" spans="1:65" ht="12" customHeight="1" x14ac:dyDescent="0.3">
      <c r="A20" s="440"/>
      <c r="B20" s="441" t="s">
        <v>431</v>
      </c>
      <c r="C20" s="442"/>
      <c r="D20" s="442"/>
      <c r="E20" s="442"/>
      <c r="F20" s="442"/>
      <c r="G20" s="442"/>
      <c r="H20" s="443"/>
      <c r="I20" s="444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3"/>
      <c r="W20" s="442"/>
      <c r="X20" s="442"/>
      <c r="Y20" s="442"/>
      <c r="Z20" s="442"/>
      <c r="AA20" s="446"/>
      <c r="AB20" s="446"/>
      <c r="AC20" s="447">
        <v>6</v>
      </c>
      <c r="AD20" s="455">
        <v>2</v>
      </c>
      <c r="AE20" s="432">
        <f t="shared" si="0"/>
        <v>8</v>
      </c>
      <c r="AF20" s="449">
        <f t="shared" si="1"/>
        <v>1</v>
      </c>
      <c r="AH20" s="440" t="s">
        <v>432</v>
      </c>
      <c r="AI20" s="441" t="s">
        <v>433</v>
      </c>
      <c r="AJ20" s="442"/>
      <c r="AK20" s="442"/>
      <c r="AL20" s="442"/>
      <c r="AM20" s="442">
        <v>1</v>
      </c>
      <c r="AN20" s="442"/>
      <c r="AO20" s="450"/>
      <c r="AP20" s="451">
        <v>1</v>
      </c>
      <c r="AQ20" s="442"/>
      <c r="AR20" s="442"/>
      <c r="AS20" s="442"/>
      <c r="AT20" s="442">
        <v>1</v>
      </c>
      <c r="AU20" s="442">
        <v>2</v>
      </c>
      <c r="AV20" s="442"/>
      <c r="AW20" s="442"/>
      <c r="AX20" s="442"/>
      <c r="AY20" s="442"/>
      <c r="AZ20" s="442"/>
      <c r="BA20" s="442"/>
      <c r="BB20" s="442"/>
      <c r="BC20" s="443"/>
      <c r="BD20" s="442"/>
      <c r="BE20" s="442"/>
      <c r="BF20" s="442"/>
      <c r="BG20" s="442"/>
      <c r="BH20" s="446"/>
      <c r="BI20" s="446"/>
      <c r="BJ20" s="452"/>
      <c r="BK20" s="452"/>
      <c r="BL20" s="438">
        <f t="shared" si="2"/>
        <v>5</v>
      </c>
      <c r="BM20" s="449">
        <f t="shared" si="3"/>
        <v>4</v>
      </c>
    </row>
    <row r="21" spans="1:65" ht="12" customHeight="1" x14ac:dyDescent="0.3">
      <c r="A21" s="440" t="s">
        <v>434</v>
      </c>
      <c r="B21" s="441" t="s">
        <v>435</v>
      </c>
      <c r="C21" s="442"/>
      <c r="D21" s="442"/>
      <c r="E21" s="442"/>
      <c r="F21" s="442">
        <v>2</v>
      </c>
      <c r="G21" s="442">
        <v>2</v>
      </c>
      <c r="H21" s="443">
        <v>2</v>
      </c>
      <c r="I21" s="444">
        <v>1</v>
      </c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3"/>
      <c r="W21" s="442"/>
      <c r="X21" s="442"/>
      <c r="Y21" s="442"/>
      <c r="Z21" s="442"/>
      <c r="AA21" s="446"/>
      <c r="AB21" s="446"/>
      <c r="AC21" s="447"/>
      <c r="AD21" s="448"/>
      <c r="AE21" s="432">
        <f t="shared" si="0"/>
        <v>7</v>
      </c>
      <c r="AF21" s="449">
        <f t="shared" si="1"/>
        <v>4</v>
      </c>
      <c r="AH21" s="440"/>
      <c r="AI21" s="441" t="s">
        <v>436</v>
      </c>
      <c r="AJ21" s="442"/>
      <c r="AK21" s="442"/>
      <c r="AL21" s="442">
        <v>1</v>
      </c>
      <c r="AM21" s="442">
        <v>3</v>
      </c>
      <c r="AN21" s="442"/>
      <c r="AO21" s="450">
        <v>1</v>
      </c>
      <c r="AP21" s="451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3"/>
      <c r="BD21" s="442"/>
      <c r="BE21" s="442"/>
      <c r="BF21" s="442"/>
      <c r="BG21" s="442"/>
      <c r="BH21" s="446"/>
      <c r="BI21" s="446"/>
      <c r="BJ21" s="452"/>
      <c r="BK21" s="452"/>
      <c r="BL21" s="438">
        <f t="shared" si="2"/>
        <v>5</v>
      </c>
      <c r="BM21" s="449">
        <f t="shared" si="3"/>
        <v>3</v>
      </c>
    </row>
    <row r="22" spans="1:65" ht="12" customHeight="1" x14ac:dyDescent="0.3">
      <c r="A22" s="440" t="s">
        <v>437</v>
      </c>
      <c r="B22" s="441" t="s">
        <v>438</v>
      </c>
      <c r="C22" s="442"/>
      <c r="D22" s="442"/>
      <c r="E22" s="442"/>
      <c r="F22" s="442">
        <v>1</v>
      </c>
      <c r="G22" s="442"/>
      <c r="H22" s="443"/>
      <c r="I22" s="444"/>
      <c r="J22" s="442"/>
      <c r="K22" s="442">
        <v>1</v>
      </c>
      <c r="L22" s="442"/>
      <c r="M22" s="442">
        <v>1</v>
      </c>
      <c r="N22" s="442"/>
      <c r="O22" s="442"/>
      <c r="P22" s="442"/>
      <c r="Q22" s="442"/>
      <c r="R22" s="442">
        <v>1</v>
      </c>
      <c r="S22" s="442"/>
      <c r="T22" s="442">
        <v>1</v>
      </c>
      <c r="U22" s="442">
        <v>1</v>
      </c>
      <c r="V22" s="443"/>
      <c r="W22" s="442"/>
      <c r="X22" s="442"/>
      <c r="Y22" s="442"/>
      <c r="Z22" s="442"/>
      <c r="AA22" s="446"/>
      <c r="AB22" s="446"/>
      <c r="AC22" s="447"/>
      <c r="AD22" s="448"/>
      <c r="AE22" s="432">
        <f t="shared" ref="AE22:AE51" si="4">SUM(C22:AD22)</f>
        <v>6</v>
      </c>
      <c r="AF22" s="449">
        <f t="shared" ref="AF22:AF51" si="5">SUM(COUNTIF(C22:AC22,"&gt;-1"))</f>
        <v>6</v>
      </c>
      <c r="AH22" s="440"/>
      <c r="AI22" s="441" t="s">
        <v>439</v>
      </c>
      <c r="AJ22" s="442"/>
      <c r="AK22" s="442"/>
      <c r="AL22" s="442"/>
      <c r="AM22" s="442"/>
      <c r="AN22" s="442"/>
      <c r="AO22" s="450"/>
      <c r="AP22" s="451"/>
      <c r="AQ22" s="442"/>
      <c r="AR22" s="442"/>
      <c r="AS22" s="442"/>
      <c r="AT22" s="442"/>
      <c r="AU22" s="442"/>
      <c r="AV22" s="442"/>
      <c r="AW22" s="442"/>
      <c r="AX22" s="442">
        <v>2</v>
      </c>
      <c r="AY22" s="442">
        <v>1</v>
      </c>
      <c r="AZ22" s="442"/>
      <c r="BA22" s="442">
        <v>2</v>
      </c>
      <c r="BB22" s="442"/>
      <c r="BC22" s="443"/>
      <c r="BD22" s="442"/>
      <c r="BE22" s="442"/>
      <c r="BF22" s="442"/>
      <c r="BG22" s="442"/>
      <c r="BH22" s="446"/>
      <c r="BI22" s="446"/>
      <c r="BJ22" s="452"/>
      <c r="BK22" s="452"/>
      <c r="BL22" s="438">
        <f t="shared" si="2"/>
        <v>5</v>
      </c>
      <c r="BM22" s="449">
        <f t="shared" si="3"/>
        <v>3</v>
      </c>
    </row>
    <row r="23" spans="1:65" ht="12" customHeight="1" x14ac:dyDescent="0.3">
      <c r="A23" s="440" t="s">
        <v>440</v>
      </c>
      <c r="B23" s="441" t="s">
        <v>441</v>
      </c>
      <c r="C23" s="442"/>
      <c r="D23" s="442"/>
      <c r="E23" s="442"/>
      <c r="F23" s="442"/>
      <c r="G23" s="442"/>
      <c r="H23" s="443"/>
      <c r="I23" s="444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>
        <v>3</v>
      </c>
      <c r="U23" s="442">
        <v>2</v>
      </c>
      <c r="V23" s="443"/>
      <c r="W23" s="442"/>
      <c r="X23" s="442"/>
      <c r="Y23" s="442"/>
      <c r="Z23" s="442"/>
      <c r="AA23" s="446"/>
      <c r="AB23" s="446"/>
      <c r="AC23" s="447"/>
      <c r="AD23" s="448"/>
      <c r="AE23" s="432">
        <f t="shared" si="4"/>
        <v>5</v>
      </c>
      <c r="AF23" s="449">
        <f t="shared" si="5"/>
        <v>2</v>
      </c>
      <c r="AH23" s="440"/>
      <c r="AI23" s="441" t="s">
        <v>442</v>
      </c>
      <c r="AJ23" s="442"/>
      <c r="AK23" s="442"/>
      <c r="AL23" s="442"/>
      <c r="AM23" s="442"/>
      <c r="AN23" s="442"/>
      <c r="AO23" s="450"/>
      <c r="AP23" s="451"/>
      <c r="AQ23" s="442"/>
      <c r="AR23" s="442"/>
      <c r="AS23" s="442"/>
      <c r="AT23" s="442"/>
      <c r="AU23" s="442"/>
      <c r="AV23" s="442">
        <v>4</v>
      </c>
      <c r="AW23" s="442"/>
      <c r="AX23" s="442">
        <v>1</v>
      </c>
      <c r="AY23" s="442"/>
      <c r="AZ23" s="442"/>
      <c r="BA23" s="442"/>
      <c r="BB23" s="442"/>
      <c r="BC23" s="443"/>
      <c r="BD23" s="442"/>
      <c r="BE23" s="442"/>
      <c r="BF23" s="442"/>
      <c r="BG23" s="442"/>
      <c r="BH23" s="446"/>
      <c r="BI23" s="446"/>
      <c r="BJ23" s="452"/>
      <c r="BK23" s="452"/>
      <c r="BL23" s="438">
        <f t="shared" si="2"/>
        <v>5</v>
      </c>
      <c r="BM23" s="449">
        <f t="shared" si="3"/>
        <v>2</v>
      </c>
    </row>
    <row r="24" spans="1:65" ht="12" customHeight="1" x14ac:dyDescent="0.3">
      <c r="A24" s="440"/>
      <c r="B24" s="441" t="s">
        <v>18</v>
      </c>
      <c r="C24" s="442"/>
      <c r="D24" s="442"/>
      <c r="E24" s="442"/>
      <c r="F24" s="442"/>
      <c r="G24" s="442"/>
      <c r="H24" s="443"/>
      <c r="I24" s="444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3"/>
      <c r="W24" s="442"/>
      <c r="X24" s="442"/>
      <c r="Y24" s="442"/>
      <c r="Z24" s="442"/>
      <c r="AA24" s="446"/>
      <c r="AB24" s="446">
        <v>4</v>
      </c>
      <c r="AC24" s="447">
        <v>1</v>
      </c>
      <c r="AD24" s="448"/>
      <c r="AE24" s="432">
        <f t="shared" si="4"/>
        <v>5</v>
      </c>
      <c r="AF24" s="449">
        <f t="shared" si="5"/>
        <v>2</v>
      </c>
      <c r="AH24" s="440" t="s">
        <v>443</v>
      </c>
      <c r="AI24" s="441" t="s">
        <v>444</v>
      </c>
      <c r="AJ24" s="442"/>
      <c r="AK24" s="442">
        <v>1</v>
      </c>
      <c r="AL24" s="442"/>
      <c r="AM24" s="442">
        <v>1</v>
      </c>
      <c r="AN24" s="442"/>
      <c r="AO24" s="450"/>
      <c r="AP24" s="451">
        <v>1</v>
      </c>
      <c r="AQ24" s="442">
        <v>1</v>
      </c>
      <c r="AR24" s="442"/>
      <c r="AS24" s="442"/>
      <c r="AT24" s="442"/>
      <c r="AU24" s="442"/>
      <c r="AV24" s="442"/>
      <c r="AW24" s="442"/>
      <c r="AX24" s="442"/>
      <c r="AY24" s="442"/>
      <c r="AZ24" s="442"/>
      <c r="BA24" s="442"/>
      <c r="BB24" s="442"/>
      <c r="BC24" s="443"/>
      <c r="BD24" s="442"/>
      <c r="BE24" s="442"/>
      <c r="BF24" s="442"/>
      <c r="BG24" s="442"/>
      <c r="BH24" s="446"/>
      <c r="BI24" s="446"/>
      <c r="BJ24" s="452"/>
      <c r="BK24" s="452"/>
      <c r="BL24" s="438">
        <f t="shared" si="2"/>
        <v>4</v>
      </c>
      <c r="BM24" s="449">
        <f t="shared" si="3"/>
        <v>4</v>
      </c>
    </row>
    <row r="25" spans="1:65" ht="12" customHeight="1" x14ac:dyDescent="0.3">
      <c r="A25" s="440"/>
      <c r="B25" s="441" t="s">
        <v>445</v>
      </c>
      <c r="C25" s="442"/>
      <c r="D25" s="442"/>
      <c r="E25" s="442"/>
      <c r="F25" s="442"/>
      <c r="G25" s="442"/>
      <c r="H25" s="443"/>
      <c r="I25" s="444"/>
      <c r="J25" s="442"/>
      <c r="K25" s="442"/>
      <c r="L25" s="442"/>
      <c r="M25" s="442"/>
      <c r="N25" s="442"/>
      <c r="O25" s="442"/>
      <c r="P25" s="442"/>
      <c r="Q25" s="442">
        <v>1</v>
      </c>
      <c r="R25" s="442">
        <v>1</v>
      </c>
      <c r="S25" s="442"/>
      <c r="T25" s="442">
        <v>2</v>
      </c>
      <c r="U25" s="442"/>
      <c r="V25" s="443"/>
      <c r="W25" s="442">
        <v>1</v>
      </c>
      <c r="X25" s="442"/>
      <c r="Y25" s="442"/>
      <c r="Z25" s="442"/>
      <c r="AA25" s="446"/>
      <c r="AB25" s="446"/>
      <c r="AC25" s="447"/>
      <c r="AD25" s="448"/>
      <c r="AE25" s="432">
        <f t="shared" si="4"/>
        <v>5</v>
      </c>
      <c r="AF25" s="449">
        <f t="shared" si="5"/>
        <v>4</v>
      </c>
      <c r="AH25" s="440"/>
      <c r="AI25" s="441" t="s">
        <v>446</v>
      </c>
      <c r="AJ25" s="442"/>
      <c r="AK25" s="442"/>
      <c r="AL25" s="442"/>
      <c r="AM25" s="442"/>
      <c r="AN25" s="442"/>
      <c r="AO25" s="450"/>
      <c r="AP25" s="451"/>
      <c r="AQ25" s="442"/>
      <c r="AR25" s="442"/>
      <c r="AS25" s="442">
        <v>3</v>
      </c>
      <c r="AT25" s="442">
        <v>1</v>
      </c>
      <c r="AU25" s="442"/>
      <c r="AV25" s="442"/>
      <c r="AW25" s="442"/>
      <c r="AX25" s="442"/>
      <c r="AY25" s="442"/>
      <c r="AZ25" s="442"/>
      <c r="BA25" s="442"/>
      <c r="BB25" s="442"/>
      <c r="BC25" s="443"/>
      <c r="BD25" s="442"/>
      <c r="BE25" s="442"/>
      <c r="BF25" s="442"/>
      <c r="BG25" s="442"/>
      <c r="BH25" s="446"/>
      <c r="BI25" s="446"/>
      <c r="BJ25" s="452"/>
      <c r="BK25" s="452"/>
      <c r="BL25" s="438">
        <f t="shared" si="2"/>
        <v>4</v>
      </c>
      <c r="BM25" s="449">
        <f t="shared" si="3"/>
        <v>2</v>
      </c>
    </row>
    <row r="26" spans="1:65" ht="12" customHeight="1" x14ac:dyDescent="0.3">
      <c r="A26" s="440" t="s">
        <v>447</v>
      </c>
      <c r="B26" s="441" t="s">
        <v>192</v>
      </c>
      <c r="C26" s="442"/>
      <c r="D26" s="442"/>
      <c r="E26" s="442"/>
      <c r="F26" s="442"/>
      <c r="G26" s="442"/>
      <c r="H26" s="443">
        <v>3</v>
      </c>
      <c r="I26" s="444">
        <v>1</v>
      </c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3"/>
      <c r="W26" s="442"/>
      <c r="X26" s="442"/>
      <c r="Y26" s="442"/>
      <c r="Z26" s="442"/>
      <c r="AA26" s="446"/>
      <c r="AB26" s="446"/>
      <c r="AC26" s="447"/>
      <c r="AD26" s="448"/>
      <c r="AE26" s="432">
        <f t="shared" si="4"/>
        <v>4</v>
      </c>
      <c r="AF26" s="449">
        <f t="shared" si="5"/>
        <v>2</v>
      </c>
      <c r="AH26" s="440"/>
      <c r="AI26" s="441" t="s">
        <v>448</v>
      </c>
      <c r="AJ26" s="442"/>
      <c r="AK26" s="442"/>
      <c r="AL26" s="442"/>
      <c r="AM26" s="442"/>
      <c r="AN26" s="442"/>
      <c r="AO26" s="450"/>
      <c r="AP26" s="451"/>
      <c r="AQ26" s="442"/>
      <c r="AR26" s="442"/>
      <c r="AS26" s="442"/>
      <c r="AT26" s="442">
        <v>1</v>
      </c>
      <c r="AU26" s="442">
        <v>3</v>
      </c>
      <c r="AV26" s="442"/>
      <c r="AW26" s="442"/>
      <c r="AX26" s="442"/>
      <c r="AY26" s="442"/>
      <c r="AZ26" s="442"/>
      <c r="BA26" s="442"/>
      <c r="BB26" s="442"/>
      <c r="BC26" s="443"/>
      <c r="BD26" s="442"/>
      <c r="BE26" s="442"/>
      <c r="BF26" s="442"/>
      <c r="BG26" s="442"/>
      <c r="BH26" s="446"/>
      <c r="BI26" s="446"/>
      <c r="BJ26" s="452"/>
      <c r="BK26" s="452"/>
      <c r="BL26" s="438">
        <f t="shared" si="2"/>
        <v>4</v>
      </c>
      <c r="BM26" s="449">
        <f t="shared" si="3"/>
        <v>2</v>
      </c>
    </row>
    <row r="27" spans="1:65" ht="12" customHeight="1" x14ac:dyDescent="0.3">
      <c r="A27" s="440"/>
      <c r="B27" s="441" t="s">
        <v>218</v>
      </c>
      <c r="C27" s="442"/>
      <c r="D27" s="442"/>
      <c r="E27" s="442"/>
      <c r="F27" s="442"/>
      <c r="G27" s="442"/>
      <c r="H27" s="443"/>
      <c r="I27" s="444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3"/>
      <c r="W27" s="442"/>
      <c r="X27" s="442">
        <v>3</v>
      </c>
      <c r="Y27" s="442">
        <v>1</v>
      </c>
      <c r="Z27" s="442"/>
      <c r="AA27" s="446"/>
      <c r="AB27" s="446"/>
      <c r="AC27" s="447"/>
      <c r="AD27" s="448"/>
      <c r="AE27" s="432">
        <f t="shared" si="4"/>
        <v>4</v>
      </c>
      <c r="AF27" s="449">
        <f t="shared" si="5"/>
        <v>2</v>
      </c>
      <c r="AH27" s="440"/>
      <c r="AI27" s="441" t="s">
        <v>449</v>
      </c>
      <c r="AJ27" s="442"/>
      <c r="AK27" s="442"/>
      <c r="AL27" s="442"/>
      <c r="AM27" s="442"/>
      <c r="AN27" s="442"/>
      <c r="AO27" s="450"/>
      <c r="AP27" s="451"/>
      <c r="AQ27" s="442"/>
      <c r="AR27" s="442"/>
      <c r="AS27" s="442"/>
      <c r="AT27" s="442"/>
      <c r="AU27" s="442"/>
      <c r="AV27" s="442"/>
      <c r="AW27" s="442">
        <v>3</v>
      </c>
      <c r="AX27" s="442">
        <v>1</v>
      </c>
      <c r="AY27" s="442"/>
      <c r="AZ27" s="442"/>
      <c r="BA27" s="442"/>
      <c r="BB27" s="442"/>
      <c r="BC27" s="443"/>
      <c r="BD27" s="442"/>
      <c r="BE27" s="442"/>
      <c r="BF27" s="442"/>
      <c r="BG27" s="442"/>
      <c r="BH27" s="446"/>
      <c r="BI27" s="446"/>
      <c r="BJ27" s="452"/>
      <c r="BK27" s="452"/>
      <c r="BL27" s="438">
        <f t="shared" si="2"/>
        <v>4</v>
      </c>
      <c r="BM27" s="449">
        <f t="shared" si="3"/>
        <v>2</v>
      </c>
    </row>
    <row r="28" spans="1:65" ht="12" customHeight="1" x14ac:dyDescent="0.3">
      <c r="A28" s="440"/>
      <c r="B28" s="453" t="s">
        <v>187</v>
      </c>
      <c r="C28" s="442"/>
      <c r="D28" s="442"/>
      <c r="E28" s="442"/>
      <c r="F28" s="442"/>
      <c r="G28" s="442"/>
      <c r="H28" s="443"/>
      <c r="I28" s="444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3"/>
      <c r="W28" s="442"/>
      <c r="X28" s="442"/>
      <c r="Y28" s="442"/>
      <c r="Z28" s="442"/>
      <c r="AA28" s="446">
        <v>2</v>
      </c>
      <c r="AB28" s="446">
        <v>2</v>
      </c>
      <c r="AC28" s="447"/>
      <c r="AD28" s="448"/>
      <c r="AE28" s="432">
        <f t="shared" si="4"/>
        <v>4</v>
      </c>
      <c r="AF28" s="449">
        <f t="shared" si="5"/>
        <v>2</v>
      </c>
      <c r="AH28" s="440"/>
      <c r="AI28" s="441" t="s">
        <v>450</v>
      </c>
      <c r="AJ28" s="442"/>
      <c r="AK28" s="442"/>
      <c r="AL28" s="442"/>
      <c r="AM28" s="442"/>
      <c r="AN28" s="442"/>
      <c r="AO28" s="450"/>
      <c r="AP28" s="451"/>
      <c r="AQ28" s="442"/>
      <c r="AR28" s="442"/>
      <c r="AS28" s="442"/>
      <c r="AT28" s="442"/>
      <c r="AU28" s="442"/>
      <c r="AV28" s="442"/>
      <c r="AW28" s="442">
        <v>4</v>
      </c>
      <c r="AX28" s="442"/>
      <c r="AY28" s="442"/>
      <c r="AZ28" s="442"/>
      <c r="BA28" s="442"/>
      <c r="BB28" s="442"/>
      <c r="BC28" s="443"/>
      <c r="BD28" s="442"/>
      <c r="BE28" s="442"/>
      <c r="BF28" s="442"/>
      <c r="BG28" s="442"/>
      <c r="BH28" s="446"/>
      <c r="BI28" s="446"/>
      <c r="BJ28" s="452"/>
      <c r="BK28" s="452"/>
      <c r="BL28" s="438">
        <f t="shared" si="2"/>
        <v>4</v>
      </c>
      <c r="BM28" s="449">
        <f t="shared" si="3"/>
        <v>1</v>
      </c>
    </row>
    <row r="29" spans="1:65" ht="12" customHeight="1" x14ac:dyDescent="0.3">
      <c r="A29" s="440" t="s">
        <v>451</v>
      </c>
      <c r="B29" s="441" t="s">
        <v>452</v>
      </c>
      <c r="C29" s="442"/>
      <c r="D29" s="442"/>
      <c r="E29" s="442"/>
      <c r="F29" s="442"/>
      <c r="G29" s="442"/>
      <c r="H29" s="443"/>
      <c r="I29" s="444"/>
      <c r="J29" s="442"/>
      <c r="K29" s="442"/>
      <c r="L29" s="442"/>
      <c r="M29" s="442"/>
      <c r="N29" s="442"/>
      <c r="O29" s="442"/>
      <c r="P29" s="442"/>
      <c r="Q29" s="442"/>
      <c r="R29" s="442"/>
      <c r="S29" s="442">
        <v>2</v>
      </c>
      <c r="T29" s="442">
        <v>1</v>
      </c>
      <c r="U29" s="442"/>
      <c r="V29" s="443"/>
      <c r="W29" s="442"/>
      <c r="X29" s="442"/>
      <c r="Y29" s="442"/>
      <c r="Z29" s="442"/>
      <c r="AA29" s="446"/>
      <c r="AB29" s="446"/>
      <c r="AC29" s="447"/>
      <c r="AD29" s="448"/>
      <c r="AE29" s="432">
        <f t="shared" si="4"/>
        <v>3</v>
      </c>
      <c r="AF29" s="449">
        <f t="shared" si="5"/>
        <v>2</v>
      </c>
      <c r="AH29" s="440"/>
      <c r="AI29" s="441" t="s">
        <v>281</v>
      </c>
      <c r="AJ29" s="442"/>
      <c r="AK29" s="442"/>
      <c r="AL29" s="442"/>
      <c r="AM29" s="442"/>
      <c r="AN29" s="442"/>
      <c r="AO29" s="450"/>
      <c r="AP29" s="451"/>
      <c r="AQ29" s="442"/>
      <c r="AR29" s="442"/>
      <c r="AS29" s="442"/>
      <c r="AT29" s="442"/>
      <c r="AU29" s="442"/>
      <c r="AV29" s="442"/>
      <c r="AW29" s="442"/>
      <c r="AX29" s="442"/>
      <c r="AY29" s="442"/>
      <c r="AZ29" s="442"/>
      <c r="BA29" s="442"/>
      <c r="BB29" s="442"/>
      <c r="BC29" s="443"/>
      <c r="BD29" s="442"/>
      <c r="BE29" s="442">
        <v>3</v>
      </c>
      <c r="BF29" s="442">
        <v>1</v>
      </c>
      <c r="BG29" s="442"/>
      <c r="BH29" s="446"/>
      <c r="BI29" s="446"/>
      <c r="BJ29" s="452"/>
      <c r="BK29" s="452"/>
      <c r="BL29" s="438">
        <f t="shared" si="2"/>
        <v>4</v>
      </c>
      <c r="BM29" s="449">
        <f t="shared" si="3"/>
        <v>2</v>
      </c>
    </row>
    <row r="30" spans="1:65" ht="12" customHeight="1" x14ac:dyDescent="0.3">
      <c r="A30" s="440"/>
      <c r="B30" s="441" t="s">
        <v>453</v>
      </c>
      <c r="C30" s="442"/>
      <c r="D30" s="442"/>
      <c r="E30" s="442"/>
      <c r="F30" s="442"/>
      <c r="G30" s="442"/>
      <c r="H30" s="443"/>
      <c r="I30" s="444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3"/>
      <c r="W30" s="442"/>
      <c r="X30" s="442"/>
      <c r="Y30" s="442"/>
      <c r="Z30" s="442"/>
      <c r="AA30" s="446"/>
      <c r="AB30" s="446">
        <v>1</v>
      </c>
      <c r="AC30" s="447">
        <v>2</v>
      </c>
      <c r="AD30" s="448"/>
      <c r="AE30" s="432">
        <f t="shared" si="4"/>
        <v>3</v>
      </c>
      <c r="AF30" s="449">
        <f t="shared" si="5"/>
        <v>2</v>
      </c>
      <c r="AH30" s="440"/>
      <c r="AI30" s="441" t="s">
        <v>272</v>
      </c>
      <c r="AJ30" s="442"/>
      <c r="AK30" s="442"/>
      <c r="AL30" s="442"/>
      <c r="AM30" s="442"/>
      <c r="AN30" s="442"/>
      <c r="AO30" s="450"/>
      <c r="AP30" s="451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2"/>
      <c r="BC30" s="443"/>
      <c r="BD30" s="442"/>
      <c r="BE30" s="442">
        <v>2</v>
      </c>
      <c r="BF30" s="442">
        <v>2</v>
      </c>
      <c r="BG30" s="442"/>
      <c r="BH30" s="446"/>
      <c r="BI30" s="446"/>
      <c r="BJ30" s="452"/>
      <c r="BK30" s="452"/>
      <c r="BL30" s="438">
        <f t="shared" si="2"/>
        <v>4</v>
      </c>
      <c r="BM30" s="449">
        <f t="shared" si="3"/>
        <v>2</v>
      </c>
    </row>
    <row r="31" spans="1:65" ht="12" customHeight="1" x14ac:dyDescent="0.3">
      <c r="A31" s="440"/>
      <c r="B31" s="441" t="s">
        <v>209</v>
      </c>
      <c r="C31" s="442"/>
      <c r="D31" s="442"/>
      <c r="E31" s="442"/>
      <c r="F31" s="442"/>
      <c r="G31" s="442"/>
      <c r="H31" s="443"/>
      <c r="I31" s="444"/>
      <c r="J31" s="442"/>
      <c r="K31" s="442"/>
      <c r="L31" s="442"/>
      <c r="M31" s="442">
        <v>1</v>
      </c>
      <c r="N31" s="442"/>
      <c r="O31" s="442">
        <v>1</v>
      </c>
      <c r="P31" s="442">
        <v>1</v>
      </c>
      <c r="Q31" s="442"/>
      <c r="R31" s="442"/>
      <c r="S31" s="442"/>
      <c r="T31" s="442"/>
      <c r="U31" s="442"/>
      <c r="V31" s="443"/>
      <c r="W31" s="442"/>
      <c r="X31" s="442"/>
      <c r="Y31" s="442"/>
      <c r="Z31" s="442"/>
      <c r="AA31" s="446"/>
      <c r="AB31" s="446"/>
      <c r="AC31" s="447"/>
      <c r="AD31" s="448"/>
      <c r="AE31" s="432">
        <f t="shared" si="4"/>
        <v>3</v>
      </c>
      <c r="AF31" s="449">
        <f t="shared" si="5"/>
        <v>3</v>
      </c>
      <c r="AH31" s="440"/>
      <c r="AI31" s="441" t="s">
        <v>276</v>
      </c>
      <c r="AJ31" s="442"/>
      <c r="AK31" s="442"/>
      <c r="AL31" s="442"/>
      <c r="AM31" s="442"/>
      <c r="AN31" s="442"/>
      <c r="AO31" s="450"/>
      <c r="AP31" s="451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2"/>
      <c r="BB31" s="442"/>
      <c r="BC31" s="443"/>
      <c r="BD31" s="442"/>
      <c r="BE31" s="442"/>
      <c r="BF31" s="442"/>
      <c r="BG31" s="442"/>
      <c r="BH31" s="446"/>
      <c r="BI31" s="446">
        <v>2</v>
      </c>
      <c r="BJ31" s="452">
        <v>2</v>
      </c>
      <c r="BK31" s="452"/>
      <c r="BL31" s="438">
        <f t="shared" si="2"/>
        <v>4</v>
      </c>
      <c r="BM31" s="449">
        <f t="shared" si="3"/>
        <v>2</v>
      </c>
    </row>
    <row r="32" spans="1:65" ht="12" customHeight="1" x14ac:dyDescent="0.3">
      <c r="A32" s="440" t="s">
        <v>454</v>
      </c>
      <c r="B32" s="441" t="s">
        <v>455</v>
      </c>
      <c r="C32" s="442"/>
      <c r="D32" s="442"/>
      <c r="E32" s="442"/>
      <c r="F32" s="442">
        <v>2</v>
      </c>
      <c r="G32" s="442"/>
      <c r="H32" s="443"/>
      <c r="I32" s="444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3"/>
      <c r="W32" s="442"/>
      <c r="X32" s="442"/>
      <c r="Y32" s="442"/>
      <c r="Z32" s="442"/>
      <c r="AA32" s="446"/>
      <c r="AB32" s="446"/>
      <c r="AC32" s="447"/>
      <c r="AD32" s="448"/>
      <c r="AE32" s="432">
        <f t="shared" si="4"/>
        <v>2</v>
      </c>
      <c r="AF32" s="449">
        <f t="shared" si="5"/>
        <v>1</v>
      </c>
      <c r="AH32" s="440" t="s">
        <v>456</v>
      </c>
      <c r="AI32" s="441" t="s">
        <v>457</v>
      </c>
      <c r="AJ32" s="442"/>
      <c r="AK32" s="442"/>
      <c r="AL32" s="442"/>
      <c r="AM32" s="442"/>
      <c r="AN32" s="442"/>
      <c r="AO32" s="450"/>
      <c r="AP32" s="451">
        <v>2</v>
      </c>
      <c r="AQ32" s="442">
        <v>1</v>
      </c>
      <c r="AR32" s="442"/>
      <c r="AS32" s="442"/>
      <c r="AT32" s="442"/>
      <c r="AU32" s="442"/>
      <c r="AV32" s="442"/>
      <c r="AW32" s="442"/>
      <c r="AX32" s="442"/>
      <c r="AY32" s="442"/>
      <c r="AZ32" s="442"/>
      <c r="BA32" s="442"/>
      <c r="BB32" s="442"/>
      <c r="BC32" s="443"/>
      <c r="BD32" s="442"/>
      <c r="BE32" s="442"/>
      <c r="BF32" s="442"/>
      <c r="BG32" s="442"/>
      <c r="BH32" s="446"/>
      <c r="BI32" s="446"/>
      <c r="BJ32" s="452"/>
      <c r="BK32" s="452"/>
      <c r="BL32" s="438">
        <f t="shared" si="2"/>
        <v>3</v>
      </c>
      <c r="BM32" s="449">
        <f t="shared" si="3"/>
        <v>2</v>
      </c>
    </row>
    <row r="33" spans="1:65" ht="12" customHeight="1" x14ac:dyDescent="0.3">
      <c r="A33" s="440"/>
      <c r="B33" s="441" t="s">
        <v>458</v>
      </c>
      <c r="C33" s="442"/>
      <c r="D33" s="442"/>
      <c r="E33" s="442"/>
      <c r="F33" s="442"/>
      <c r="G33" s="442"/>
      <c r="H33" s="443"/>
      <c r="I33" s="444"/>
      <c r="J33" s="442"/>
      <c r="K33" s="442"/>
      <c r="L33" s="442"/>
      <c r="M33" s="442"/>
      <c r="N33" s="442"/>
      <c r="O33" s="442">
        <v>2</v>
      </c>
      <c r="P33" s="442"/>
      <c r="Q33" s="442"/>
      <c r="R33" s="442"/>
      <c r="S33" s="442"/>
      <c r="T33" s="442"/>
      <c r="U33" s="442"/>
      <c r="V33" s="443"/>
      <c r="W33" s="442"/>
      <c r="X33" s="442"/>
      <c r="Y33" s="442"/>
      <c r="Z33" s="442"/>
      <c r="AA33" s="446"/>
      <c r="AB33" s="446"/>
      <c r="AC33" s="447"/>
      <c r="AD33" s="448"/>
      <c r="AE33" s="432">
        <f t="shared" si="4"/>
        <v>2</v>
      </c>
      <c r="AF33" s="449">
        <f t="shared" si="5"/>
        <v>1</v>
      </c>
      <c r="AH33" s="440"/>
      <c r="AI33" s="441" t="s">
        <v>459</v>
      </c>
      <c r="AJ33" s="442"/>
      <c r="AK33" s="442"/>
      <c r="AL33" s="442"/>
      <c r="AM33" s="442"/>
      <c r="AN33" s="442"/>
      <c r="AO33" s="450"/>
      <c r="AP33" s="451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>
        <v>1</v>
      </c>
      <c r="BB33" s="442">
        <v>2</v>
      </c>
      <c r="BC33" s="443"/>
      <c r="BD33" s="442"/>
      <c r="BE33" s="442"/>
      <c r="BF33" s="442"/>
      <c r="BG33" s="442"/>
      <c r="BH33" s="446"/>
      <c r="BI33" s="446"/>
      <c r="BJ33" s="452"/>
      <c r="BK33" s="452"/>
      <c r="BL33" s="438">
        <f t="shared" si="2"/>
        <v>3</v>
      </c>
      <c r="BM33" s="449">
        <f t="shared" si="3"/>
        <v>2</v>
      </c>
    </row>
    <row r="34" spans="1:65" ht="12" customHeight="1" x14ac:dyDescent="0.3">
      <c r="A34" s="440"/>
      <c r="B34" s="441" t="s">
        <v>460</v>
      </c>
      <c r="C34" s="442"/>
      <c r="D34" s="442"/>
      <c r="E34" s="442"/>
      <c r="F34" s="442"/>
      <c r="G34" s="442"/>
      <c r="H34" s="443"/>
      <c r="I34" s="444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>
        <v>2</v>
      </c>
      <c r="U34" s="442"/>
      <c r="V34" s="443"/>
      <c r="W34" s="442"/>
      <c r="X34" s="442"/>
      <c r="Y34" s="442"/>
      <c r="Z34" s="442"/>
      <c r="AA34" s="446"/>
      <c r="AB34" s="446"/>
      <c r="AC34" s="447"/>
      <c r="AD34" s="448"/>
      <c r="AE34" s="432">
        <f t="shared" si="4"/>
        <v>2</v>
      </c>
      <c r="AF34" s="449">
        <f t="shared" si="5"/>
        <v>1</v>
      </c>
      <c r="AH34" s="440"/>
      <c r="AI34" s="441" t="s">
        <v>461</v>
      </c>
      <c r="AJ34" s="442"/>
      <c r="AK34" s="442">
        <v>3</v>
      </c>
      <c r="AL34" s="442"/>
      <c r="AM34" s="442"/>
      <c r="AN34" s="442"/>
      <c r="AO34" s="450"/>
      <c r="AP34" s="451"/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2"/>
      <c r="BB34" s="442"/>
      <c r="BC34" s="443"/>
      <c r="BD34" s="442"/>
      <c r="BE34" s="442"/>
      <c r="BF34" s="442"/>
      <c r="BG34" s="442"/>
      <c r="BH34" s="446"/>
      <c r="BI34" s="446"/>
      <c r="BJ34" s="452"/>
      <c r="BK34" s="452"/>
      <c r="BL34" s="438">
        <f t="shared" si="2"/>
        <v>3</v>
      </c>
      <c r="BM34" s="449">
        <f t="shared" si="3"/>
        <v>1</v>
      </c>
    </row>
    <row r="35" spans="1:65" ht="12" customHeight="1" x14ac:dyDescent="0.3">
      <c r="A35" s="440"/>
      <c r="B35" s="441" t="s">
        <v>462</v>
      </c>
      <c r="C35" s="442">
        <v>1</v>
      </c>
      <c r="D35" s="442">
        <v>1</v>
      </c>
      <c r="E35" s="442"/>
      <c r="F35" s="442"/>
      <c r="G35" s="442"/>
      <c r="H35" s="443"/>
      <c r="I35" s="444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3"/>
      <c r="W35" s="442"/>
      <c r="X35" s="442"/>
      <c r="Y35" s="442"/>
      <c r="Z35" s="442"/>
      <c r="AA35" s="446"/>
      <c r="AB35" s="446"/>
      <c r="AC35" s="447"/>
      <c r="AD35" s="448"/>
      <c r="AE35" s="432">
        <f t="shared" si="4"/>
        <v>2</v>
      </c>
      <c r="AF35" s="449">
        <f t="shared" si="5"/>
        <v>2</v>
      </c>
      <c r="AH35" s="440" t="s">
        <v>463</v>
      </c>
      <c r="AI35" s="441" t="s">
        <v>464</v>
      </c>
      <c r="AJ35" s="442"/>
      <c r="AK35" s="442"/>
      <c r="AL35" s="442"/>
      <c r="AM35" s="442"/>
      <c r="AN35" s="442"/>
      <c r="AO35" s="450"/>
      <c r="AP35" s="451"/>
      <c r="AQ35" s="442"/>
      <c r="AR35" s="442"/>
      <c r="AS35" s="442"/>
      <c r="AT35" s="442"/>
      <c r="AU35" s="442">
        <v>1</v>
      </c>
      <c r="AV35" s="442">
        <v>1</v>
      </c>
      <c r="AW35" s="442"/>
      <c r="AX35" s="442"/>
      <c r="AY35" s="442"/>
      <c r="AZ35" s="442"/>
      <c r="BA35" s="442"/>
      <c r="BB35" s="442"/>
      <c r="BC35" s="443"/>
      <c r="BD35" s="442"/>
      <c r="BE35" s="442"/>
      <c r="BF35" s="442"/>
      <c r="BG35" s="442"/>
      <c r="BH35" s="446"/>
      <c r="BI35" s="446"/>
      <c r="BJ35" s="452"/>
      <c r="BK35" s="452"/>
      <c r="BL35" s="438">
        <f t="shared" si="2"/>
        <v>2</v>
      </c>
      <c r="BM35" s="449">
        <f t="shared" si="3"/>
        <v>2</v>
      </c>
    </row>
    <row r="36" spans="1:65" ht="12" customHeight="1" x14ac:dyDescent="0.3">
      <c r="A36" s="440"/>
      <c r="B36" s="441" t="s">
        <v>465</v>
      </c>
      <c r="C36" s="442"/>
      <c r="D36" s="442"/>
      <c r="E36" s="442">
        <v>1</v>
      </c>
      <c r="F36" s="442">
        <v>1</v>
      </c>
      <c r="G36" s="442"/>
      <c r="H36" s="443"/>
      <c r="I36" s="444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3"/>
      <c r="W36" s="442"/>
      <c r="X36" s="442"/>
      <c r="Y36" s="442"/>
      <c r="Z36" s="442"/>
      <c r="AA36" s="446"/>
      <c r="AB36" s="446"/>
      <c r="AC36" s="447"/>
      <c r="AD36" s="448"/>
      <c r="AE36" s="432">
        <f t="shared" si="4"/>
        <v>2</v>
      </c>
      <c r="AF36" s="449">
        <f t="shared" si="5"/>
        <v>2</v>
      </c>
      <c r="AH36" s="440"/>
      <c r="AI36" s="441" t="s">
        <v>466</v>
      </c>
      <c r="AJ36" s="442"/>
      <c r="AK36" s="442">
        <v>1</v>
      </c>
      <c r="AL36" s="442"/>
      <c r="AM36" s="442"/>
      <c r="AN36" s="442"/>
      <c r="AO36" s="450"/>
      <c r="AP36" s="451"/>
      <c r="AQ36" s="442"/>
      <c r="AR36" s="442"/>
      <c r="AS36" s="442">
        <v>1</v>
      </c>
      <c r="AT36" s="442"/>
      <c r="AU36" s="442"/>
      <c r="AV36" s="442"/>
      <c r="AW36" s="442"/>
      <c r="AX36" s="442"/>
      <c r="AY36" s="442"/>
      <c r="AZ36" s="442"/>
      <c r="BA36" s="442"/>
      <c r="BB36" s="442"/>
      <c r="BC36" s="443"/>
      <c r="BD36" s="442"/>
      <c r="BE36" s="442"/>
      <c r="BF36" s="442"/>
      <c r="BG36" s="442"/>
      <c r="BH36" s="446"/>
      <c r="BI36" s="446"/>
      <c r="BJ36" s="452"/>
      <c r="BK36" s="452"/>
      <c r="BL36" s="438">
        <f t="shared" si="2"/>
        <v>2</v>
      </c>
      <c r="BM36" s="449">
        <f t="shared" si="3"/>
        <v>2</v>
      </c>
    </row>
    <row r="37" spans="1:65" ht="12" customHeight="1" x14ac:dyDescent="0.3">
      <c r="A37" s="440"/>
      <c r="B37" s="441" t="s">
        <v>467</v>
      </c>
      <c r="C37" s="442"/>
      <c r="D37" s="442"/>
      <c r="E37" s="442"/>
      <c r="F37" s="442"/>
      <c r="G37" s="442"/>
      <c r="H37" s="443"/>
      <c r="I37" s="444"/>
      <c r="J37" s="442"/>
      <c r="K37" s="442"/>
      <c r="L37" s="442"/>
      <c r="M37" s="442"/>
      <c r="N37" s="442"/>
      <c r="O37" s="442">
        <v>1</v>
      </c>
      <c r="P37" s="442">
        <v>1</v>
      </c>
      <c r="Q37" s="442"/>
      <c r="R37" s="442"/>
      <c r="S37" s="442"/>
      <c r="T37" s="442"/>
      <c r="U37" s="442"/>
      <c r="V37" s="443"/>
      <c r="W37" s="442"/>
      <c r="X37" s="442"/>
      <c r="Y37" s="442"/>
      <c r="Z37" s="442"/>
      <c r="AA37" s="446"/>
      <c r="AB37" s="446"/>
      <c r="AC37" s="447"/>
      <c r="AD37" s="448"/>
      <c r="AE37" s="432">
        <f t="shared" si="4"/>
        <v>2</v>
      </c>
      <c r="AF37" s="449">
        <f t="shared" si="5"/>
        <v>2</v>
      </c>
      <c r="AH37" s="440"/>
      <c r="AI37" s="441" t="s">
        <v>468</v>
      </c>
      <c r="AJ37" s="442"/>
      <c r="AK37" s="442"/>
      <c r="AL37" s="442">
        <v>2</v>
      </c>
      <c r="AM37" s="442"/>
      <c r="AN37" s="442"/>
      <c r="AO37" s="450"/>
      <c r="AP37" s="451"/>
      <c r="AQ37" s="442"/>
      <c r="AR37" s="442"/>
      <c r="AS37" s="442"/>
      <c r="AT37" s="442"/>
      <c r="AU37" s="442"/>
      <c r="AV37" s="442"/>
      <c r="AW37" s="442"/>
      <c r="AX37" s="442"/>
      <c r="AY37" s="442"/>
      <c r="AZ37" s="442"/>
      <c r="BA37" s="442"/>
      <c r="BB37" s="442"/>
      <c r="BC37" s="443"/>
      <c r="BD37" s="442"/>
      <c r="BE37" s="442"/>
      <c r="BF37" s="442"/>
      <c r="BG37" s="442"/>
      <c r="BH37" s="446"/>
      <c r="BI37" s="446"/>
      <c r="BJ37" s="452"/>
      <c r="BK37" s="452"/>
      <c r="BL37" s="438">
        <f t="shared" si="2"/>
        <v>2</v>
      </c>
      <c r="BM37" s="449">
        <f t="shared" si="3"/>
        <v>1</v>
      </c>
    </row>
    <row r="38" spans="1:65" ht="12" customHeight="1" x14ac:dyDescent="0.3">
      <c r="A38" s="440"/>
      <c r="B38" s="441" t="s">
        <v>469</v>
      </c>
      <c r="C38" s="442"/>
      <c r="D38" s="442"/>
      <c r="E38" s="442"/>
      <c r="F38" s="442"/>
      <c r="G38" s="442"/>
      <c r="H38" s="443"/>
      <c r="I38" s="444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3">
        <v>1</v>
      </c>
      <c r="W38" s="442">
        <v>1</v>
      </c>
      <c r="X38" s="442"/>
      <c r="Y38" s="442"/>
      <c r="Z38" s="442"/>
      <c r="AA38" s="446"/>
      <c r="AB38" s="446"/>
      <c r="AC38" s="447"/>
      <c r="AD38" s="448"/>
      <c r="AE38" s="432">
        <f t="shared" si="4"/>
        <v>2</v>
      </c>
      <c r="AF38" s="449">
        <f t="shared" si="5"/>
        <v>2</v>
      </c>
      <c r="AH38" s="440"/>
      <c r="AI38" s="441" t="s">
        <v>263</v>
      </c>
      <c r="AJ38" s="442"/>
      <c r="AK38" s="442"/>
      <c r="AL38" s="442"/>
      <c r="AM38" s="442"/>
      <c r="AN38" s="442"/>
      <c r="AO38" s="450"/>
      <c r="AP38" s="451"/>
      <c r="AQ38" s="442"/>
      <c r="AR38" s="442"/>
      <c r="AS38" s="442"/>
      <c r="AT38" s="442"/>
      <c r="AU38" s="442"/>
      <c r="AV38" s="442"/>
      <c r="AW38" s="442"/>
      <c r="AX38" s="442"/>
      <c r="AY38" s="442"/>
      <c r="AZ38" s="442"/>
      <c r="BA38" s="442"/>
      <c r="BB38" s="442"/>
      <c r="BC38" s="443"/>
      <c r="BD38" s="442"/>
      <c r="BE38" s="442"/>
      <c r="BF38" s="442"/>
      <c r="BG38" s="442">
        <v>2</v>
      </c>
      <c r="BH38" s="446"/>
      <c r="BI38" s="446"/>
      <c r="BJ38" s="452"/>
      <c r="BK38" s="452"/>
      <c r="BL38" s="438">
        <f t="shared" si="2"/>
        <v>2</v>
      </c>
      <c r="BM38" s="449">
        <f t="shared" si="3"/>
        <v>1</v>
      </c>
    </row>
    <row r="39" spans="1:65" ht="12" customHeight="1" x14ac:dyDescent="0.3">
      <c r="A39" s="440" t="s">
        <v>470</v>
      </c>
      <c r="B39" s="441" t="s">
        <v>471</v>
      </c>
      <c r="C39" s="442">
        <v>1</v>
      </c>
      <c r="D39" s="442"/>
      <c r="E39" s="442"/>
      <c r="F39" s="442"/>
      <c r="G39" s="442"/>
      <c r="H39" s="443"/>
      <c r="I39" s="444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3"/>
      <c r="W39" s="442"/>
      <c r="X39" s="442"/>
      <c r="Y39" s="442"/>
      <c r="Z39" s="442"/>
      <c r="AA39" s="446"/>
      <c r="AB39" s="446"/>
      <c r="AC39" s="447"/>
      <c r="AD39" s="448"/>
      <c r="AE39" s="432">
        <f t="shared" si="4"/>
        <v>1</v>
      </c>
      <c r="AF39" s="449">
        <f t="shared" si="5"/>
        <v>1</v>
      </c>
      <c r="AH39" s="440"/>
      <c r="AI39" s="441" t="s">
        <v>472</v>
      </c>
      <c r="AJ39" s="442">
        <v>1</v>
      </c>
      <c r="AK39" s="442"/>
      <c r="AL39" s="442"/>
      <c r="AM39" s="442"/>
      <c r="AN39" s="442"/>
      <c r="AO39" s="450"/>
      <c r="AP39" s="451"/>
      <c r="AQ39" s="442"/>
      <c r="AR39" s="442"/>
      <c r="AS39" s="442"/>
      <c r="AT39" s="442"/>
      <c r="AU39" s="442"/>
      <c r="AV39" s="442"/>
      <c r="AW39" s="442"/>
      <c r="AX39" s="442"/>
      <c r="AY39" s="442"/>
      <c r="AZ39" s="442"/>
      <c r="BA39" s="442"/>
      <c r="BB39" s="442"/>
      <c r="BC39" s="443"/>
      <c r="BD39" s="442"/>
      <c r="BE39" s="442"/>
      <c r="BF39" s="442"/>
      <c r="BG39" s="442"/>
      <c r="BH39" s="446"/>
      <c r="BI39" s="446"/>
      <c r="BJ39" s="452"/>
      <c r="BK39" s="452"/>
      <c r="BL39" s="438">
        <f t="shared" si="2"/>
        <v>1</v>
      </c>
      <c r="BM39" s="449">
        <f t="shared" si="3"/>
        <v>1</v>
      </c>
    </row>
    <row r="40" spans="1:65" ht="12" customHeight="1" x14ac:dyDescent="0.3">
      <c r="A40" s="456"/>
      <c r="B40" s="441" t="s">
        <v>473</v>
      </c>
      <c r="C40" s="442"/>
      <c r="D40" s="442">
        <v>1</v>
      </c>
      <c r="E40" s="442"/>
      <c r="F40" s="442"/>
      <c r="G40" s="442"/>
      <c r="H40" s="443"/>
      <c r="I40" s="444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3"/>
      <c r="W40" s="442"/>
      <c r="X40" s="442"/>
      <c r="Y40" s="442"/>
      <c r="Z40" s="442"/>
      <c r="AA40" s="446"/>
      <c r="AB40" s="446"/>
      <c r="AC40" s="447"/>
      <c r="AD40" s="448"/>
      <c r="AE40" s="432">
        <f t="shared" si="4"/>
        <v>1</v>
      </c>
      <c r="AF40" s="449">
        <f t="shared" si="5"/>
        <v>1</v>
      </c>
      <c r="AG40" s="457"/>
      <c r="AH40" s="440" t="s">
        <v>474</v>
      </c>
      <c r="AI40" s="441" t="s">
        <v>475</v>
      </c>
      <c r="AJ40" s="442"/>
      <c r="AK40" s="442">
        <v>1</v>
      </c>
      <c r="AL40" s="442"/>
      <c r="AM40" s="442"/>
      <c r="AN40" s="442"/>
      <c r="AO40" s="450"/>
      <c r="AP40" s="451"/>
      <c r="AQ40" s="44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3"/>
      <c r="BD40" s="442"/>
      <c r="BE40" s="442"/>
      <c r="BF40" s="442"/>
      <c r="BG40" s="442"/>
      <c r="BH40" s="446"/>
      <c r="BI40" s="446"/>
      <c r="BJ40" s="452"/>
      <c r="BK40" s="452"/>
      <c r="BL40" s="438">
        <f t="shared" si="2"/>
        <v>1</v>
      </c>
      <c r="BM40" s="449">
        <f t="shared" si="3"/>
        <v>1</v>
      </c>
    </row>
    <row r="41" spans="1:65" ht="12" customHeight="1" x14ac:dyDescent="0.3">
      <c r="A41" s="456"/>
      <c r="B41" s="441" t="s">
        <v>476</v>
      </c>
      <c r="C41" s="442"/>
      <c r="D41" s="442"/>
      <c r="E41" s="442">
        <v>1</v>
      </c>
      <c r="F41" s="442"/>
      <c r="G41" s="442"/>
      <c r="H41" s="443"/>
      <c r="I41" s="444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3"/>
      <c r="W41" s="442"/>
      <c r="X41" s="442"/>
      <c r="Y41" s="442"/>
      <c r="Z41" s="442"/>
      <c r="AA41" s="446"/>
      <c r="AB41" s="446"/>
      <c r="AC41" s="447"/>
      <c r="AD41" s="448"/>
      <c r="AE41" s="432">
        <f t="shared" si="4"/>
        <v>1</v>
      </c>
      <c r="AF41" s="449">
        <f t="shared" si="5"/>
        <v>1</v>
      </c>
      <c r="AH41" s="440"/>
      <c r="AI41" s="441" t="s">
        <v>477</v>
      </c>
      <c r="AJ41" s="442"/>
      <c r="AK41" s="442"/>
      <c r="AL41" s="442">
        <v>1</v>
      </c>
      <c r="AM41" s="442"/>
      <c r="AN41" s="442"/>
      <c r="AO41" s="450"/>
      <c r="AP41" s="451"/>
      <c r="AQ41" s="442"/>
      <c r="AR41" s="442"/>
      <c r="AS41" s="442"/>
      <c r="AT41" s="442"/>
      <c r="AU41" s="442"/>
      <c r="AV41" s="442"/>
      <c r="AW41" s="442"/>
      <c r="AX41" s="442"/>
      <c r="AY41" s="442"/>
      <c r="AZ41" s="442"/>
      <c r="BA41" s="442"/>
      <c r="BB41" s="442"/>
      <c r="BC41" s="443"/>
      <c r="BD41" s="442"/>
      <c r="BE41" s="442"/>
      <c r="BF41" s="442"/>
      <c r="BG41" s="442"/>
      <c r="BH41" s="446"/>
      <c r="BI41" s="446"/>
      <c r="BJ41" s="452"/>
      <c r="BK41" s="452"/>
      <c r="BL41" s="438">
        <f t="shared" si="2"/>
        <v>1</v>
      </c>
      <c r="BM41" s="449">
        <f t="shared" si="3"/>
        <v>1</v>
      </c>
    </row>
    <row r="42" spans="1:65" ht="12" customHeight="1" x14ac:dyDescent="0.3">
      <c r="A42" s="456"/>
      <c r="B42" s="441" t="s">
        <v>478</v>
      </c>
      <c r="C42" s="442"/>
      <c r="D42" s="442"/>
      <c r="E42" s="442"/>
      <c r="F42" s="442">
        <v>1</v>
      </c>
      <c r="G42" s="442"/>
      <c r="H42" s="443"/>
      <c r="I42" s="444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3"/>
      <c r="W42" s="442"/>
      <c r="X42" s="442"/>
      <c r="Y42" s="442"/>
      <c r="Z42" s="442"/>
      <c r="AA42" s="446"/>
      <c r="AB42" s="446"/>
      <c r="AC42" s="447"/>
      <c r="AD42" s="448"/>
      <c r="AE42" s="432">
        <f t="shared" si="4"/>
        <v>1</v>
      </c>
      <c r="AF42" s="449">
        <f t="shared" si="5"/>
        <v>1</v>
      </c>
      <c r="AH42" s="440"/>
      <c r="AI42" s="441" t="s">
        <v>284</v>
      </c>
      <c r="AJ42" s="442"/>
      <c r="AK42" s="442"/>
      <c r="AL42" s="442"/>
      <c r="AM42" s="442">
        <v>1</v>
      </c>
      <c r="AN42" s="442"/>
      <c r="AO42" s="450"/>
      <c r="AP42" s="451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3"/>
      <c r="BD42" s="442"/>
      <c r="BE42" s="442"/>
      <c r="BF42" s="442"/>
      <c r="BG42" s="442"/>
      <c r="BH42" s="446"/>
      <c r="BI42" s="446"/>
      <c r="BJ42" s="452"/>
      <c r="BK42" s="452"/>
      <c r="BL42" s="438">
        <f t="shared" si="2"/>
        <v>1</v>
      </c>
      <c r="BM42" s="449">
        <f t="shared" si="3"/>
        <v>1</v>
      </c>
    </row>
    <row r="43" spans="1:65" ht="12" customHeight="1" x14ac:dyDescent="0.3">
      <c r="A43" s="456"/>
      <c r="B43" s="441" t="s">
        <v>479</v>
      </c>
      <c r="C43" s="442"/>
      <c r="D43" s="442"/>
      <c r="E43" s="442"/>
      <c r="F43" s="442">
        <v>1</v>
      </c>
      <c r="G43" s="442"/>
      <c r="H43" s="443"/>
      <c r="I43" s="444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3"/>
      <c r="W43" s="442"/>
      <c r="X43" s="442"/>
      <c r="Y43" s="442"/>
      <c r="Z43" s="442"/>
      <c r="AA43" s="446"/>
      <c r="AB43" s="446"/>
      <c r="AC43" s="447"/>
      <c r="AD43" s="448"/>
      <c r="AE43" s="432">
        <f t="shared" si="4"/>
        <v>1</v>
      </c>
      <c r="AF43" s="449">
        <f t="shared" si="5"/>
        <v>1</v>
      </c>
      <c r="AH43" s="440"/>
      <c r="AI43" s="441" t="s">
        <v>285</v>
      </c>
      <c r="AJ43" s="442"/>
      <c r="AK43" s="442"/>
      <c r="AL43" s="442"/>
      <c r="AM43" s="442">
        <v>1</v>
      </c>
      <c r="AN43" s="442"/>
      <c r="AO43" s="450"/>
      <c r="AP43" s="451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3"/>
      <c r="BD43" s="442"/>
      <c r="BE43" s="442"/>
      <c r="BF43" s="442"/>
      <c r="BG43" s="442"/>
      <c r="BH43" s="446"/>
      <c r="BI43" s="446"/>
      <c r="BJ43" s="452"/>
      <c r="BK43" s="452"/>
      <c r="BL43" s="438">
        <f t="shared" si="2"/>
        <v>1</v>
      </c>
      <c r="BM43" s="449">
        <f t="shared" si="3"/>
        <v>1</v>
      </c>
    </row>
    <row r="44" spans="1:65" ht="12" customHeight="1" x14ac:dyDescent="0.3">
      <c r="A44" s="456"/>
      <c r="B44" s="441" t="s">
        <v>480</v>
      </c>
      <c r="C44" s="442"/>
      <c r="D44" s="442"/>
      <c r="E44" s="442"/>
      <c r="F44" s="442"/>
      <c r="G44" s="442"/>
      <c r="H44" s="443"/>
      <c r="I44" s="444"/>
      <c r="J44" s="442"/>
      <c r="K44" s="442">
        <v>1</v>
      </c>
      <c r="L44" s="442"/>
      <c r="M44" s="442"/>
      <c r="N44" s="442"/>
      <c r="O44" s="442"/>
      <c r="P44" s="442"/>
      <c r="Q44" s="442"/>
      <c r="R44" s="442"/>
      <c r="S44" s="442"/>
      <c r="T44" s="442"/>
      <c r="U44" s="442"/>
      <c r="V44" s="443"/>
      <c r="W44" s="442"/>
      <c r="X44" s="442"/>
      <c r="Y44" s="442"/>
      <c r="Z44" s="442"/>
      <c r="AA44" s="446"/>
      <c r="AB44" s="446"/>
      <c r="AC44" s="447"/>
      <c r="AD44" s="448"/>
      <c r="AE44" s="432">
        <f t="shared" si="4"/>
        <v>1</v>
      </c>
      <c r="AF44" s="449">
        <f t="shared" si="5"/>
        <v>1</v>
      </c>
      <c r="AH44" s="440"/>
      <c r="AI44" s="441" t="s">
        <v>481</v>
      </c>
      <c r="AJ44" s="442"/>
      <c r="AK44" s="442"/>
      <c r="AL44" s="442"/>
      <c r="AM44" s="442"/>
      <c r="AN44" s="442">
        <v>1</v>
      </c>
      <c r="AO44" s="450"/>
      <c r="AP44" s="451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3"/>
      <c r="BD44" s="442"/>
      <c r="BE44" s="442"/>
      <c r="BF44" s="442"/>
      <c r="BG44" s="442"/>
      <c r="BH44" s="446"/>
      <c r="BI44" s="446"/>
      <c r="BJ44" s="452"/>
      <c r="BK44" s="452"/>
      <c r="BL44" s="438">
        <f t="shared" si="2"/>
        <v>1</v>
      </c>
      <c r="BM44" s="449">
        <f t="shared" si="3"/>
        <v>1</v>
      </c>
    </row>
    <row r="45" spans="1:65" ht="12" customHeight="1" x14ac:dyDescent="0.3">
      <c r="A45" s="456"/>
      <c r="B45" s="441" t="s">
        <v>482</v>
      </c>
      <c r="C45" s="442"/>
      <c r="D45" s="442"/>
      <c r="E45" s="442"/>
      <c r="F45" s="442"/>
      <c r="G45" s="442"/>
      <c r="H45" s="443"/>
      <c r="I45" s="444"/>
      <c r="J45" s="442"/>
      <c r="K45" s="442"/>
      <c r="L45" s="442"/>
      <c r="M45" s="442"/>
      <c r="N45" s="442"/>
      <c r="O45" s="442"/>
      <c r="P45" s="442"/>
      <c r="Q45" s="442"/>
      <c r="R45" s="442"/>
      <c r="S45" s="442">
        <v>1</v>
      </c>
      <c r="T45" s="442"/>
      <c r="U45" s="442"/>
      <c r="V45" s="443"/>
      <c r="W45" s="442"/>
      <c r="X45" s="442"/>
      <c r="Y45" s="442"/>
      <c r="Z45" s="442"/>
      <c r="AA45" s="446"/>
      <c r="AB45" s="446"/>
      <c r="AC45" s="447"/>
      <c r="AD45" s="448"/>
      <c r="AE45" s="432">
        <f t="shared" si="4"/>
        <v>1</v>
      </c>
      <c r="AF45" s="449">
        <f t="shared" si="5"/>
        <v>1</v>
      </c>
      <c r="AH45" s="440"/>
      <c r="AI45" s="441" t="s">
        <v>483</v>
      </c>
      <c r="AJ45" s="442"/>
      <c r="AK45" s="442"/>
      <c r="AL45" s="442"/>
      <c r="AM45" s="442"/>
      <c r="AN45" s="442">
        <v>1</v>
      </c>
      <c r="AO45" s="450"/>
      <c r="AP45" s="451"/>
      <c r="AQ45" s="442"/>
      <c r="AR45" s="442"/>
      <c r="AS45" s="442"/>
      <c r="AT45" s="442"/>
      <c r="AU45" s="442"/>
      <c r="AV45" s="442"/>
      <c r="AW45" s="442"/>
      <c r="AX45" s="442"/>
      <c r="AY45" s="442"/>
      <c r="AZ45" s="442"/>
      <c r="BA45" s="442"/>
      <c r="BB45" s="442"/>
      <c r="BC45" s="443"/>
      <c r="BD45" s="442"/>
      <c r="BE45" s="442"/>
      <c r="BF45" s="442"/>
      <c r="BG45" s="442"/>
      <c r="BH45" s="446"/>
      <c r="BI45" s="446"/>
      <c r="BJ45" s="452"/>
      <c r="BK45" s="452"/>
      <c r="BL45" s="438">
        <f t="shared" si="2"/>
        <v>1</v>
      </c>
      <c r="BM45" s="449">
        <f t="shared" si="3"/>
        <v>1</v>
      </c>
    </row>
    <row r="46" spans="1:65" ht="12" customHeight="1" x14ac:dyDescent="0.3">
      <c r="A46" s="458"/>
      <c r="B46" s="459" t="s">
        <v>128</v>
      </c>
      <c r="C46" s="460"/>
      <c r="D46" s="460"/>
      <c r="E46" s="460"/>
      <c r="F46" s="460"/>
      <c r="G46" s="460"/>
      <c r="H46" s="461"/>
      <c r="I46" s="462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1"/>
      <c r="W46" s="460">
        <v>1</v>
      </c>
      <c r="X46" s="460"/>
      <c r="Y46" s="460"/>
      <c r="Z46" s="460"/>
      <c r="AA46" s="463"/>
      <c r="AB46" s="463"/>
      <c r="AC46" s="464"/>
      <c r="AD46" s="465"/>
      <c r="AE46" s="432">
        <f t="shared" si="4"/>
        <v>1</v>
      </c>
      <c r="AF46" s="449">
        <f t="shared" si="5"/>
        <v>1</v>
      </c>
      <c r="AH46" s="440"/>
      <c r="AI46" s="441" t="s">
        <v>484</v>
      </c>
      <c r="AJ46" s="442"/>
      <c r="AK46" s="442"/>
      <c r="AL46" s="442"/>
      <c r="AM46" s="442"/>
      <c r="AN46" s="442"/>
      <c r="AO46" s="450">
        <v>1</v>
      </c>
      <c r="AP46" s="451"/>
      <c r="AQ46" s="442"/>
      <c r="AR46" s="442"/>
      <c r="AS46" s="442"/>
      <c r="AT46" s="442"/>
      <c r="AU46" s="442"/>
      <c r="AV46" s="442"/>
      <c r="AW46" s="442"/>
      <c r="AX46" s="442"/>
      <c r="AY46" s="442"/>
      <c r="AZ46" s="442"/>
      <c r="BA46" s="442"/>
      <c r="BB46" s="442"/>
      <c r="BC46" s="443"/>
      <c r="BD46" s="442"/>
      <c r="BE46" s="442"/>
      <c r="BF46" s="442"/>
      <c r="BG46" s="442"/>
      <c r="BH46" s="446"/>
      <c r="BI46" s="446"/>
      <c r="BJ46" s="452"/>
      <c r="BK46" s="452"/>
      <c r="BL46" s="438">
        <f t="shared" si="2"/>
        <v>1</v>
      </c>
      <c r="BM46" s="449">
        <f t="shared" si="3"/>
        <v>1</v>
      </c>
    </row>
    <row r="47" spans="1:65" ht="12" customHeight="1" x14ac:dyDescent="0.3">
      <c r="A47" s="458"/>
      <c r="B47" s="459" t="s">
        <v>182</v>
      </c>
      <c r="C47" s="460"/>
      <c r="D47" s="460"/>
      <c r="E47" s="460"/>
      <c r="F47" s="460"/>
      <c r="G47" s="460"/>
      <c r="H47" s="461"/>
      <c r="I47" s="462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1"/>
      <c r="W47" s="460"/>
      <c r="X47" s="460">
        <v>1</v>
      </c>
      <c r="Y47" s="460"/>
      <c r="Z47" s="460"/>
      <c r="AA47" s="463"/>
      <c r="AB47" s="463"/>
      <c r="AC47" s="464"/>
      <c r="AD47" s="465"/>
      <c r="AE47" s="432">
        <f t="shared" si="4"/>
        <v>1</v>
      </c>
      <c r="AF47" s="449">
        <f t="shared" si="5"/>
        <v>1</v>
      </c>
      <c r="AH47" s="440"/>
      <c r="AI47" s="441" t="s">
        <v>485</v>
      </c>
      <c r="AJ47" s="442"/>
      <c r="AK47" s="442"/>
      <c r="AL47" s="442"/>
      <c r="AM47" s="442"/>
      <c r="AN47" s="442"/>
      <c r="AO47" s="450"/>
      <c r="AP47" s="451"/>
      <c r="AQ47" s="442"/>
      <c r="AR47" s="442"/>
      <c r="AS47" s="442"/>
      <c r="AT47" s="442"/>
      <c r="AU47" s="442">
        <v>1</v>
      </c>
      <c r="AV47" s="442"/>
      <c r="AW47" s="442"/>
      <c r="AX47" s="442"/>
      <c r="AY47" s="442"/>
      <c r="AZ47" s="442"/>
      <c r="BA47" s="442"/>
      <c r="BB47" s="442"/>
      <c r="BC47" s="443"/>
      <c r="BD47" s="442"/>
      <c r="BE47" s="442"/>
      <c r="BF47" s="442"/>
      <c r="BG47" s="442"/>
      <c r="BH47" s="446"/>
      <c r="BI47" s="446"/>
      <c r="BJ47" s="452"/>
      <c r="BK47" s="452"/>
      <c r="BL47" s="438">
        <f t="shared" si="2"/>
        <v>1</v>
      </c>
      <c r="BM47" s="449">
        <f t="shared" si="3"/>
        <v>1</v>
      </c>
    </row>
    <row r="48" spans="1:65" ht="12" customHeight="1" x14ac:dyDescent="0.3">
      <c r="A48" s="458"/>
      <c r="B48" s="459" t="s">
        <v>486</v>
      </c>
      <c r="C48" s="460"/>
      <c r="D48" s="460"/>
      <c r="E48" s="460"/>
      <c r="F48" s="460"/>
      <c r="G48" s="460"/>
      <c r="H48" s="461"/>
      <c r="I48" s="462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1"/>
      <c r="W48" s="460"/>
      <c r="X48" s="460">
        <v>1</v>
      </c>
      <c r="Y48" s="460"/>
      <c r="Z48" s="460"/>
      <c r="AA48" s="463"/>
      <c r="AB48" s="463"/>
      <c r="AC48" s="464"/>
      <c r="AD48" s="465"/>
      <c r="AE48" s="432">
        <f t="shared" si="4"/>
        <v>1</v>
      </c>
      <c r="AF48" s="449">
        <f t="shared" si="5"/>
        <v>1</v>
      </c>
      <c r="AH48" s="440"/>
      <c r="AI48" s="441" t="s">
        <v>487</v>
      </c>
      <c r="AJ48" s="442"/>
      <c r="AK48" s="442"/>
      <c r="AL48" s="442"/>
      <c r="AM48" s="442"/>
      <c r="AN48" s="442"/>
      <c r="AO48" s="450"/>
      <c r="AP48" s="451"/>
      <c r="AQ48" s="442"/>
      <c r="AR48" s="442"/>
      <c r="AS48" s="442"/>
      <c r="AT48" s="442"/>
      <c r="AU48" s="442">
        <v>1</v>
      </c>
      <c r="AV48" s="442"/>
      <c r="AW48" s="442"/>
      <c r="AX48" s="442"/>
      <c r="AY48" s="442"/>
      <c r="AZ48" s="442"/>
      <c r="BA48" s="442"/>
      <c r="BB48" s="442"/>
      <c r="BC48" s="443"/>
      <c r="BD48" s="442"/>
      <c r="BE48" s="442"/>
      <c r="BF48" s="442"/>
      <c r="BG48" s="442"/>
      <c r="BH48" s="446"/>
      <c r="BI48" s="446"/>
      <c r="BJ48" s="452"/>
      <c r="BK48" s="452"/>
      <c r="BL48" s="438">
        <f t="shared" si="2"/>
        <v>1</v>
      </c>
      <c r="BM48" s="449">
        <f t="shared" si="3"/>
        <v>1</v>
      </c>
    </row>
    <row r="49" spans="1:65" ht="12" customHeight="1" x14ac:dyDescent="0.3">
      <c r="A49" s="458"/>
      <c r="B49" s="441" t="s">
        <v>223</v>
      </c>
      <c r="C49" s="460"/>
      <c r="D49" s="460"/>
      <c r="E49" s="460"/>
      <c r="F49" s="460"/>
      <c r="G49" s="460"/>
      <c r="H49" s="461"/>
      <c r="I49" s="462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1"/>
      <c r="W49" s="460"/>
      <c r="X49" s="460">
        <v>1</v>
      </c>
      <c r="Y49" s="466"/>
      <c r="Z49" s="466"/>
      <c r="AA49" s="467"/>
      <c r="AB49" s="467"/>
      <c r="AC49" s="464"/>
      <c r="AD49" s="465"/>
      <c r="AE49" s="432">
        <f t="shared" si="4"/>
        <v>1</v>
      </c>
      <c r="AF49" s="449">
        <f t="shared" si="5"/>
        <v>1</v>
      </c>
      <c r="AH49" s="440"/>
      <c r="AI49" s="441" t="s">
        <v>488</v>
      </c>
      <c r="AJ49" s="442"/>
      <c r="AK49" s="442"/>
      <c r="AL49" s="442"/>
      <c r="AM49" s="442"/>
      <c r="AN49" s="442"/>
      <c r="AO49" s="450"/>
      <c r="AP49" s="451"/>
      <c r="AQ49" s="442"/>
      <c r="AR49" s="442"/>
      <c r="AS49" s="442"/>
      <c r="AT49" s="442"/>
      <c r="AU49" s="442">
        <v>1</v>
      </c>
      <c r="AV49" s="442"/>
      <c r="AW49" s="442"/>
      <c r="AX49" s="442"/>
      <c r="AY49" s="442"/>
      <c r="AZ49" s="442"/>
      <c r="BA49" s="442"/>
      <c r="BB49" s="442"/>
      <c r="BC49" s="443"/>
      <c r="BD49" s="442"/>
      <c r="BE49" s="442"/>
      <c r="BF49" s="442"/>
      <c r="BG49" s="442"/>
      <c r="BH49" s="446"/>
      <c r="BI49" s="446"/>
      <c r="BJ49" s="452"/>
      <c r="BK49" s="452"/>
      <c r="BL49" s="438">
        <f t="shared" si="2"/>
        <v>1</v>
      </c>
      <c r="BM49" s="449">
        <f t="shared" si="3"/>
        <v>1</v>
      </c>
    </row>
    <row r="50" spans="1:65" ht="12" customHeight="1" x14ac:dyDescent="0.3">
      <c r="A50" s="458"/>
      <c r="B50" s="468" t="s">
        <v>489</v>
      </c>
      <c r="C50" s="460"/>
      <c r="D50" s="460"/>
      <c r="E50" s="460"/>
      <c r="F50" s="460"/>
      <c r="G50" s="460"/>
      <c r="H50" s="461"/>
      <c r="I50" s="462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1"/>
      <c r="W50" s="460"/>
      <c r="X50" s="460"/>
      <c r="Y50" s="466">
        <v>1</v>
      </c>
      <c r="Z50" s="466"/>
      <c r="AA50" s="467"/>
      <c r="AB50" s="467"/>
      <c r="AC50" s="464"/>
      <c r="AD50" s="465"/>
      <c r="AE50" s="432">
        <f t="shared" si="4"/>
        <v>1</v>
      </c>
      <c r="AF50" s="449">
        <f t="shared" si="5"/>
        <v>1</v>
      </c>
      <c r="AH50" s="440"/>
      <c r="AI50" s="441" t="s">
        <v>490</v>
      </c>
      <c r="AJ50" s="442"/>
      <c r="AK50" s="442"/>
      <c r="AL50" s="442"/>
      <c r="AM50" s="442"/>
      <c r="AN50" s="442"/>
      <c r="AO50" s="450"/>
      <c r="AP50" s="451"/>
      <c r="AQ50" s="442"/>
      <c r="AR50" s="442"/>
      <c r="AS50" s="442"/>
      <c r="AT50" s="442"/>
      <c r="AU50" s="442"/>
      <c r="AV50" s="442"/>
      <c r="AW50" s="442">
        <v>1</v>
      </c>
      <c r="AX50" s="442"/>
      <c r="AY50" s="442"/>
      <c r="AZ50" s="442"/>
      <c r="BA50" s="442"/>
      <c r="BB50" s="442"/>
      <c r="BC50" s="443"/>
      <c r="BD50" s="442"/>
      <c r="BE50" s="442"/>
      <c r="BF50" s="442"/>
      <c r="BG50" s="442"/>
      <c r="BH50" s="446"/>
      <c r="BI50" s="446"/>
      <c r="BJ50" s="452"/>
      <c r="BK50" s="452"/>
      <c r="BL50" s="438">
        <f t="shared" si="2"/>
        <v>1</v>
      </c>
      <c r="BM50" s="449">
        <f t="shared" si="3"/>
        <v>1</v>
      </c>
    </row>
    <row r="51" spans="1:65" ht="12" customHeight="1" x14ac:dyDescent="0.3">
      <c r="A51" s="458"/>
      <c r="B51" s="469" t="s">
        <v>491</v>
      </c>
      <c r="C51" s="460"/>
      <c r="D51" s="460"/>
      <c r="E51" s="460"/>
      <c r="F51" s="460"/>
      <c r="G51" s="460"/>
      <c r="H51" s="461"/>
      <c r="I51" s="462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1"/>
      <c r="W51" s="460"/>
      <c r="X51" s="460"/>
      <c r="Y51" s="466"/>
      <c r="Z51" s="466"/>
      <c r="AA51" s="467"/>
      <c r="AB51" s="467"/>
      <c r="AC51" s="464">
        <v>1</v>
      </c>
      <c r="AD51" s="465"/>
      <c r="AE51" s="432">
        <f t="shared" si="4"/>
        <v>1</v>
      </c>
      <c r="AF51" s="449">
        <f t="shared" si="5"/>
        <v>1</v>
      </c>
      <c r="AH51" s="440"/>
      <c r="AI51" s="441" t="s">
        <v>492</v>
      </c>
      <c r="AJ51" s="442"/>
      <c r="AK51" s="442"/>
      <c r="AL51" s="442"/>
      <c r="AM51" s="442"/>
      <c r="AN51" s="442"/>
      <c r="AO51" s="450"/>
      <c r="AP51" s="451"/>
      <c r="AQ51" s="442"/>
      <c r="AR51" s="442"/>
      <c r="AS51" s="442"/>
      <c r="AT51" s="442"/>
      <c r="AU51" s="442"/>
      <c r="AV51" s="442"/>
      <c r="AW51" s="442"/>
      <c r="AX51" s="442"/>
      <c r="AY51" s="442">
        <v>1</v>
      </c>
      <c r="AZ51" s="442"/>
      <c r="BA51" s="442"/>
      <c r="BB51" s="442"/>
      <c r="BC51" s="443"/>
      <c r="BD51" s="442"/>
      <c r="BE51" s="442"/>
      <c r="BF51" s="442"/>
      <c r="BG51" s="442"/>
      <c r="BH51" s="446"/>
      <c r="BI51" s="446"/>
      <c r="BJ51" s="452"/>
      <c r="BK51" s="452"/>
      <c r="BL51" s="438">
        <f t="shared" si="2"/>
        <v>1</v>
      </c>
      <c r="BM51" s="449">
        <f t="shared" si="3"/>
        <v>1</v>
      </c>
    </row>
    <row r="52" spans="1:65" ht="12" customHeight="1" x14ac:dyDescent="0.3">
      <c r="A52" s="875" t="s">
        <v>493</v>
      </c>
      <c r="B52" s="876"/>
      <c r="C52" s="470">
        <f>COUNTIF(C2:C51,"&gt;0")</f>
        <v>5</v>
      </c>
      <c r="D52" s="470">
        <f t="shared" ref="D52:AC52" si="6">COUNTIF(D2:D51,"&gt;0")</f>
        <v>5</v>
      </c>
      <c r="E52" s="470">
        <f t="shared" si="6"/>
        <v>4</v>
      </c>
      <c r="F52" s="470">
        <f t="shared" si="6"/>
        <v>8</v>
      </c>
      <c r="G52" s="470">
        <f t="shared" si="6"/>
        <v>4</v>
      </c>
      <c r="H52" s="471">
        <f t="shared" si="6"/>
        <v>7</v>
      </c>
      <c r="I52" s="472">
        <f t="shared" si="6"/>
        <v>6</v>
      </c>
      <c r="J52" s="470">
        <f t="shared" si="6"/>
        <v>4</v>
      </c>
      <c r="K52" s="470">
        <f t="shared" si="6"/>
        <v>7</v>
      </c>
      <c r="L52" s="470">
        <f t="shared" si="6"/>
        <v>3</v>
      </c>
      <c r="M52" s="470">
        <f t="shared" si="6"/>
        <v>7</v>
      </c>
      <c r="N52" s="470">
        <f t="shared" si="6"/>
        <v>5</v>
      </c>
      <c r="O52" s="470">
        <f t="shared" si="6"/>
        <v>8</v>
      </c>
      <c r="P52" s="470">
        <f t="shared" si="6"/>
        <v>6</v>
      </c>
      <c r="Q52" s="470">
        <f t="shared" si="6"/>
        <v>4</v>
      </c>
      <c r="R52" s="470">
        <f t="shared" si="6"/>
        <v>5</v>
      </c>
      <c r="S52" s="470">
        <f t="shared" si="6"/>
        <v>6</v>
      </c>
      <c r="T52" s="470">
        <f t="shared" si="6"/>
        <v>8</v>
      </c>
      <c r="U52" s="470">
        <f t="shared" si="6"/>
        <v>5</v>
      </c>
      <c r="V52" s="471">
        <f t="shared" si="6"/>
        <v>4</v>
      </c>
      <c r="W52" s="470">
        <f t="shared" si="6"/>
        <v>7</v>
      </c>
      <c r="X52" s="470">
        <f t="shared" si="6"/>
        <v>6</v>
      </c>
      <c r="Y52" s="470">
        <f t="shared" si="6"/>
        <v>5</v>
      </c>
      <c r="Z52" s="470">
        <f t="shared" si="6"/>
        <v>4</v>
      </c>
      <c r="AA52" s="470">
        <f t="shared" si="6"/>
        <v>5</v>
      </c>
      <c r="AB52" s="470">
        <f t="shared" si="6"/>
        <v>6</v>
      </c>
      <c r="AC52" s="473">
        <f t="shared" si="6"/>
        <v>5</v>
      </c>
      <c r="AD52" s="474"/>
      <c r="AE52" s="475">
        <f>SUM(AE2:AE51)</f>
        <v>388</v>
      </c>
      <c r="AF52" s="476"/>
      <c r="AH52" s="440"/>
      <c r="AI52" s="441" t="s">
        <v>494</v>
      </c>
      <c r="AJ52" s="442"/>
      <c r="AK52" s="442"/>
      <c r="AL52" s="442"/>
      <c r="AM52" s="442"/>
      <c r="AN52" s="442"/>
      <c r="AO52" s="450"/>
      <c r="AP52" s="451"/>
      <c r="AQ52" s="442"/>
      <c r="AR52" s="442"/>
      <c r="AS52" s="442"/>
      <c r="AT52" s="442"/>
      <c r="AU52" s="442"/>
      <c r="AV52" s="442"/>
      <c r="AW52" s="442"/>
      <c r="AX52" s="442"/>
      <c r="AY52" s="442"/>
      <c r="AZ52" s="442"/>
      <c r="BA52" s="442"/>
      <c r="BB52" s="442">
        <v>1</v>
      </c>
      <c r="BC52" s="443"/>
      <c r="BD52" s="442"/>
      <c r="BE52" s="442"/>
      <c r="BF52" s="442"/>
      <c r="BG52" s="442"/>
      <c r="BH52" s="446"/>
      <c r="BI52" s="446"/>
      <c r="BJ52" s="452"/>
      <c r="BK52" s="452"/>
      <c r="BL52" s="438">
        <f t="shared" si="2"/>
        <v>1</v>
      </c>
      <c r="BM52" s="449">
        <f t="shared" si="3"/>
        <v>1</v>
      </c>
    </row>
    <row r="53" spans="1:65" ht="12" customHeight="1" thickBot="1" x14ac:dyDescent="0.35">
      <c r="A53" s="477"/>
      <c r="B53" s="478" t="s">
        <v>495</v>
      </c>
      <c r="C53" s="479">
        <v>5</v>
      </c>
      <c r="D53" s="479">
        <v>6</v>
      </c>
      <c r="E53" s="479">
        <v>7</v>
      </c>
      <c r="F53" s="479">
        <v>8</v>
      </c>
      <c r="G53" s="479">
        <v>9</v>
      </c>
      <c r="H53" s="480">
        <v>10</v>
      </c>
      <c r="I53" s="481">
        <v>11</v>
      </c>
      <c r="J53" s="482">
        <v>12</v>
      </c>
      <c r="K53" s="482">
        <v>13</v>
      </c>
      <c r="L53" s="482">
        <v>14</v>
      </c>
      <c r="M53" s="482">
        <v>15</v>
      </c>
      <c r="N53" s="483">
        <v>16</v>
      </c>
      <c r="O53" s="483">
        <v>17</v>
      </c>
      <c r="P53" s="483">
        <v>18</v>
      </c>
      <c r="Q53" s="479">
        <v>19</v>
      </c>
      <c r="R53" s="479">
        <v>20</v>
      </c>
      <c r="S53" s="484">
        <v>21</v>
      </c>
      <c r="T53" s="482">
        <v>22</v>
      </c>
      <c r="U53" s="482">
        <v>23</v>
      </c>
      <c r="V53" s="482">
        <v>24</v>
      </c>
      <c r="W53" s="482">
        <v>25</v>
      </c>
      <c r="X53" s="483">
        <v>26</v>
      </c>
      <c r="Y53" s="483">
        <v>27</v>
      </c>
      <c r="Z53" s="483">
        <v>28</v>
      </c>
      <c r="AA53" s="483">
        <v>29</v>
      </c>
      <c r="AB53" s="483">
        <v>30</v>
      </c>
      <c r="AC53" s="485">
        <v>31</v>
      </c>
      <c r="AD53" s="486">
        <v>32</v>
      </c>
      <c r="AE53" s="487"/>
      <c r="AF53" s="488"/>
      <c r="AH53" s="440"/>
      <c r="AI53" s="441" t="s">
        <v>277</v>
      </c>
      <c r="AJ53" s="442"/>
      <c r="AK53" s="442"/>
      <c r="AL53" s="442"/>
      <c r="AM53" s="442"/>
      <c r="AN53" s="442"/>
      <c r="AO53" s="450"/>
      <c r="AP53" s="451"/>
      <c r="AQ53" s="442"/>
      <c r="AR53" s="442"/>
      <c r="AS53" s="442"/>
      <c r="AT53" s="442"/>
      <c r="AU53" s="442"/>
      <c r="AV53" s="442"/>
      <c r="AW53" s="442"/>
      <c r="AX53" s="442"/>
      <c r="AY53" s="442"/>
      <c r="AZ53" s="442"/>
      <c r="BA53" s="442"/>
      <c r="BB53" s="442"/>
      <c r="BC53" s="443"/>
      <c r="BD53" s="442"/>
      <c r="BE53" s="442">
        <v>1</v>
      </c>
      <c r="BF53" s="442"/>
      <c r="BG53" s="442"/>
      <c r="BH53" s="446"/>
      <c r="BI53" s="446"/>
      <c r="BJ53" s="452"/>
      <c r="BK53" s="452"/>
      <c r="BL53" s="438">
        <f t="shared" si="2"/>
        <v>1</v>
      </c>
      <c r="BM53" s="449">
        <f t="shared" si="3"/>
        <v>1</v>
      </c>
    </row>
    <row r="54" spans="1:65" ht="12" customHeight="1" thickTop="1" x14ac:dyDescent="0.3">
      <c r="B54" s="490" t="s">
        <v>496</v>
      </c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68"/>
      <c r="AD54" s="468"/>
      <c r="AH54" s="440"/>
      <c r="AI54" s="459" t="s">
        <v>314</v>
      </c>
      <c r="AJ54" s="460"/>
      <c r="AK54" s="460"/>
      <c r="AL54" s="460"/>
      <c r="AM54" s="460"/>
      <c r="AN54" s="460"/>
      <c r="AO54" s="492"/>
      <c r="AP54" s="493"/>
      <c r="AQ54" s="460"/>
      <c r="AR54" s="460"/>
      <c r="AS54" s="460"/>
      <c r="AT54" s="460"/>
      <c r="AU54" s="460"/>
      <c r="AV54" s="460"/>
      <c r="AW54" s="460"/>
      <c r="AX54" s="460"/>
      <c r="AY54" s="460"/>
      <c r="AZ54" s="460"/>
      <c r="BA54" s="460"/>
      <c r="BB54" s="460"/>
      <c r="BC54" s="461"/>
      <c r="BD54" s="460"/>
      <c r="BE54" s="460">
        <v>1</v>
      </c>
      <c r="BF54" s="460"/>
      <c r="BG54" s="460"/>
      <c r="BH54" s="463"/>
      <c r="BI54" s="463"/>
      <c r="BJ54" s="494"/>
      <c r="BK54" s="494"/>
      <c r="BL54" s="438">
        <f t="shared" si="2"/>
        <v>1</v>
      </c>
      <c r="BM54" s="449">
        <f t="shared" si="3"/>
        <v>1</v>
      </c>
    </row>
    <row r="55" spans="1:65" ht="12" customHeight="1" x14ac:dyDescent="0.3">
      <c r="A55" s="877" t="s">
        <v>497</v>
      </c>
      <c r="B55" s="878"/>
      <c r="C55" s="878"/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  <c r="Y55" s="878"/>
      <c r="Z55" s="878"/>
      <c r="AA55" s="878"/>
      <c r="AB55" s="878"/>
      <c r="AC55" s="878"/>
      <c r="AD55" s="878"/>
      <c r="AE55" s="878"/>
      <c r="AF55" s="879"/>
      <c r="AH55" s="440"/>
      <c r="AI55" s="459" t="s">
        <v>290</v>
      </c>
      <c r="AJ55" s="460"/>
      <c r="AK55" s="460"/>
      <c r="AL55" s="460"/>
      <c r="AM55" s="460"/>
      <c r="AN55" s="460"/>
      <c r="AO55" s="492"/>
      <c r="AP55" s="493"/>
      <c r="AQ55" s="460"/>
      <c r="AR55" s="460"/>
      <c r="AS55" s="460"/>
      <c r="AT55" s="460"/>
      <c r="AU55" s="460"/>
      <c r="AV55" s="460"/>
      <c r="AW55" s="460"/>
      <c r="AX55" s="460"/>
      <c r="AY55" s="460"/>
      <c r="AZ55" s="460"/>
      <c r="BA55" s="460"/>
      <c r="BB55" s="460"/>
      <c r="BC55" s="461"/>
      <c r="BD55" s="460"/>
      <c r="BE55" s="460"/>
      <c r="BF55" s="460">
        <v>1</v>
      </c>
      <c r="BG55" s="460"/>
      <c r="BH55" s="463"/>
      <c r="BI55" s="463"/>
      <c r="BJ55" s="494"/>
      <c r="BK55" s="494"/>
      <c r="BL55" s="438">
        <f t="shared" si="2"/>
        <v>1</v>
      </c>
      <c r="BM55" s="449">
        <f t="shared" si="3"/>
        <v>1</v>
      </c>
    </row>
    <row r="56" spans="1:65" ht="12" customHeight="1" x14ac:dyDescent="0.3">
      <c r="A56" s="880"/>
      <c r="B56" s="881"/>
      <c r="C56" s="881"/>
      <c r="D56" s="881"/>
      <c r="E56" s="881"/>
      <c r="F56" s="881"/>
      <c r="G56" s="881"/>
      <c r="H56" s="881"/>
      <c r="I56" s="881"/>
      <c r="J56" s="881"/>
      <c r="K56" s="881"/>
      <c r="L56" s="881"/>
      <c r="M56" s="881"/>
      <c r="N56" s="881"/>
      <c r="O56" s="881"/>
      <c r="P56" s="881"/>
      <c r="Q56" s="881"/>
      <c r="R56" s="881"/>
      <c r="S56" s="881"/>
      <c r="T56" s="881"/>
      <c r="U56" s="881"/>
      <c r="V56" s="881"/>
      <c r="W56" s="881"/>
      <c r="X56" s="881"/>
      <c r="Y56" s="881"/>
      <c r="Z56" s="881"/>
      <c r="AA56" s="881"/>
      <c r="AB56" s="881"/>
      <c r="AC56" s="881"/>
      <c r="AD56" s="881"/>
      <c r="AE56" s="881"/>
      <c r="AF56" s="882"/>
      <c r="AH56" s="495"/>
      <c r="AI56" s="459" t="s">
        <v>287</v>
      </c>
      <c r="AJ56" s="460"/>
      <c r="AK56" s="460"/>
      <c r="AL56" s="460"/>
      <c r="AM56" s="460"/>
      <c r="AN56" s="460"/>
      <c r="AO56" s="492"/>
      <c r="AP56" s="493"/>
      <c r="AQ56" s="460"/>
      <c r="AR56" s="460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1"/>
      <c r="BD56" s="460"/>
      <c r="BE56" s="460"/>
      <c r="BF56" s="460"/>
      <c r="BG56" s="460"/>
      <c r="BH56" s="463"/>
      <c r="BI56" s="463"/>
      <c r="BJ56" s="494">
        <v>1</v>
      </c>
      <c r="BK56" s="494"/>
      <c r="BL56" s="438">
        <f t="shared" si="2"/>
        <v>1</v>
      </c>
      <c r="BM56" s="449">
        <f>SUM(COUNTIF(AJ56:BI56,"&gt;-1"))</f>
        <v>0</v>
      </c>
    </row>
    <row r="57" spans="1:65" ht="12" customHeight="1" x14ac:dyDescent="0.3">
      <c r="C57" s="874">
        <v>1991</v>
      </c>
      <c r="D57" s="874">
        <v>1992</v>
      </c>
      <c r="E57" s="874">
        <v>1993</v>
      </c>
      <c r="F57" s="874">
        <v>1994</v>
      </c>
      <c r="G57" s="874">
        <v>1995</v>
      </c>
      <c r="H57" s="874">
        <v>1996</v>
      </c>
      <c r="I57" s="874">
        <v>1997</v>
      </c>
      <c r="J57" s="874">
        <v>1998</v>
      </c>
      <c r="K57" s="874">
        <v>1999</v>
      </c>
      <c r="L57" s="874">
        <v>2000</v>
      </c>
      <c r="M57" s="874">
        <v>2001</v>
      </c>
      <c r="N57" s="874">
        <v>2002</v>
      </c>
      <c r="O57" s="874">
        <v>2003</v>
      </c>
      <c r="P57" s="874">
        <v>2004</v>
      </c>
      <c r="Q57" s="874">
        <v>2005</v>
      </c>
      <c r="R57" s="874">
        <v>2006</v>
      </c>
      <c r="S57" s="874">
        <v>2007</v>
      </c>
      <c r="T57" s="874">
        <v>2008</v>
      </c>
      <c r="U57" s="874">
        <v>2009</v>
      </c>
      <c r="V57" s="874">
        <v>2010</v>
      </c>
      <c r="W57" s="874">
        <v>2011</v>
      </c>
      <c r="X57" s="874">
        <v>2012</v>
      </c>
      <c r="Y57" s="874">
        <v>2013</v>
      </c>
      <c r="Z57" s="874">
        <v>2014</v>
      </c>
      <c r="AA57" s="874">
        <v>2015</v>
      </c>
      <c r="AB57" s="874">
        <v>2016</v>
      </c>
      <c r="AC57" s="869">
        <v>2017</v>
      </c>
      <c r="AD57" s="869">
        <v>2018</v>
      </c>
      <c r="AE57" s="497"/>
      <c r="AF57" s="439"/>
      <c r="AG57" s="457"/>
      <c r="AH57" s="495"/>
      <c r="AI57" s="459" t="s">
        <v>130</v>
      </c>
      <c r="AJ57" s="463"/>
      <c r="AK57" s="463"/>
      <c r="AL57" s="463"/>
      <c r="AM57" s="463"/>
      <c r="AN57" s="463"/>
      <c r="AO57" s="498"/>
      <c r="AP57" s="499"/>
      <c r="AQ57" s="463"/>
      <c r="AR57" s="463"/>
      <c r="AS57" s="463"/>
      <c r="AT57" s="463"/>
      <c r="AU57" s="463"/>
      <c r="AV57" s="463"/>
      <c r="AW57" s="463"/>
      <c r="AX57" s="463"/>
      <c r="AY57" s="463"/>
      <c r="AZ57" s="463"/>
      <c r="BA57" s="463"/>
      <c r="BB57" s="463"/>
      <c r="BC57" s="500"/>
      <c r="BD57" s="463"/>
      <c r="BE57" s="463"/>
      <c r="BF57" s="463"/>
      <c r="BG57" s="463"/>
      <c r="BH57" s="463"/>
      <c r="BI57" s="463"/>
      <c r="BJ57" s="494"/>
      <c r="BK57" s="501">
        <v>1</v>
      </c>
      <c r="BL57" s="438">
        <f t="shared" si="2"/>
        <v>1</v>
      </c>
      <c r="BM57" s="449"/>
    </row>
    <row r="58" spans="1:65" ht="14.1" customHeight="1" thickBot="1" x14ac:dyDescent="0.35">
      <c r="A58" s="502" t="s">
        <v>498</v>
      </c>
      <c r="C58" s="874"/>
      <c r="D58" s="874"/>
      <c r="E58" s="874"/>
      <c r="F58" s="874"/>
      <c r="G58" s="874"/>
      <c r="H58" s="874"/>
      <c r="I58" s="874"/>
      <c r="J58" s="874"/>
      <c r="K58" s="874"/>
      <c r="L58" s="874"/>
      <c r="M58" s="874"/>
      <c r="N58" s="874"/>
      <c r="O58" s="874"/>
      <c r="P58" s="874"/>
      <c r="Q58" s="874"/>
      <c r="R58" s="874"/>
      <c r="S58" s="874"/>
      <c r="T58" s="874"/>
      <c r="U58" s="874"/>
      <c r="V58" s="874"/>
      <c r="W58" s="874"/>
      <c r="X58" s="874"/>
      <c r="Y58" s="874"/>
      <c r="Z58" s="874"/>
      <c r="AA58" s="874"/>
      <c r="AB58" s="874"/>
      <c r="AC58" s="869"/>
      <c r="AD58" s="869"/>
      <c r="AE58" s="497"/>
      <c r="AF58" s="503"/>
      <c r="AH58" s="870" t="s">
        <v>493</v>
      </c>
      <c r="AI58" s="871"/>
      <c r="AJ58" s="504">
        <f t="shared" ref="AJ58:BI58" si="7">COUNTIF(AJ2:AJ57,"&gt;0")</f>
        <v>3</v>
      </c>
      <c r="AK58" s="504">
        <f t="shared" si="7"/>
        <v>5</v>
      </c>
      <c r="AL58" s="504">
        <f t="shared" si="7"/>
        <v>5</v>
      </c>
      <c r="AM58" s="504">
        <f t="shared" si="7"/>
        <v>6</v>
      </c>
      <c r="AN58" s="504">
        <f t="shared" si="7"/>
        <v>4</v>
      </c>
      <c r="AO58" s="505">
        <f t="shared" si="7"/>
        <v>4</v>
      </c>
      <c r="AP58" s="506">
        <f t="shared" si="7"/>
        <v>6</v>
      </c>
      <c r="AQ58" s="504">
        <f t="shared" si="7"/>
        <v>6</v>
      </c>
      <c r="AR58" s="504">
        <f t="shared" si="7"/>
        <v>4</v>
      </c>
      <c r="AS58" s="504">
        <f t="shared" si="7"/>
        <v>7</v>
      </c>
      <c r="AT58" s="504">
        <f t="shared" si="7"/>
        <v>6</v>
      </c>
      <c r="AU58" s="504">
        <f t="shared" si="7"/>
        <v>8</v>
      </c>
      <c r="AV58" s="504">
        <f t="shared" si="7"/>
        <v>3</v>
      </c>
      <c r="AW58" s="504">
        <f t="shared" si="7"/>
        <v>5</v>
      </c>
      <c r="AX58" s="504">
        <f t="shared" si="7"/>
        <v>5</v>
      </c>
      <c r="AY58" s="504">
        <f t="shared" si="7"/>
        <v>7</v>
      </c>
      <c r="AZ58" s="504">
        <f t="shared" si="7"/>
        <v>3</v>
      </c>
      <c r="BA58" s="504">
        <f t="shared" si="7"/>
        <v>4</v>
      </c>
      <c r="BB58" s="504">
        <f t="shared" si="7"/>
        <v>6</v>
      </c>
      <c r="BC58" s="507">
        <f t="shared" si="7"/>
        <v>3</v>
      </c>
      <c r="BD58" s="504">
        <f t="shared" si="7"/>
        <v>3</v>
      </c>
      <c r="BE58" s="504">
        <f t="shared" si="7"/>
        <v>6</v>
      </c>
      <c r="BF58" s="504">
        <f t="shared" si="7"/>
        <v>6</v>
      </c>
      <c r="BG58" s="504">
        <f t="shared" si="7"/>
        <v>3</v>
      </c>
      <c r="BH58" s="508">
        <f t="shared" si="7"/>
        <v>3</v>
      </c>
      <c r="BI58" s="508">
        <f t="shared" si="7"/>
        <v>6</v>
      </c>
      <c r="BJ58" s="509">
        <f>COUNTIF(BJ2:BJ57,"&gt;0")</f>
        <v>6</v>
      </c>
      <c r="BK58" s="509">
        <f>COUNTIF(BK2:BK57,"&gt;0")</f>
        <v>2</v>
      </c>
      <c r="BL58" s="510">
        <f>SUM(BL2:BL57)</f>
        <v>386</v>
      </c>
      <c r="BM58" s="511"/>
    </row>
    <row r="59" spans="1:65" ht="14.1" customHeight="1" thickTop="1" thickBot="1" x14ac:dyDescent="0.35">
      <c r="A59" s="872" t="s">
        <v>499</v>
      </c>
      <c r="B59" s="873"/>
      <c r="C59" s="512">
        <f>SUM(C2:C51)</f>
        <v>12</v>
      </c>
      <c r="D59" s="512">
        <f t="shared" ref="D59:AC59" si="8">SUM(D2:D51)</f>
        <v>11</v>
      </c>
      <c r="E59" s="512">
        <f t="shared" si="8"/>
        <v>12</v>
      </c>
      <c r="F59" s="512">
        <f t="shared" si="8"/>
        <v>11</v>
      </c>
      <c r="G59" s="512">
        <f t="shared" si="8"/>
        <v>12</v>
      </c>
      <c r="H59" s="512">
        <f t="shared" si="8"/>
        <v>12</v>
      </c>
      <c r="I59" s="512">
        <f t="shared" si="8"/>
        <v>15</v>
      </c>
      <c r="J59" s="512">
        <f t="shared" si="8"/>
        <v>15</v>
      </c>
      <c r="K59" s="512">
        <f t="shared" si="8"/>
        <v>15</v>
      </c>
      <c r="L59" s="512">
        <f>SUM(L2:L51)-1</f>
        <v>15</v>
      </c>
      <c r="M59" s="512">
        <f t="shared" si="8"/>
        <v>15</v>
      </c>
      <c r="N59" s="512">
        <f t="shared" si="8"/>
        <v>15</v>
      </c>
      <c r="O59" s="512">
        <f t="shared" si="8"/>
        <v>15</v>
      </c>
      <c r="P59" s="512">
        <f t="shared" si="8"/>
        <v>15</v>
      </c>
      <c r="Q59" s="512">
        <f t="shared" si="8"/>
        <v>15</v>
      </c>
      <c r="R59" s="512">
        <f t="shared" si="8"/>
        <v>15</v>
      </c>
      <c r="S59" s="512">
        <f t="shared" si="8"/>
        <v>15</v>
      </c>
      <c r="T59" s="512">
        <f t="shared" si="8"/>
        <v>15</v>
      </c>
      <c r="U59" s="512">
        <f t="shared" si="8"/>
        <v>15</v>
      </c>
      <c r="V59" s="512">
        <f t="shared" si="8"/>
        <v>15</v>
      </c>
      <c r="W59" s="512">
        <f t="shared" si="8"/>
        <v>15</v>
      </c>
      <c r="X59" s="512">
        <f t="shared" si="8"/>
        <v>15</v>
      </c>
      <c r="Y59" s="512">
        <f t="shared" si="8"/>
        <v>15</v>
      </c>
      <c r="Z59" s="512">
        <f t="shared" si="8"/>
        <v>15</v>
      </c>
      <c r="AA59" s="512">
        <f t="shared" si="8"/>
        <v>15</v>
      </c>
      <c r="AB59" s="512">
        <f t="shared" si="8"/>
        <v>15</v>
      </c>
      <c r="AC59" s="513">
        <f t="shared" si="8"/>
        <v>15</v>
      </c>
      <c r="AD59" s="513">
        <f t="shared" ref="AD59" si="9">SUM(AD2:AD51)</f>
        <v>2</v>
      </c>
      <c r="AE59" s="514">
        <f>SUM(C59:AD59)</f>
        <v>387</v>
      </c>
      <c r="AH59" s="515" t="s">
        <v>500</v>
      </c>
      <c r="AI59" s="516"/>
      <c r="AJ59" s="517">
        <f t="shared" ref="AJ59:BI59" si="10">SUM(AJ2:AJ57)</f>
        <v>12</v>
      </c>
      <c r="AK59" s="517">
        <f t="shared" si="10"/>
        <v>11</v>
      </c>
      <c r="AL59" s="517">
        <f t="shared" si="10"/>
        <v>12</v>
      </c>
      <c r="AM59" s="517">
        <f t="shared" si="10"/>
        <v>10</v>
      </c>
      <c r="AN59" s="517">
        <f t="shared" si="10"/>
        <v>12</v>
      </c>
      <c r="AO59" s="518">
        <f t="shared" si="10"/>
        <v>12</v>
      </c>
      <c r="AP59" s="519">
        <f t="shared" si="10"/>
        <v>15</v>
      </c>
      <c r="AQ59" s="517">
        <f t="shared" si="10"/>
        <v>15</v>
      </c>
      <c r="AR59" s="517">
        <f t="shared" si="10"/>
        <v>15</v>
      </c>
      <c r="AS59" s="517">
        <f t="shared" si="10"/>
        <v>15</v>
      </c>
      <c r="AT59" s="517">
        <f t="shared" si="10"/>
        <v>15</v>
      </c>
      <c r="AU59" s="517">
        <f t="shared" si="10"/>
        <v>15</v>
      </c>
      <c r="AV59" s="517">
        <f t="shared" si="10"/>
        <v>15</v>
      </c>
      <c r="AW59" s="517">
        <f t="shared" si="10"/>
        <v>15</v>
      </c>
      <c r="AX59" s="517">
        <f t="shared" si="10"/>
        <v>15</v>
      </c>
      <c r="AY59" s="517">
        <f t="shared" si="10"/>
        <v>15</v>
      </c>
      <c r="AZ59" s="517">
        <f t="shared" si="10"/>
        <v>15</v>
      </c>
      <c r="BA59" s="517">
        <f t="shared" si="10"/>
        <v>15</v>
      </c>
      <c r="BB59" s="517">
        <f t="shared" si="10"/>
        <v>15</v>
      </c>
      <c r="BC59" s="517">
        <f t="shared" si="10"/>
        <v>15</v>
      </c>
      <c r="BD59" s="517">
        <f t="shared" si="10"/>
        <v>15</v>
      </c>
      <c r="BE59" s="517">
        <f t="shared" si="10"/>
        <v>15</v>
      </c>
      <c r="BF59" s="517">
        <f t="shared" si="10"/>
        <v>15</v>
      </c>
      <c r="BG59" s="517">
        <f t="shared" si="10"/>
        <v>15</v>
      </c>
      <c r="BH59" s="517">
        <f t="shared" si="10"/>
        <v>15</v>
      </c>
      <c r="BI59" s="520">
        <f t="shared" si="10"/>
        <v>15</v>
      </c>
      <c r="BJ59" s="521">
        <f>SUM(BJ2:BJ57)</f>
        <v>15</v>
      </c>
      <c r="BK59" s="521">
        <f>SUM(BK2:BK57)</f>
        <v>2</v>
      </c>
      <c r="BL59" s="457"/>
      <c r="BM59" s="457"/>
    </row>
    <row r="60" spans="1:65" ht="5.25" customHeight="1" thickTop="1" x14ac:dyDescent="0.3">
      <c r="A60" s="439"/>
      <c r="B60" s="468"/>
    </row>
    <row r="61" spans="1:65" ht="14.1" customHeight="1" x14ac:dyDescent="0.3">
      <c r="AI61" s="468"/>
      <c r="AJ61" s="439"/>
      <c r="AK61" s="439"/>
      <c r="AL61" s="439"/>
      <c r="AM61" s="439"/>
      <c r="AN61" s="439"/>
      <c r="AO61" s="439"/>
      <c r="AP61" s="439"/>
      <c r="AQ61" s="439"/>
      <c r="AR61" s="439"/>
      <c r="AS61" s="439"/>
      <c r="AT61" s="439"/>
      <c r="AU61" s="439"/>
      <c r="AV61" s="439"/>
      <c r="AW61" s="439"/>
      <c r="AX61" s="439"/>
      <c r="AY61" s="439"/>
      <c r="AZ61" s="439"/>
      <c r="BA61" s="439"/>
      <c r="BB61" s="439"/>
      <c r="BC61" s="439"/>
      <c r="BD61" s="439"/>
      <c r="BE61" s="439"/>
      <c r="BF61" s="439"/>
      <c r="BG61" s="439"/>
      <c r="BH61" s="439"/>
      <c r="BI61" s="439"/>
      <c r="BJ61" s="468"/>
      <c r="BK61" s="468"/>
    </row>
  </sheetData>
  <autoFilter ref="A1:BM59"/>
  <mergeCells count="32">
    <mergeCell ref="P57:P58"/>
    <mergeCell ref="A52:B52"/>
    <mergeCell ref="A55:AF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AC57:AC58"/>
    <mergeCell ref="AD57:AD58"/>
    <mergeCell ref="AH58:AI58"/>
    <mergeCell ref="A59:B59"/>
    <mergeCell ref="W57:W58"/>
    <mergeCell ref="X57:X58"/>
    <mergeCell ref="Y57:Y58"/>
    <mergeCell ref="Z57:Z58"/>
    <mergeCell ref="AA57:AA58"/>
    <mergeCell ref="AB57:AB58"/>
    <mergeCell ref="Q57:Q58"/>
    <mergeCell ref="R57:R58"/>
    <mergeCell ref="S57:S58"/>
    <mergeCell ref="T57:T58"/>
    <mergeCell ref="U57:U58"/>
    <mergeCell ref="V57:V58"/>
  </mergeCells>
  <pageMargins left="0.19685039370078741" right="0.19685039370078741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bodový stav</vt:lpstr>
      <vt:lpstr>1. kolo</vt:lpstr>
      <vt:lpstr>2. kolo</vt:lpstr>
      <vt:lpstr>3. kolo</vt:lpstr>
      <vt:lpstr>4. kolo</vt:lpstr>
      <vt:lpstr>5. kolo</vt:lpstr>
      <vt:lpstr>6. kolo</vt:lpstr>
      <vt:lpstr>TOP historie</vt:lpstr>
      <vt:lpstr>Vítěz</vt:lpstr>
      <vt:lpstr>běžci pod 17 min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Vorlíček</dc:creator>
  <cp:lastModifiedBy>Rubášová Yvona</cp:lastModifiedBy>
  <dcterms:created xsi:type="dcterms:W3CDTF">2018-03-15T13:26:39Z</dcterms:created>
  <dcterms:modified xsi:type="dcterms:W3CDTF">2018-05-14T07:21:52Z</dcterms:modified>
</cp:coreProperties>
</file>