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555" yWindow="65521" windowWidth="9600" windowHeight="10065" activeTab="0"/>
  </bookViews>
  <sheets>
    <sheet name="Obsah" sheetId="1" r:id="rId1"/>
    <sheet name="Ml. I." sheetId="2" r:id="rId2"/>
    <sheet name="Ml. II." sheetId="3" r:id="rId3"/>
    <sheet name="Př. Z" sheetId="4" r:id="rId4"/>
    <sheet name="Př. M" sheetId="5" r:id="rId5"/>
    <sheet name="Mini Z" sheetId="6" r:id="rId6"/>
    <sheet name="Mini M" sheetId="7" r:id="rId7"/>
    <sheet name="Nej.Z" sheetId="8" r:id="rId8"/>
    <sheet name="Nej.M" sheetId="9" r:id="rId9"/>
    <sheet name="Ml.Z" sheetId="10" r:id="rId10"/>
    <sheet name="Ml.M" sheetId="11" r:id="rId11"/>
    <sheet name="St.Z" sheetId="12" r:id="rId12"/>
    <sheet name="St.M" sheetId="13" r:id="rId13"/>
    <sheet name="Dor.Z" sheetId="14" r:id="rId14"/>
    <sheet name="Dor.M" sheetId="15" r:id="rId15"/>
    <sheet name="Z" sheetId="16" r:id="rId16"/>
    <sheet name="M" sheetId="17" r:id="rId17"/>
    <sheet name="V40" sheetId="18" r:id="rId18"/>
    <sheet name="V50" sheetId="19" r:id="rId19"/>
    <sheet name="V60" sheetId="20" r:id="rId20"/>
    <sheet name="V70" sheetId="21" r:id="rId21"/>
    <sheet name="Hl.z." sheetId="22" r:id="rId22"/>
  </sheets>
  <definedNames>
    <definedName name="Dialog">#REF!</definedName>
    <definedName name="Oddil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<sst xmlns="http://schemas.openxmlformats.org/spreadsheetml/2006/main" count="1043" uniqueCount="384">
  <si>
    <t xml:space="preserve">      Staropacký kros</t>
  </si>
  <si>
    <t>176 závodníků</t>
  </si>
  <si>
    <t>mlíčňáci I.</t>
  </si>
  <si>
    <t>a mladší</t>
  </si>
  <si>
    <t>…………..</t>
  </si>
  <si>
    <t>40 m</t>
  </si>
  <si>
    <t>mlíčňáci II.</t>
  </si>
  <si>
    <t>-</t>
  </si>
  <si>
    <t>60 m</t>
  </si>
  <si>
    <t>předškolní dívky</t>
  </si>
  <si>
    <t>150 m</t>
  </si>
  <si>
    <t>předškolní chlapci</t>
  </si>
  <si>
    <t>mini žákyně</t>
  </si>
  <si>
    <t>300 m</t>
  </si>
  <si>
    <t>mini žáci</t>
  </si>
  <si>
    <t>nejmladší žákyně</t>
  </si>
  <si>
    <t>600 m</t>
  </si>
  <si>
    <t>nejmladší žáci</t>
  </si>
  <si>
    <t>mladší žákyně</t>
  </si>
  <si>
    <t>1000 m</t>
  </si>
  <si>
    <t>mladší žáci</t>
  </si>
  <si>
    <t>starší žákyně</t>
  </si>
  <si>
    <t>starší žáci</t>
  </si>
  <si>
    <t>1500 m</t>
  </si>
  <si>
    <t>dorostenky</t>
  </si>
  <si>
    <t>dorostenci</t>
  </si>
  <si>
    <t>4400 m</t>
  </si>
  <si>
    <t>ženy</t>
  </si>
  <si>
    <t>a starší</t>
  </si>
  <si>
    <t>2000 m</t>
  </si>
  <si>
    <t>muži</t>
  </si>
  <si>
    <t>veterání 40</t>
  </si>
  <si>
    <t>veterání 50</t>
  </si>
  <si>
    <t>veterání 60</t>
  </si>
  <si>
    <t>veterání 70</t>
  </si>
  <si>
    <t>Hlavní závod</t>
  </si>
  <si>
    <t>Kategorie:</t>
  </si>
  <si>
    <t>Délka trati:</t>
  </si>
  <si>
    <t>Startovní číslo</t>
  </si>
  <si>
    <t>Příjmení</t>
  </si>
  <si>
    <t>Jméno</t>
  </si>
  <si>
    <t>Nar.</t>
  </si>
  <si>
    <t>Oddíl</t>
  </si>
  <si>
    <t>Čas</t>
  </si>
  <si>
    <t>Umístění</t>
  </si>
  <si>
    <t>Sucharda</t>
  </si>
  <si>
    <t>Pavel</t>
  </si>
  <si>
    <t>Sucharda Team</t>
  </si>
  <si>
    <t>Čivrná</t>
  </si>
  <si>
    <t>Karolína</t>
  </si>
  <si>
    <t>Semily</t>
  </si>
  <si>
    <t>Langnerová</t>
  </si>
  <si>
    <t>Veronika</t>
  </si>
  <si>
    <t>ZŠ Stará Paka</t>
  </si>
  <si>
    <t>Ježek</t>
  </si>
  <si>
    <t>Jindřich</t>
  </si>
  <si>
    <t>SK Stará Paka</t>
  </si>
  <si>
    <t>Brádlová</t>
  </si>
  <si>
    <t>Nela</t>
  </si>
  <si>
    <t>Nová Paka</t>
  </si>
  <si>
    <t>Řehák</t>
  </si>
  <si>
    <t>Václav</t>
  </si>
  <si>
    <t>Řehák Team</t>
  </si>
  <si>
    <t>Böhmová</t>
  </si>
  <si>
    <t>Ester</t>
  </si>
  <si>
    <t>Test SRO</t>
  </si>
  <si>
    <t>Kučera</t>
  </si>
  <si>
    <t>Šimon</t>
  </si>
  <si>
    <t>Dolní Brusnice</t>
  </si>
  <si>
    <t>Šepsová</t>
  </si>
  <si>
    <t>Tereza</t>
  </si>
  <si>
    <t>LO Stará Paka</t>
  </si>
  <si>
    <t>Nováková</t>
  </si>
  <si>
    <t>Elissa</t>
  </si>
  <si>
    <t>Novák Team</t>
  </si>
  <si>
    <t>Netušilová</t>
  </si>
  <si>
    <t>Terezka</t>
  </si>
  <si>
    <t>Mladá Boleslav</t>
  </si>
  <si>
    <t>Paulosová</t>
  </si>
  <si>
    <t>Klárka</t>
  </si>
  <si>
    <t>Bakako Nová Paka</t>
  </si>
  <si>
    <t>Suchardová</t>
  </si>
  <si>
    <t>Kateřina</t>
  </si>
  <si>
    <t>Ježková</t>
  </si>
  <si>
    <t>Anička</t>
  </si>
  <si>
    <t>Dlabolová</t>
  </si>
  <si>
    <t>2013</t>
  </si>
  <si>
    <t>MŠ Stará Paka</t>
  </si>
  <si>
    <t>Aneta</t>
  </si>
  <si>
    <t>Andělová</t>
  </si>
  <si>
    <t>Elen</t>
  </si>
  <si>
    <t>Sokol Dolní Kalná</t>
  </si>
  <si>
    <t>Podlipná</t>
  </si>
  <si>
    <t>Klára</t>
  </si>
  <si>
    <t>Lázně Bělohrad</t>
  </si>
  <si>
    <t>Žlabová</t>
  </si>
  <si>
    <t>Vanesa</t>
  </si>
  <si>
    <t>Vanes Team</t>
  </si>
  <si>
    <t>Červená</t>
  </si>
  <si>
    <t>Markéta</t>
  </si>
  <si>
    <t>Dvůr Králové</t>
  </si>
  <si>
    <t>Jenčková</t>
  </si>
  <si>
    <t>Sokol Jičín</t>
  </si>
  <si>
    <t>Žahourek</t>
  </si>
  <si>
    <t>René</t>
  </si>
  <si>
    <t>TJ Sokol Dolní Kalná</t>
  </si>
  <si>
    <t>Čmuchal</t>
  </si>
  <si>
    <t>Marek</t>
  </si>
  <si>
    <t>Klub sportu pro všechny N. P.</t>
  </si>
  <si>
    <t>Ema</t>
  </si>
  <si>
    <t>Justyna</t>
  </si>
  <si>
    <t>Sokol Chuchelna</t>
  </si>
  <si>
    <t>Pospíšil</t>
  </si>
  <si>
    <t>František</t>
  </si>
  <si>
    <t>Pospíšil Team</t>
  </si>
  <si>
    <t>Lehká</t>
  </si>
  <si>
    <t>FK Chlumec nad Cidlinou</t>
  </si>
  <si>
    <t>Podlipný</t>
  </si>
  <si>
    <t>Nikola</t>
  </si>
  <si>
    <t>2011</t>
  </si>
  <si>
    <t>Sokol Nová Paka</t>
  </si>
  <si>
    <t>Voborníková</t>
  </si>
  <si>
    <t>Zuzana</t>
  </si>
  <si>
    <t>Tiskárna Voborník</t>
  </si>
  <si>
    <t>Tomášová</t>
  </si>
  <si>
    <t>Tlapáková</t>
  </si>
  <si>
    <t>Marie</t>
  </si>
  <si>
    <t>AC Jičín</t>
  </si>
  <si>
    <t>Zmeková</t>
  </si>
  <si>
    <t>Zajícová</t>
  </si>
  <si>
    <t>Eliška</t>
  </si>
  <si>
    <t>Řeháková</t>
  </si>
  <si>
    <t>Anežka</t>
  </si>
  <si>
    <t>MŠ Stará Paka - Řehák Team</t>
  </si>
  <si>
    <t>Hanušová</t>
  </si>
  <si>
    <t>Anna</t>
  </si>
  <si>
    <t>Benecko</t>
  </si>
  <si>
    <t>Háková</t>
  </si>
  <si>
    <t>TJ Sokol Studenec</t>
  </si>
  <si>
    <t>Tauchmanová</t>
  </si>
  <si>
    <t>Stela</t>
  </si>
  <si>
    <t>Alena</t>
  </si>
  <si>
    <t>Harčarík</t>
  </si>
  <si>
    <t>Tobiášek</t>
  </si>
  <si>
    <t>2012</t>
  </si>
  <si>
    <t>Stará Paka</t>
  </si>
  <si>
    <t>Zmatlík</t>
  </si>
  <si>
    <t>David</t>
  </si>
  <si>
    <t>Dlabola</t>
  </si>
  <si>
    <t>Petr</t>
  </si>
  <si>
    <t>Dlabola Team</t>
  </si>
  <si>
    <t>Holubec</t>
  </si>
  <si>
    <t>Kryštof</t>
  </si>
  <si>
    <t>Sokol Valteřice</t>
  </si>
  <si>
    <t>Ríša</t>
  </si>
  <si>
    <t>Kracík</t>
  </si>
  <si>
    <t>Ondra</t>
  </si>
  <si>
    <t>Filip</t>
  </si>
  <si>
    <t>Dolina</t>
  </si>
  <si>
    <t>Antonín</t>
  </si>
  <si>
    <t>Tůma</t>
  </si>
  <si>
    <t>Denis</t>
  </si>
  <si>
    <t>Vejvoda</t>
  </si>
  <si>
    <t>Martin</t>
  </si>
  <si>
    <t>MŠ Fűgnerova Jičín</t>
  </si>
  <si>
    <t>Crha</t>
  </si>
  <si>
    <t>Adam</t>
  </si>
  <si>
    <t>Nýdrlová</t>
  </si>
  <si>
    <t>Štěpánka</t>
  </si>
  <si>
    <t>2009</t>
  </si>
  <si>
    <t>Šakal Kbely</t>
  </si>
  <si>
    <t>Plecháčová</t>
  </si>
  <si>
    <t>Ski Jilemnice</t>
  </si>
  <si>
    <t>Salabová</t>
  </si>
  <si>
    <t>Pavlína</t>
  </si>
  <si>
    <t>ČKS Ski Jilemnice</t>
  </si>
  <si>
    <t>Jandurová</t>
  </si>
  <si>
    <t>Spartak Vrchlabí</t>
  </si>
  <si>
    <t>Barbora</t>
  </si>
  <si>
    <t>2010</t>
  </si>
  <si>
    <t>Vitáková</t>
  </si>
  <si>
    <t>Viták Team</t>
  </si>
  <si>
    <t>Straková</t>
  </si>
  <si>
    <t>Crhová</t>
  </si>
  <si>
    <t>Buďárková</t>
  </si>
  <si>
    <t>Laura</t>
  </si>
  <si>
    <t>Horáčková</t>
  </si>
  <si>
    <t>Justýna</t>
  </si>
  <si>
    <t>Lacinová</t>
  </si>
  <si>
    <t>Kristýna</t>
  </si>
  <si>
    <t>Andrea</t>
  </si>
  <si>
    <t>Medřický</t>
  </si>
  <si>
    <t>Tomáš</t>
  </si>
  <si>
    <t>Kraus</t>
  </si>
  <si>
    <t>Tobiáš</t>
  </si>
  <si>
    <t>Krejší</t>
  </si>
  <si>
    <t>Biatlon Roškopov</t>
  </si>
  <si>
    <t>Mařas</t>
  </si>
  <si>
    <t>Jakub</t>
  </si>
  <si>
    <t>TJ Semily</t>
  </si>
  <si>
    <t>Kopal</t>
  </si>
  <si>
    <t>Brádle</t>
  </si>
  <si>
    <t>Michal</t>
  </si>
  <si>
    <t>SK Jičín</t>
  </si>
  <si>
    <t>Frajer</t>
  </si>
  <si>
    <t>Ondřej</t>
  </si>
  <si>
    <t>Tauchman</t>
  </si>
  <si>
    <t>Havlíček</t>
  </si>
  <si>
    <t>TJ Roprachtice</t>
  </si>
  <si>
    <t>Matyáš</t>
  </si>
  <si>
    <t>Anděl</t>
  </si>
  <si>
    <t>Lucie</t>
  </si>
  <si>
    <t>2007</t>
  </si>
  <si>
    <t>Pavlová</t>
  </si>
  <si>
    <t>Kalenská</t>
  </si>
  <si>
    <t>Šišková</t>
  </si>
  <si>
    <t>2008</t>
  </si>
  <si>
    <t>Nosková</t>
  </si>
  <si>
    <t>Marcela</t>
  </si>
  <si>
    <t>Hamplová</t>
  </si>
  <si>
    <t>Fejtová</t>
  </si>
  <si>
    <t>Magdaléna</t>
  </si>
  <si>
    <t>Vrabcová</t>
  </si>
  <si>
    <t>ZŠ Lázně Bělohrad</t>
  </si>
  <si>
    <t>Machová</t>
  </si>
  <si>
    <t>Natálie</t>
  </si>
  <si>
    <t>ZŠ Nová Paka</t>
  </si>
  <si>
    <t>Bára</t>
  </si>
  <si>
    <t>Kluzová</t>
  </si>
  <si>
    <t>Jan</t>
  </si>
  <si>
    <t>Munzar</t>
  </si>
  <si>
    <t>Sokol Studenec</t>
  </si>
  <si>
    <t>Matěj</t>
  </si>
  <si>
    <t>Kríž</t>
  </si>
  <si>
    <t>Šedivý</t>
  </si>
  <si>
    <t>Josef</t>
  </si>
  <si>
    <t>Hron</t>
  </si>
  <si>
    <t>Vilém</t>
  </si>
  <si>
    <t>Horáček</t>
  </si>
  <si>
    <t>Medlík</t>
  </si>
  <si>
    <t>ZŠ Satrá Paka</t>
  </si>
  <si>
    <t>Doubek</t>
  </si>
  <si>
    <t>Krejčí</t>
  </si>
  <si>
    <t>Mach</t>
  </si>
  <si>
    <t>Prokšová</t>
  </si>
  <si>
    <t>2005</t>
  </si>
  <si>
    <t>2006</t>
  </si>
  <si>
    <t>ZŠ Komenského Nová Paka</t>
  </si>
  <si>
    <t>Havelková</t>
  </si>
  <si>
    <t>Šárka</t>
  </si>
  <si>
    <t>Erbanová</t>
  </si>
  <si>
    <t>ZŠ Husitská Nová Paka</t>
  </si>
  <si>
    <t>Achtarová</t>
  </si>
  <si>
    <t>Eva</t>
  </si>
  <si>
    <t>Lenka</t>
  </si>
  <si>
    <t>Kyselová</t>
  </si>
  <si>
    <t>Sokol Roztoky</t>
  </si>
  <si>
    <t>Kubů</t>
  </si>
  <si>
    <t>Nosek</t>
  </si>
  <si>
    <t>Sokol Stará Paka</t>
  </si>
  <si>
    <t>Plecháč</t>
  </si>
  <si>
    <t>Patrik</t>
  </si>
  <si>
    <t>Kříž</t>
  </si>
  <si>
    <t>Havelka</t>
  </si>
  <si>
    <t>Handschugová</t>
  </si>
  <si>
    <t>Sára</t>
  </si>
  <si>
    <t>2002</t>
  </si>
  <si>
    <t>Křížová</t>
  </si>
  <si>
    <t>Hana</t>
  </si>
  <si>
    <t>2003</t>
  </si>
  <si>
    <t>KB Jilemnice</t>
  </si>
  <si>
    <t>Jarošová</t>
  </si>
  <si>
    <t>Baruška</t>
  </si>
  <si>
    <t>2004</t>
  </si>
  <si>
    <t>Klůzová</t>
  </si>
  <si>
    <t>Langner</t>
  </si>
  <si>
    <t>Daniel</t>
  </si>
  <si>
    <t>Krupka</t>
  </si>
  <si>
    <t>Indičtí běžci</t>
  </si>
  <si>
    <t>Cogan</t>
  </si>
  <si>
    <t>Mikuláš</t>
  </si>
  <si>
    <t>2001</t>
  </si>
  <si>
    <t>Kynčlová</t>
  </si>
  <si>
    <t>Dagmar</t>
  </si>
  <si>
    <t>1972</t>
  </si>
  <si>
    <t>SK Nové Město n. Metují</t>
  </si>
  <si>
    <t>Čermáková</t>
  </si>
  <si>
    <t>Jitka</t>
  </si>
  <si>
    <t>1975</t>
  </si>
  <si>
    <t>Smrčí</t>
  </si>
  <si>
    <t>Michaela</t>
  </si>
  <si>
    <t>1971</t>
  </si>
  <si>
    <t>Škorpilová</t>
  </si>
  <si>
    <t>Jana</t>
  </si>
  <si>
    <t>1974</t>
  </si>
  <si>
    <t>SC Jičín</t>
  </si>
  <si>
    <t>1980</t>
  </si>
  <si>
    <t>Mendřická</t>
  </si>
  <si>
    <t>1983</t>
  </si>
  <si>
    <t>Agáta</t>
  </si>
  <si>
    <t>Pavlovcová</t>
  </si>
  <si>
    <t>Lešáková</t>
  </si>
  <si>
    <t>1987</t>
  </si>
  <si>
    <t>Roškopov</t>
  </si>
  <si>
    <t>1962</t>
  </si>
  <si>
    <t>Líbalová</t>
  </si>
  <si>
    <t>Blanka</t>
  </si>
  <si>
    <t>Holoušová</t>
  </si>
  <si>
    <t>Martina</t>
  </si>
  <si>
    <t>1981</t>
  </si>
  <si>
    <t>Čivrný</t>
  </si>
  <si>
    <t>Jiří</t>
  </si>
  <si>
    <t>Záveský</t>
  </si>
  <si>
    <t>Vojtěch</t>
  </si>
  <si>
    <t>1978</t>
  </si>
  <si>
    <t>Podrazil</t>
  </si>
  <si>
    <t>Doležal</t>
  </si>
  <si>
    <t>Vít</t>
  </si>
  <si>
    <t>SK Slavia Jičín</t>
  </si>
  <si>
    <t>Háze</t>
  </si>
  <si>
    <t>TJ Spartak Vrchlabí</t>
  </si>
  <si>
    <t>1982</t>
  </si>
  <si>
    <t>TJ Sokol Jičín</t>
  </si>
  <si>
    <t>Kužel</t>
  </si>
  <si>
    <t>Jičín</t>
  </si>
  <si>
    <t>Hrouda</t>
  </si>
  <si>
    <t>1999</t>
  </si>
  <si>
    <t>Řekák</t>
  </si>
  <si>
    <t>Luboš</t>
  </si>
  <si>
    <t>Skrbek</t>
  </si>
  <si>
    <t>SDH Veliš</t>
  </si>
  <si>
    <t>Holecec</t>
  </si>
  <si>
    <t>Štefan</t>
  </si>
  <si>
    <t>Papež</t>
  </si>
  <si>
    <t>Liberec</t>
  </si>
  <si>
    <t>Podzimek</t>
  </si>
  <si>
    <t>Vrabec</t>
  </si>
  <si>
    <t>Sokolovna Stará Paka</t>
  </si>
  <si>
    <t>Vágenknecht</t>
  </si>
  <si>
    <t>1977</t>
  </si>
  <si>
    <t>Aster Team</t>
  </si>
  <si>
    <t>Randák</t>
  </si>
  <si>
    <t>Karel</t>
  </si>
  <si>
    <t>Rudolf</t>
  </si>
  <si>
    <t>Hák</t>
  </si>
  <si>
    <t>Zdeněk</t>
  </si>
  <si>
    <t>Kysela</t>
  </si>
  <si>
    <t>Sokol Roztoky u Jilemnice</t>
  </si>
  <si>
    <t>Radek</t>
  </si>
  <si>
    <t>Milan</t>
  </si>
  <si>
    <t>1970</t>
  </si>
  <si>
    <t>Král</t>
  </si>
  <si>
    <t>Aleš</t>
  </si>
  <si>
    <t>Jičín Auto Kelly</t>
  </si>
  <si>
    <t>Karlík</t>
  </si>
  <si>
    <t>1964</t>
  </si>
  <si>
    <t>Loko Trutnov</t>
  </si>
  <si>
    <t>Hanyš</t>
  </si>
  <si>
    <t>Oldřich</t>
  </si>
  <si>
    <t>1959</t>
  </si>
  <si>
    <t>Sokol Frydštejn</t>
  </si>
  <si>
    <t>Test Stružinec</t>
  </si>
  <si>
    <t>Brunclík</t>
  </si>
  <si>
    <t>Ivo</t>
  </si>
  <si>
    <t>1958</t>
  </si>
  <si>
    <t>Slovan Śpindlerův Mlýn</t>
  </si>
  <si>
    <t>Sehnal</t>
  </si>
  <si>
    <t>K.O. Poděbrady</t>
  </si>
  <si>
    <t>Vejnar</t>
  </si>
  <si>
    <t>1957</t>
  </si>
  <si>
    <t>Ski Vysoké nad Jizerou</t>
  </si>
  <si>
    <t>Śír</t>
  </si>
  <si>
    <t>1948</t>
  </si>
  <si>
    <t>Spartak Rokytnice</t>
  </si>
  <si>
    <t>Trejbal</t>
  </si>
  <si>
    <t>1951</t>
  </si>
  <si>
    <t>SKP Mladá Boleslav</t>
  </si>
  <si>
    <t>Dvořák</t>
  </si>
  <si>
    <t>Ladislav</t>
  </si>
  <si>
    <t>Sokol Velké Hamry</t>
  </si>
  <si>
    <t>Jaroslav</t>
  </si>
  <si>
    <t>1946</t>
  </si>
  <si>
    <t>Sokol Chuchelná</t>
  </si>
  <si>
    <t>Hlavní závod celkově bez rozdílu kategorií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</si>
</sst>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2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12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0" xfId="17" applyAlignment="1">
      <alignment/>
    </xf>
    <xf numFmtId="0" fontId="2" fillId="0" borderId="1" xfId="17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17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5" xfId="17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9" fontId="7" fillId="4" borderId="7" xfId="0" applyNumberFormat="1" applyFont="1" applyFill="1" applyBorder="1" applyAlignment="1">
      <alignment horizontal="centerContinuous" vertical="center" wrapText="1"/>
    </xf>
    <xf numFmtId="0" fontId="7" fillId="4" borderId="8" xfId="0" applyFont="1" applyFill="1" applyBorder="1" applyAlignment="1">
      <alignment horizontal="centerContinuous" vertical="center"/>
    </xf>
    <xf numFmtId="0" fontId="7" fillId="4" borderId="9" xfId="0" applyFont="1" applyFill="1" applyBorder="1" applyAlignment="1">
      <alignment horizontal="centerContinuous" vertical="center"/>
    </xf>
    <xf numFmtId="1" fontId="0" fillId="0" borderId="10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47" fontId="8" fillId="0" borderId="12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47" fontId="8" fillId="0" borderId="11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/>
    </xf>
    <xf numFmtId="47" fontId="0" fillId="0" borderId="1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/>
    </xf>
    <xf numFmtId="47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1" xfId="0" applyFont="1" applyBorder="1" applyAlignment="1">
      <alignment horizontal="left"/>
    </xf>
    <xf numFmtId="49" fontId="0" fillId="0" borderId="11" xfId="0" applyNumberFormat="1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49" fontId="8" fillId="0" borderId="22" xfId="0" applyNumberFormat="1" applyFont="1" applyBorder="1" applyAlignment="1" applyProtection="1">
      <alignment horizontal="left"/>
      <protection locked="0"/>
    </xf>
    <xf numFmtId="49" fontId="9" fillId="0" borderId="22" xfId="0" applyNumberFormat="1" applyFont="1" applyBorder="1" applyAlignment="1" applyProtection="1">
      <alignment horizontal="left"/>
      <protection locked="0"/>
    </xf>
    <xf numFmtId="47" fontId="8" fillId="0" borderId="23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8" fillId="0" borderId="24" xfId="0" applyNumberFormat="1" applyFont="1" applyBorder="1" applyAlignment="1" applyProtection="1">
      <alignment horizontal="left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7" fontId="0" fillId="0" borderId="23" xfId="0" applyNumberForma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47" fontId="0" fillId="0" borderId="11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/>
      <protection locked="0"/>
    </xf>
    <xf numFmtId="47" fontId="0" fillId="0" borderId="17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7" fontId="8" fillId="0" borderId="22" xfId="0" applyNumberFormat="1" applyFont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47" fontId="8" fillId="0" borderId="29" xfId="0" applyNumberFormat="1" applyFont="1" applyBorder="1" applyAlignment="1" applyProtection="1">
      <alignment horizontal="center"/>
      <protection locked="0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47" fontId="8" fillId="0" borderId="17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47" fontId="8" fillId="0" borderId="31" xfId="0" applyNumberFormat="1" applyFont="1" applyBorder="1" applyAlignment="1" applyProtection="1">
      <alignment horizontal="center"/>
      <protection locked="0"/>
    </xf>
    <xf numFmtId="1" fontId="8" fillId="0" borderId="32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33" xfId="0" applyFont="1" applyBorder="1" applyAlignment="1">
      <alignment/>
    </xf>
    <xf numFmtId="47" fontId="8" fillId="0" borderId="34" xfId="0" applyNumberFormat="1" applyFont="1" applyBorder="1" applyAlignment="1" applyProtection="1">
      <alignment horizontal="center"/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9" fillId="0" borderId="17" xfId="0" applyNumberFormat="1" applyFont="1" applyBorder="1" applyAlignment="1" applyProtection="1">
      <alignment horizontal="left"/>
      <protection locked="0"/>
    </xf>
    <xf numFmtId="47" fontId="8" fillId="0" borderId="36" xfId="0" applyNumberFormat="1" applyFont="1" applyBorder="1" applyAlignment="1" applyProtection="1">
      <alignment horizontal="center"/>
      <protection locked="0"/>
    </xf>
    <xf numFmtId="1" fontId="8" fillId="0" borderId="37" xfId="0" applyNumberFormat="1" applyFon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49" fontId="8" fillId="0" borderId="38" xfId="0" applyNumberFormat="1" applyFont="1" applyBorder="1" applyAlignment="1" applyProtection="1">
      <alignment horizontal="left"/>
      <protection locked="0"/>
    </xf>
    <xf numFmtId="49" fontId="8" fillId="0" borderId="38" xfId="0" applyNumberFormat="1" applyFont="1" applyBorder="1" applyAlignment="1" applyProtection="1">
      <alignment horizontal="center"/>
      <protection locked="0"/>
    </xf>
    <xf numFmtId="49" fontId="9" fillId="0" borderId="38" xfId="0" applyNumberFormat="1" applyFont="1" applyBorder="1" applyAlignment="1" applyProtection="1">
      <alignment horizontal="left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10" fillId="0" borderId="22" xfId="0" applyNumberFormat="1" applyFont="1" applyBorder="1" applyAlignment="1" applyProtection="1">
      <alignment horizontal="left"/>
      <protection locked="0"/>
    </xf>
    <xf numFmtId="47" fontId="0" fillId="0" borderId="34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9" fontId="10" fillId="0" borderId="33" xfId="0" applyNumberFormat="1" applyFon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9" fontId="10" fillId="0" borderId="38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10" fillId="0" borderId="33" xfId="0" applyFont="1" applyBorder="1" applyAlignment="1">
      <alignment/>
    </xf>
    <xf numFmtId="47" fontId="0" fillId="0" borderId="0" xfId="0" applyNumberFormat="1" applyAlignment="1" applyProtection="1">
      <alignment horizontal="center"/>
      <protection locked="0"/>
    </xf>
    <xf numFmtId="47" fontId="0" fillId="0" borderId="3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49" fontId="0" fillId="0" borderId="17" xfId="0" applyNumberFormat="1" applyBorder="1" applyAlignment="1" applyProtection="1">
      <alignment horizontal="center"/>
      <protection locked="0"/>
    </xf>
    <xf numFmtId="47" fontId="0" fillId="0" borderId="40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center"/>
      <protection locked="0"/>
    </xf>
    <xf numFmtId="1" fontId="8" fillId="0" borderId="22" xfId="0" applyNumberFormat="1" applyFont="1" applyBorder="1" applyAlignment="1" applyProtection="1">
      <alignment horizontal="left"/>
      <protection locked="0"/>
    </xf>
    <xf numFmtId="49" fontId="8" fillId="0" borderId="33" xfId="0" applyNumberFormat="1" applyFont="1" applyBorder="1" applyAlignment="1" applyProtection="1">
      <alignment horizontal="left"/>
      <protection locked="0"/>
    </xf>
    <xf numFmtId="1" fontId="8" fillId="0" borderId="33" xfId="0" applyNumberFormat="1" applyFont="1" applyBorder="1" applyAlignment="1" applyProtection="1">
      <alignment horizontal="left"/>
      <protection locked="0"/>
    </xf>
    <xf numFmtId="49" fontId="9" fillId="0" borderId="33" xfId="0" applyNumberFormat="1" applyFont="1" applyBorder="1" applyAlignment="1" applyProtection="1">
      <alignment horizontal="left"/>
      <protection locked="0"/>
    </xf>
    <xf numFmtId="1" fontId="0" fillId="0" borderId="22" xfId="0" applyNumberFormat="1" applyBorder="1" applyAlignment="1" applyProtection="1">
      <alignment horizontal="left"/>
      <protection locked="0"/>
    </xf>
    <xf numFmtId="47" fontId="0" fillId="0" borderId="11" xfId="0" applyNumberFormat="1" applyBorder="1" applyAlignment="1">
      <alignment horizontal="center"/>
    </xf>
    <xf numFmtId="1" fontId="0" fillId="0" borderId="11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>
      <alignment horizontal="left"/>
    </xf>
    <xf numFmtId="1" fontId="0" fillId="0" borderId="33" xfId="0" applyNumberFormat="1" applyBorder="1" applyAlignment="1" applyProtection="1">
      <alignment horizontal="left"/>
      <protection locked="0"/>
    </xf>
    <xf numFmtId="47" fontId="0" fillId="0" borderId="33" xfId="0" applyNumberFormat="1" applyBorder="1" applyAlignment="1" applyProtection="1">
      <alignment horizontal="center"/>
      <protection locked="0"/>
    </xf>
    <xf numFmtId="47" fontId="0" fillId="0" borderId="38" xfId="0" applyNumberFormat="1" applyBorder="1" applyAlignment="1" applyProtection="1">
      <alignment horizontal="center"/>
      <protection locked="0"/>
    </xf>
    <xf numFmtId="47" fontId="0" fillId="0" borderId="38" xfId="0" applyNumberFormat="1" applyBorder="1" applyAlignment="1">
      <alignment horizontal="center"/>
    </xf>
    <xf numFmtId="1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47" fontId="0" fillId="0" borderId="30" xfId="0" applyNumberFormat="1" applyBorder="1" applyAlignment="1">
      <alignment horizontal="center"/>
    </xf>
    <xf numFmtId="1" fontId="8" fillId="0" borderId="11" xfId="0" applyNumberFormat="1" applyFont="1" applyBorder="1" applyAlignment="1" applyProtection="1">
      <alignment horizontal="left"/>
      <protection locked="0"/>
    </xf>
    <xf numFmtId="49" fontId="11" fillId="0" borderId="11" xfId="0" applyNumberFormat="1" applyFont="1" applyBorder="1" applyAlignment="1" applyProtection="1">
      <alignment horizontal="left"/>
      <protection locked="0"/>
    </xf>
    <xf numFmtId="47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49" fontId="10" fillId="0" borderId="33" xfId="0" applyNumberFormat="1" applyFon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1" fontId="0" fillId="0" borderId="30" xfId="0" applyNumberFormat="1" applyBorder="1" applyAlignment="1" applyProtection="1">
      <alignment horizontal="left"/>
      <protection locked="0"/>
    </xf>
    <xf numFmtId="49" fontId="10" fillId="0" borderId="30" xfId="0" applyNumberFormat="1" applyFont="1" applyBorder="1" applyAlignment="1" applyProtection="1">
      <alignment horizontal="left"/>
      <protection locked="0"/>
    </xf>
    <xf numFmtId="47" fontId="8" fillId="0" borderId="12" xfId="0" applyNumberFormat="1" applyFont="1" applyBorder="1" applyAlignment="1">
      <alignment horizontal="center"/>
    </xf>
    <xf numFmtId="1" fontId="8" fillId="0" borderId="41" xfId="0" applyNumberFormat="1" applyFont="1" applyBorder="1" applyAlignment="1" applyProtection="1">
      <alignment horizontal="center"/>
      <protection locked="0"/>
    </xf>
    <xf numFmtId="49" fontId="8" fillId="0" borderId="42" xfId="0" applyNumberFormat="1" applyFont="1" applyBorder="1" applyAlignment="1" applyProtection="1">
      <alignment horizontal="left"/>
      <protection locked="0"/>
    </xf>
    <xf numFmtId="1" fontId="8" fillId="0" borderId="42" xfId="0" applyNumberFormat="1" applyFont="1" applyBorder="1" applyAlignment="1" applyProtection="1">
      <alignment horizontal="left"/>
      <protection locked="0"/>
    </xf>
    <xf numFmtId="49" fontId="9" fillId="0" borderId="42" xfId="0" applyNumberFormat="1" applyFont="1" applyBorder="1" applyAlignment="1" applyProtection="1">
      <alignment horizontal="left"/>
      <protection locked="0"/>
    </xf>
    <xf numFmtId="47" fontId="8" fillId="0" borderId="42" xfId="0" applyNumberFormat="1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 locked="0"/>
    </xf>
    <xf numFmtId="1" fontId="8" fillId="0" borderId="30" xfId="0" applyNumberFormat="1" applyFont="1" applyBorder="1" applyAlignment="1" applyProtection="1">
      <alignment horizontal="left"/>
      <protection locked="0"/>
    </xf>
    <xf numFmtId="49" fontId="9" fillId="0" borderId="30" xfId="0" applyNumberFormat="1" applyFont="1" applyBorder="1" applyAlignment="1" applyProtection="1">
      <alignment horizontal="left"/>
      <protection locked="0"/>
    </xf>
    <xf numFmtId="47" fontId="8" fillId="0" borderId="30" xfId="0" applyNumberFormat="1" applyFont="1" applyBorder="1" applyAlignment="1" applyProtection="1">
      <alignment horizontal="center"/>
      <protection locked="0"/>
    </xf>
    <xf numFmtId="1" fontId="8" fillId="0" borderId="44" xfId="0" applyNumberFormat="1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left"/>
      <protection locked="0"/>
    </xf>
    <xf numFmtId="49" fontId="10" fillId="0" borderId="22" xfId="0" applyNumberFormat="1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left"/>
    </xf>
    <xf numFmtId="47" fontId="0" fillId="0" borderId="22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left"/>
      <protection locked="0"/>
    </xf>
    <xf numFmtId="47" fontId="0" fillId="0" borderId="33" xfId="0" applyNumberFormat="1" applyBorder="1" applyAlignment="1">
      <alignment horizontal="center"/>
    </xf>
    <xf numFmtId="47" fontId="0" fillId="0" borderId="45" xfId="0" applyNumberFormat="1" applyBorder="1" applyAlignment="1" applyProtection="1">
      <alignment horizontal="center"/>
      <protection locked="0"/>
    </xf>
    <xf numFmtId="47" fontId="0" fillId="0" borderId="36" xfId="0" applyNumberForma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2:L28"/>
  <sheetViews>
    <sheetView showGridLines="0" showRowColHeaders="0" tabSelected="1" zoomScale="120" zoomScaleNormal="120" workbookViewId="0" topLeftCell="A1">
      <pane ySplit="28" topLeftCell="BM29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2" width="2.875" style="0" customWidth="1"/>
    <col min="6" max="6" width="0.875" style="0" customWidth="1"/>
    <col min="7" max="7" width="5.375" style="0" customWidth="1"/>
    <col min="8" max="8" width="1.12109375" style="0" customWidth="1"/>
    <col min="9" max="9" width="8.25390625" style="0" customWidth="1"/>
    <col min="11" max="11" width="2.75390625" style="0" customWidth="1"/>
  </cols>
  <sheetData>
    <row r="2" spans="7:9" ht="12.75">
      <c r="G2" s="1"/>
      <c r="H2" s="1"/>
      <c r="I2" s="1"/>
    </row>
    <row r="4" spans="3:11" ht="25.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11" ht="25.5">
      <c r="C5" s="2"/>
      <c r="E5" s="3" t="str">
        <f>"    "&amp;TEXT(I5-1977,"00")&amp;".  ročník"</f>
        <v>    40.  ročník</v>
      </c>
      <c r="F5" s="3"/>
      <c r="G5" s="3"/>
      <c r="I5" s="4">
        <v>2017</v>
      </c>
      <c r="K5" t="s">
        <v>1</v>
      </c>
    </row>
    <row r="8" spans="4:12" ht="12.75">
      <c r="D8" s="6" t="s">
        <v>2</v>
      </c>
      <c r="E8" s="8"/>
      <c r="F8" s="7"/>
      <c r="G8">
        <f>$I$5-2</f>
        <v>2015</v>
      </c>
      <c r="I8" t="s">
        <v>3</v>
      </c>
      <c r="J8" t="s">
        <v>4</v>
      </c>
      <c r="L8" s="9" t="s">
        <v>5</v>
      </c>
    </row>
    <row r="9" spans="4:12" ht="12.75">
      <c r="D9" s="6" t="s">
        <v>6</v>
      </c>
      <c r="E9" s="10"/>
      <c r="F9" s="7"/>
      <c r="G9">
        <f>$I$5-4</f>
        <v>2013</v>
      </c>
      <c r="H9" t="s">
        <v>7</v>
      </c>
      <c r="I9" s="11">
        <f>$I$5-3</f>
        <v>2014</v>
      </c>
      <c r="L9" s="12" t="s">
        <v>8</v>
      </c>
    </row>
    <row r="10" spans="4:12" ht="12.75">
      <c r="D10" s="6" t="s">
        <v>9</v>
      </c>
      <c r="E10" s="10"/>
      <c r="F10" s="13"/>
      <c r="G10">
        <f>$I$5-6</f>
        <v>2011</v>
      </c>
      <c r="H10" t="s">
        <v>7</v>
      </c>
      <c r="I10" s="11">
        <f>$I$5-5</f>
        <v>2012</v>
      </c>
      <c r="J10" t="s">
        <v>4</v>
      </c>
      <c r="L10" s="12" t="s">
        <v>10</v>
      </c>
    </row>
    <row r="11" spans="4:12" ht="12.75">
      <c r="D11" s="6" t="s">
        <v>11</v>
      </c>
      <c r="E11" s="10"/>
      <c r="F11" s="14"/>
      <c r="G11">
        <f>$I$5-6</f>
        <v>2011</v>
      </c>
      <c r="H11" t="s">
        <v>7</v>
      </c>
      <c r="I11" s="11">
        <f>$I$5-5</f>
        <v>2012</v>
      </c>
      <c r="L11" s="12" t="s">
        <v>10</v>
      </c>
    </row>
    <row r="12" spans="4:12" ht="12.75">
      <c r="D12" s="6" t="s">
        <v>12</v>
      </c>
      <c r="E12" s="10"/>
      <c r="F12" s="13"/>
      <c r="G12">
        <f>$I$5-8</f>
        <v>2009</v>
      </c>
      <c r="H12" t="s">
        <v>7</v>
      </c>
      <c r="I12" s="11">
        <f>$I$5-7</f>
        <v>2010</v>
      </c>
      <c r="J12" t="s">
        <v>4</v>
      </c>
      <c r="L12" s="12" t="s">
        <v>13</v>
      </c>
    </row>
    <row r="13" spans="4:12" ht="12.75">
      <c r="D13" s="15" t="s">
        <v>14</v>
      </c>
      <c r="E13" s="16"/>
      <c r="F13" s="14"/>
      <c r="G13">
        <f>$I$5-8</f>
        <v>2009</v>
      </c>
      <c r="H13" t="s">
        <v>7</v>
      </c>
      <c r="I13" s="11">
        <f>$I$5-7</f>
        <v>2010</v>
      </c>
      <c r="J13" t="s">
        <v>4</v>
      </c>
      <c r="L13" s="12" t="s">
        <v>13</v>
      </c>
    </row>
    <row r="14" spans="4:12" ht="12.75">
      <c r="D14" s="6" t="s">
        <v>15</v>
      </c>
      <c r="E14" s="10"/>
      <c r="F14" s="13"/>
      <c r="G14">
        <f>$I$5-10</f>
        <v>2007</v>
      </c>
      <c r="H14" t="s">
        <v>7</v>
      </c>
      <c r="I14" s="11">
        <f>$I$5-9</f>
        <v>2008</v>
      </c>
      <c r="J14" t="s">
        <v>4</v>
      </c>
      <c r="L14" s="12" t="s">
        <v>16</v>
      </c>
    </row>
    <row r="15" spans="4:12" ht="12.75">
      <c r="D15" s="6" t="s">
        <v>17</v>
      </c>
      <c r="E15" s="10"/>
      <c r="F15" s="14"/>
      <c r="G15">
        <f>$I$5-10</f>
        <v>2007</v>
      </c>
      <c r="H15" t="s">
        <v>7</v>
      </c>
      <c r="I15" s="11">
        <f>$I$5-9</f>
        <v>2008</v>
      </c>
      <c r="J15" t="s">
        <v>4</v>
      </c>
      <c r="L15" s="12" t="s">
        <v>16</v>
      </c>
    </row>
    <row r="16" spans="4:12" ht="12.75">
      <c r="D16" s="6" t="s">
        <v>18</v>
      </c>
      <c r="E16" s="10"/>
      <c r="F16" s="13"/>
      <c r="G16">
        <f>$I$5-12</f>
        <v>2005</v>
      </c>
      <c r="H16" t="s">
        <v>7</v>
      </c>
      <c r="I16" s="11">
        <f>$I$5-11</f>
        <v>2006</v>
      </c>
      <c r="J16" t="s">
        <v>4</v>
      </c>
      <c r="L16" s="12" t="s">
        <v>19</v>
      </c>
    </row>
    <row r="17" spans="4:12" ht="12.75">
      <c r="D17" s="6" t="s">
        <v>20</v>
      </c>
      <c r="E17" s="10"/>
      <c r="F17" s="14"/>
      <c r="G17">
        <f>$I$5-12</f>
        <v>2005</v>
      </c>
      <c r="H17" t="s">
        <v>7</v>
      </c>
      <c r="I17" s="11">
        <f>$I$5-11</f>
        <v>2006</v>
      </c>
      <c r="J17" t="s">
        <v>4</v>
      </c>
      <c r="L17" s="12" t="s">
        <v>19</v>
      </c>
    </row>
    <row r="18" spans="4:12" ht="12.75">
      <c r="D18" s="6" t="s">
        <v>21</v>
      </c>
      <c r="E18" s="10"/>
      <c r="F18" s="13"/>
      <c r="G18">
        <f>$I$5-15</f>
        <v>2002</v>
      </c>
      <c r="H18" t="s">
        <v>7</v>
      </c>
      <c r="I18" s="11">
        <f>$I$5-13</f>
        <v>2004</v>
      </c>
      <c r="J18" t="s">
        <v>4</v>
      </c>
      <c r="L18" s="12" t="s">
        <v>19</v>
      </c>
    </row>
    <row r="19" spans="4:12" ht="12.75">
      <c r="D19" s="6" t="s">
        <v>22</v>
      </c>
      <c r="E19" s="10"/>
      <c r="F19" s="14"/>
      <c r="G19">
        <f>$I$5-15</f>
        <v>2002</v>
      </c>
      <c r="H19" t="s">
        <v>7</v>
      </c>
      <c r="I19" s="11">
        <f>$I$5-13</f>
        <v>2004</v>
      </c>
      <c r="J19" t="s">
        <v>4</v>
      </c>
      <c r="L19" s="12" t="s">
        <v>23</v>
      </c>
    </row>
    <row r="20" spans="4:12" ht="12.75">
      <c r="D20" s="6" t="s">
        <v>24</v>
      </c>
      <c r="E20" s="10"/>
      <c r="F20" s="13"/>
      <c r="G20">
        <f>$I$5-17</f>
        <v>2000</v>
      </c>
      <c r="H20" t="s">
        <v>7</v>
      </c>
      <c r="I20" s="11">
        <f>$I$5-16</f>
        <v>2001</v>
      </c>
      <c r="J20" t="s">
        <v>4</v>
      </c>
      <c r="L20" s="12" t="s">
        <v>23</v>
      </c>
    </row>
    <row r="21" spans="4:12" ht="12.75">
      <c r="D21" s="6" t="s">
        <v>25</v>
      </c>
      <c r="E21" s="10"/>
      <c r="F21" s="14"/>
      <c r="G21">
        <f>$I$5-17</f>
        <v>2000</v>
      </c>
      <c r="H21" t="s">
        <v>7</v>
      </c>
      <c r="I21" s="11">
        <f>$I$5-16</f>
        <v>2001</v>
      </c>
      <c r="J21" t="s">
        <v>4</v>
      </c>
      <c r="L21" s="12" t="s">
        <v>26</v>
      </c>
    </row>
    <row r="22" spans="4:12" ht="12.75">
      <c r="D22" s="15" t="s">
        <v>27</v>
      </c>
      <c r="E22" s="16"/>
      <c r="F22" s="13"/>
      <c r="G22">
        <f>$I$5-18</f>
        <v>1999</v>
      </c>
      <c r="I22" t="s">
        <v>28</v>
      </c>
      <c r="J22" t="s">
        <v>4</v>
      </c>
      <c r="L22" s="12" t="s">
        <v>29</v>
      </c>
    </row>
    <row r="23" spans="4:12" ht="12.75">
      <c r="D23" s="15" t="s">
        <v>30</v>
      </c>
      <c r="E23" s="16"/>
      <c r="F23" s="14"/>
      <c r="G23" s="17">
        <f>$I$5-39</f>
        <v>1978</v>
      </c>
      <c r="H23" t="s">
        <v>7</v>
      </c>
      <c r="I23" s="11">
        <f>$I$5-18</f>
        <v>1999</v>
      </c>
      <c r="J23" t="s">
        <v>4</v>
      </c>
      <c r="L23" s="12" t="s">
        <v>26</v>
      </c>
    </row>
    <row r="24" spans="4:12" ht="12.75">
      <c r="D24" s="6" t="s">
        <v>31</v>
      </c>
      <c r="E24" s="10"/>
      <c r="F24" s="14"/>
      <c r="G24" s="17">
        <f>$I$5-49</f>
        <v>1968</v>
      </c>
      <c r="H24" t="s">
        <v>7</v>
      </c>
      <c r="I24" s="11">
        <f>$I$5-40</f>
        <v>1977</v>
      </c>
      <c r="J24" t="s">
        <v>4</v>
      </c>
      <c r="L24" s="12" t="s">
        <v>26</v>
      </c>
    </row>
    <row r="25" spans="4:12" ht="12.75">
      <c r="D25" s="6" t="s">
        <v>32</v>
      </c>
      <c r="E25" s="10"/>
      <c r="F25" s="14"/>
      <c r="G25" s="17">
        <f>$I$5-59</f>
        <v>1958</v>
      </c>
      <c r="H25" t="s">
        <v>7</v>
      </c>
      <c r="I25" s="11">
        <f>$I$5-50</f>
        <v>1967</v>
      </c>
      <c r="J25" t="s">
        <v>4</v>
      </c>
      <c r="L25" s="12" t="s">
        <v>26</v>
      </c>
    </row>
    <row r="26" spans="4:12" ht="12.75">
      <c r="D26" s="6" t="s">
        <v>33</v>
      </c>
      <c r="E26" s="10"/>
      <c r="F26" s="14"/>
      <c r="G26" s="17">
        <f>$I$5-69</f>
        <v>1948</v>
      </c>
      <c r="H26" t="s">
        <v>7</v>
      </c>
      <c r="I26" s="11">
        <f>$I$5-60</f>
        <v>1957</v>
      </c>
      <c r="J26" t="s">
        <v>4</v>
      </c>
      <c r="L26" s="12" t="s">
        <v>26</v>
      </c>
    </row>
    <row r="27" spans="4:12" ht="12.75">
      <c r="D27" s="6" t="s">
        <v>34</v>
      </c>
      <c r="E27" s="10"/>
      <c r="F27" s="14"/>
      <c r="G27">
        <f>$I$5-70</f>
        <v>1947</v>
      </c>
      <c r="I27" t="s">
        <v>28</v>
      </c>
      <c r="J27" t="s">
        <v>4</v>
      </c>
      <c r="L27" s="12" t="s">
        <v>26</v>
      </c>
    </row>
    <row r="28" spans="4:6" ht="12.75">
      <c r="D28" s="6" t="s">
        <v>35</v>
      </c>
      <c r="E28" s="10"/>
      <c r="F28" s="14"/>
    </row>
  </sheetData>
  <sheetProtection selectLockedCells="1"/>
  <hyperlinks>
    <hyperlink ref="D8" location="'Ml. I.'!A1" display="'Ml. I.'!A1"/>
    <hyperlink ref="D9" location="'Ml. II.'!A1" display="'Ml. II.'!A1"/>
    <hyperlink ref="D10" location="'Př. Z'!A1" display="'Př. Z'!A1"/>
    <hyperlink ref="D11" location="'Př. M'!A1" display="'Př. M'!A1"/>
    <hyperlink ref="D12" location="'Mini Z'!A1" display="'Mini Z'!A1"/>
    <hyperlink ref="D13" location="'Mini M'!A1" display="'Mini M'!A1"/>
    <hyperlink ref="D14" location="Nej.Z!A1" display="Nej.Z!A1"/>
    <hyperlink ref="D15" location="Nej.M!A1" display="Nej.M!A1"/>
    <hyperlink ref="D16" location="Ml.Z!A1" display="Ml.Z!A1"/>
    <hyperlink ref="D17" location="Ml.M!A1" display="Ml.M!A1"/>
    <hyperlink ref="D18" location="St.Z!A1" display="St.Z!A1"/>
    <hyperlink ref="D19" location="St.M!A1" display="St.M!A1"/>
    <hyperlink ref="D20" location="Dor.Z!A1" display="Dor.Z!A1"/>
    <hyperlink ref="D21" location="Dor.M!A1" display="Dor.M!A1"/>
    <hyperlink ref="D22" location="Z!A1" display="Z!A1"/>
    <hyperlink ref="D23" location="M!A1" display="M!A1"/>
    <hyperlink ref="D24" location="'V40'!A1" display="'V40'!A1"/>
    <hyperlink ref="D25" location="'V50'!A1" display="'V50'!A1"/>
    <hyperlink ref="D26" location="'V60'!A1" display="'V60'!A1"/>
    <hyperlink ref="D27" location="'V70'!A1" display="'V70'!A1"/>
    <hyperlink ref="D28" location="Hl.z.!A1" display="Hl.z.!A1"/>
  </hyperlinks>
  <printOptions/>
  <pageMargins left="0.79" right="0.79" top="0.98" bottom="0.98" header="0.49" footer="0.4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H1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E22" sqref="E22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Obsah!$D$16</f>
        <v>mladší žákyně</v>
      </c>
      <c r="E2" s="18"/>
      <c r="G2" t="str">
        <f>Obsah!$G$16&amp;" - "&amp;Obsah!$I$16</f>
        <v>2005 - 2006</v>
      </c>
    </row>
    <row r="3" spans="3:6" ht="12.75" customHeight="1">
      <c r="C3" t="s">
        <v>37</v>
      </c>
      <c r="D3" s="18" t="str">
        <f>Obsah!$L$17</f>
        <v>1000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66"/>
      <c r="C7" s="58" t="s">
        <v>244</v>
      </c>
      <c r="D7" s="58" t="s">
        <v>82</v>
      </c>
      <c r="E7" s="58" t="s">
        <v>245</v>
      </c>
      <c r="F7" s="59" t="s">
        <v>196</v>
      </c>
      <c r="G7" s="91">
        <v>0.003048611111111111</v>
      </c>
      <c r="H7" s="92">
        <v>1</v>
      </c>
    </row>
    <row r="8" spans="2:8" ht="12.75">
      <c r="B8" s="29"/>
      <c r="C8" s="54" t="s">
        <v>167</v>
      </c>
      <c r="D8" s="54" t="s">
        <v>130</v>
      </c>
      <c r="E8" s="54" t="s">
        <v>246</v>
      </c>
      <c r="F8" s="55" t="s">
        <v>170</v>
      </c>
      <c r="G8" s="30">
        <v>0.0031030092592592598</v>
      </c>
      <c r="H8" s="31">
        <v>2</v>
      </c>
    </row>
    <row r="9" spans="2:8" ht="12.75">
      <c r="B9" s="29"/>
      <c r="C9" s="54" t="s">
        <v>171</v>
      </c>
      <c r="D9" s="54" t="s">
        <v>126</v>
      </c>
      <c r="E9" s="54" t="s">
        <v>246</v>
      </c>
      <c r="F9" s="55" t="s">
        <v>247</v>
      </c>
      <c r="G9" s="30">
        <v>0.0031446759259259258</v>
      </c>
      <c r="H9" s="31">
        <v>3</v>
      </c>
    </row>
    <row r="10" spans="2:8" ht="12.75">
      <c r="B10" s="29"/>
      <c r="C10" s="45" t="s">
        <v>248</v>
      </c>
      <c r="D10" s="45" t="s">
        <v>249</v>
      </c>
      <c r="E10" s="45" t="s">
        <v>246</v>
      </c>
      <c r="F10" s="46" t="s">
        <v>196</v>
      </c>
      <c r="G10" s="35">
        <v>0.0032407407407407406</v>
      </c>
      <c r="H10" s="36">
        <v>4</v>
      </c>
    </row>
    <row r="11" spans="2:8" ht="12.75">
      <c r="B11" s="29"/>
      <c r="C11" s="45" t="s">
        <v>250</v>
      </c>
      <c r="D11" s="45" t="s">
        <v>118</v>
      </c>
      <c r="E11" s="45" t="s">
        <v>245</v>
      </c>
      <c r="F11" s="46" t="s">
        <v>251</v>
      </c>
      <c r="G11" s="35">
        <v>0.0035104166666666665</v>
      </c>
      <c r="H11" s="36">
        <v>5</v>
      </c>
    </row>
    <row r="12" spans="2:8" ht="12.75">
      <c r="B12" s="29"/>
      <c r="C12" s="45" t="s">
        <v>252</v>
      </c>
      <c r="D12" s="45" t="s">
        <v>253</v>
      </c>
      <c r="E12" s="45" t="s">
        <v>245</v>
      </c>
      <c r="F12" s="46" t="s">
        <v>91</v>
      </c>
      <c r="G12" s="35">
        <v>0.0036539351851851854</v>
      </c>
      <c r="H12" s="36">
        <v>6</v>
      </c>
    </row>
    <row r="13" spans="2:8" ht="12.75">
      <c r="B13" s="29"/>
      <c r="C13" s="45" t="s">
        <v>124</v>
      </c>
      <c r="D13" s="45" t="s">
        <v>254</v>
      </c>
      <c r="E13" s="45" t="s">
        <v>246</v>
      </c>
      <c r="F13" s="46" t="s">
        <v>71</v>
      </c>
      <c r="G13" s="35">
        <v>0.0037222222222222223</v>
      </c>
      <c r="H13" s="36">
        <v>7</v>
      </c>
    </row>
    <row r="14" spans="2:8" ht="12.75">
      <c r="B14" s="29"/>
      <c r="C14" s="45" t="s">
        <v>255</v>
      </c>
      <c r="D14" s="45" t="s">
        <v>70</v>
      </c>
      <c r="E14" s="45" t="s">
        <v>246</v>
      </c>
      <c r="F14" s="46" t="s">
        <v>256</v>
      </c>
      <c r="G14" s="35">
        <v>0.003826388888888889</v>
      </c>
      <c r="H14" s="36">
        <v>8</v>
      </c>
    </row>
    <row r="15" spans="2:8" ht="13.5" thickBot="1">
      <c r="B15" s="37"/>
      <c r="C15" s="56" t="s">
        <v>257</v>
      </c>
      <c r="D15" s="56" t="s">
        <v>168</v>
      </c>
      <c r="E15" s="56" t="s">
        <v>245</v>
      </c>
      <c r="F15" s="57" t="s">
        <v>71</v>
      </c>
      <c r="G15" s="41">
        <v>0.0038738425925925924</v>
      </c>
      <c r="H15" s="42">
        <v>9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B1:H1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F27" sqref="F2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Obsah!$D$17</f>
        <v>mladší žáci</v>
      </c>
      <c r="E2" s="18"/>
      <c r="G2" t="str">
        <f>Obsah!$G$16&amp;" - "&amp;Obsah!$I$16</f>
        <v>2005 - 2006</v>
      </c>
    </row>
    <row r="3" spans="3:6" ht="12.75" customHeight="1">
      <c r="C3" t="s">
        <v>37</v>
      </c>
      <c r="D3" s="18" t="str">
        <f>Obsah!$L$17</f>
        <v>1000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58" t="s">
        <v>258</v>
      </c>
      <c r="D7" s="58" t="s">
        <v>113</v>
      </c>
      <c r="E7" s="58" t="s">
        <v>245</v>
      </c>
      <c r="F7" s="59" t="s">
        <v>259</v>
      </c>
      <c r="G7" s="91">
        <v>0.0026967592592592594</v>
      </c>
      <c r="H7" s="28">
        <v>1</v>
      </c>
    </row>
    <row r="8" spans="2:8" ht="12.75">
      <c r="B8" s="29"/>
      <c r="C8" s="54" t="s">
        <v>236</v>
      </c>
      <c r="D8" s="54" t="s">
        <v>159</v>
      </c>
      <c r="E8" s="54" t="s">
        <v>245</v>
      </c>
      <c r="F8" s="55" t="s">
        <v>177</v>
      </c>
      <c r="G8" s="30">
        <v>0.0027037037037037043</v>
      </c>
      <c r="H8" s="31">
        <v>2</v>
      </c>
    </row>
    <row r="9" spans="2:8" ht="12.75">
      <c r="B9" s="29"/>
      <c r="C9" s="54" t="s">
        <v>260</v>
      </c>
      <c r="D9" s="54" t="s">
        <v>261</v>
      </c>
      <c r="E9" s="54" t="s">
        <v>246</v>
      </c>
      <c r="F9" s="55" t="s">
        <v>172</v>
      </c>
      <c r="G9" s="30">
        <v>0.0027685185185185187</v>
      </c>
      <c r="H9" s="31">
        <v>3</v>
      </c>
    </row>
    <row r="10" spans="2:8" ht="12.75">
      <c r="B10" s="29"/>
      <c r="C10" s="45" t="s">
        <v>262</v>
      </c>
      <c r="D10" s="45" t="s">
        <v>232</v>
      </c>
      <c r="E10" s="45" t="s">
        <v>246</v>
      </c>
      <c r="F10" s="46" t="s">
        <v>196</v>
      </c>
      <c r="G10" s="35">
        <v>0.00320949074074074</v>
      </c>
      <c r="H10" s="36">
        <v>4</v>
      </c>
    </row>
    <row r="11" spans="2:8" ht="13.5" thickBot="1">
      <c r="B11" s="37"/>
      <c r="C11" s="56" t="s">
        <v>263</v>
      </c>
      <c r="D11" s="56" t="s">
        <v>107</v>
      </c>
      <c r="E11" s="56" t="s">
        <v>246</v>
      </c>
      <c r="F11" s="57" t="s">
        <v>196</v>
      </c>
      <c r="G11" s="41"/>
      <c r="H11" s="42">
        <v>5</v>
      </c>
    </row>
    <row r="13" spans="2:8" ht="12.75">
      <c r="B13" s="43"/>
      <c r="C13" s="43"/>
      <c r="D13" s="43"/>
      <c r="E13" s="43"/>
      <c r="F13" s="43"/>
      <c r="G13" s="43"/>
      <c r="H13" s="43"/>
    </row>
    <row r="14" spans="2:8" ht="12.75">
      <c r="B14" s="43"/>
      <c r="C14" s="43"/>
      <c r="D14" s="43"/>
      <c r="E14" s="43"/>
      <c r="F14" s="43"/>
      <c r="G14" s="43"/>
      <c r="H14" s="43"/>
    </row>
    <row r="15" spans="2:8" ht="12.75">
      <c r="B15" s="43"/>
      <c r="C15" s="43"/>
      <c r="D15" s="43"/>
      <c r="E15" s="43"/>
      <c r="F15" s="43"/>
      <c r="G15" s="43"/>
      <c r="H15" s="43"/>
    </row>
    <row r="16" spans="2:8" ht="12.75">
      <c r="B16" s="43"/>
      <c r="C16" s="43"/>
      <c r="D16" s="43"/>
      <c r="E16" s="43"/>
      <c r="F16" s="43"/>
      <c r="G16" s="43"/>
      <c r="H16" s="43"/>
    </row>
    <row r="17" spans="2:8" ht="12.75">
      <c r="B17" s="43"/>
      <c r="C17" s="43"/>
      <c r="D17" s="43"/>
      <c r="E17" s="43"/>
      <c r="F17" s="43"/>
      <c r="G17" s="43"/>
      <c r="H17" s="43"/>
    </row>
    <row r="18" spans="2:8" ht="12.75">
      <c r="B18" s="43"/>
      <c r="C18" s="43"/>
      <c r="D18" s="43"/>
      <c r="E18" s="43"/>
      <c r="F18" s="43"/>
      <c r="G18" s="43"/>
      <c r="H18" s="43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H1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20" sqref="C20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Obsah!$D$18</f>
        <v>starší žákyně</v>
      </c>
      <c r="E2" s="18"/>
      <c r="G2" t="str">
        <f>Obsah!$G$18&amp;" - "&amp;Obsah!$I$18</f>
        <v>2002 - 2004</v>
      </c>
    </row>
    <row r="3" spans="3:6" ht="12.75" customHeight="1">
      <c r="C3" t="s">
        <v>37</v>
      </c>
      <c r="D3" s="18" t="str">
        <f>Obsah!$L$18</f>
        <v>1000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66"/>
      <c r="C7" s="58" t="s">
        <v>264</v>
      </c>
      <c r="D7" s="58" t="s">
        <v>265</v>
      </c>
      <c r="E7" s="58" t="s">
        <v>266</v>
      </c>
      <c r="F7" s="59" t="s">
        <v>71</v>
      </c>
      <c r="G7" s="91">
        <v>0.002707175925925926</v>
      </c>
      <c r="H7" s="92">
        <v>1</v>
      </c>
    </row>
    <row r="8" spans="2:8" ht="12.75">
      <c r="B8" s="29"/>
      <c r="C8" s="54" t="s">
        <v>267</v>
      </c>
      <c r="D8" s="54" t="s">
        <v>268</v>
      </c>
      <c r="E8" s="54" t="s">
        <v>269</v>
      </c>
      <c r="F8" s="55" t="s">
        <v>270</v>
      </c>
      <c r="G8" s="30">
        <v>0.0029062499999999995</v>
      </c>
      <c r="H8" s="31">
        <v>2</v>
      </c>
    </row>
    <row r="9" spans="2:8" ht="12.75">
      <c r="B9" s="29"/>
      <c r="C9" s="54" t="s">
        <v>271</v>
      </c>
      <c r="D9" s="54" t="s">
        <v>272</v>
      </c>
      <c r="E9" s="54" t="s">
        <v>273</v>
      </c>
      <c r="F9" s="55" t="s">
        <v>251</v>
      </c>
      <c r="G9" s="30">
        <v>0.002966435185185185</v>
      </c>
      <c r="H9" s="31">
        <v>3</v>
      </c>
    </row>
    <row r="10" spans="2:8" ht="12.75">
      <c r="B10" s="29"/>
      <c r="C10" s="45" t="s">
        <v>274</v>
      </c>
      <c r="D10" s="45" t="s">
        <v>249</v>
      </c>
      <c r="E10" s="45" t="s">
        <v>273</v>
      </c>
      <c r="F10" s="46" t="s">
        <v>91</v>
      </c>
      <c r="G10" s="35">
        <v>0.003034722222222222</v>
      </c>
      <c r="H10" s="36">
        <v>4</v>
      </c>
    </row>
    <row r="11" spans="2:8" ht="13.5" thickBot="1">
      <c r="B11" s="37"/>
      <c r="C11" s="56" t="s">
        <v>267</v>
      </c>
      <c r="D11" s="56" t="s">
        <v>130</v>
      </c>
      <c r="E11" s="56" t="s">
        <v>273</v>
      </c>
      <c r="F11" s="57" t="s">
        <v>196</v>
      </c>
      <c r="G11" s="41">
        <v>0.0032407407407407406</v>
      </c>
      <c r="H11" s="42">
        <v>5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B1:H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G28" sqref="G28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Obsah!$D$19</f>
        <v>starší žáci</v>
      </c>
      <c r="E2" s="18"/>
      <c r="G2" t="str">
        <f>Obsah!$G$18&amp;" - "&amp;Obsah!$I$18</f>
        <v>2002 - 2004</v>
      </c>
    </row>
    <row r="3" spans="3:6" ht="12.75" customHeight="1">
      <c r="C3" t="s">
        <v>37</v>
      </c>
      <c r="D3" s="18" t="str">
        <f>Obsah!$L$19</f>
        <v>1500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93"/>
      <c r="C7" s="94" t="s">
        <v>207</v>
      </c>
      <c r="D7" s="94" t="s">
        <v>149</v>
      </c>
      <c r="E7" s="95">
        <v>2002</v>
      </c>
      <c r="F7" s="94" t="s">
        <v>208</v>
      </c>
      <c r="G7" s="96">
        <v>0.004959490740740741</v>
      </c>
      <c r="H7" s="36">
        <v>1</v>
      </c>
    </row>
    <row r="8" spans="2:8" ht="13.5" thickBot="1">
      <c r="B8" s="97"/>
      <c r="C8" s="98" t="s">
        <v>275</v>
      </c>
      <c r="D8" s="98" t="s">
        <v>276</v>
      </c>
      <c r="E8" s="99">
        <v>2003</v>
      </c>
      <c r="F8" s="98" t="s">
        <v>196</v>
      </c>
      <c r="G8" s="100">
        <v>0.004980324074074074</v>
      </c>
      <c r="H8" s="42">
        <v>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H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9" sqref="B9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Obsah!$D$20</f>
        <v>dorostenky</v>
      </c>
      <c r="E2" s="18"/>
      <c r="G2" t="str">
        <f>Obsah!$G$20&amp;" - "&amp;Obsah!$I$20</f>
        <v>2000 - 2001</v>
      </c>
    </row>
    <row r="3" spans="3:6" ht="12.75" customHeight="1">
      <c r="C3" t="s">
        <v>37</v>
      </c>
      <c r="D3" s="18" t="str">
        <f>Obsah!$L$20</f>
        <v>1500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01"/>
      <c r="C7" s="102"/>
      <c r="D7" s="102"/>
      <c r="E7" s="103"/>
      <c r="F7" s="104"/>
      <c r="G7" s="105"/>
      <c r="H7" s="106">
        <v>1</v>
      </c>
    </row>
    <row r="8" spans="2:8" ht="12.75">
      <c r="B8" s="107"/>
      <c r="C8" s="108"/>
      <c r="D8" s="24"/>
      <c r="E8" s="25"/>
      <c r="F8" s="26"/>
      <c r="G8" s="109"/>
      <c r="H8" s="110">
        <v>2</v>
      </c>
    </row>
    <row r="9" spans="2:8" ht="13.5" thickBot="1">
      <c r="B9" s="111"/>
      <c r="C9" s="112"/>
      <c r="D9" s="113"/>
      <c r="E9" s="114"/>
      <c r="F9" s="115"/>
      <c r="G9" s="116"/>
      <c r="H9" s="117">
        <v>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B1:H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D24" sqref="D24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Obsah!$D$21</f>
        <v>dorostenci</v>
      </c>
      <c r="E2" s="18"/>
      <c r="G2" t="str">
        <f>Obsah!$G$21&amp;" - "&amp;Obsah!$I$21</f>
        <v>2000 - 2001</v>
      </c>
    </row>
    <row r="3" spans="3:6" ht="12.75" customHeight="1">
      <c r="C3" t="s">
        <v>37</v>
      </c>
      <c r="D3" s="18" t="str">
        <f>Obsah!$L$21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01">
        <v>79</v>
      </c>
      <c r="C7" s="102" t="s">
        <v>277</v>
      </c>
      <c r="D7" s="102" t="s">
        <v>166</v>
      </c>
      <c r="E7" s="103">
        <v>2001</v>
      </c>
      <c r="F7" s="104" t="s">
        <v>278</v>
      </c>
      <c r="G7" s="105">
        <v>0.012956018518518518</v>
      </c>
      <c r="H7" s="106">
        <v>1</v>
      </c>
    </row>
    <row r="8" spans="2:8" ht="13.5" thickBot="1">
      <c r="B8" s="111">
        <v>78</v>
      </c>
      <c r="C8" s="113" t="s">
        <v>279</v>
      </c>
      <c r="D8" s="113" t="s">
        <v>280</v>
      </c>
      <c r="E8" s="114" t="s">
        <v>281</v>
      </c>
      <c r="F8" s="115" t="s">
        <v>120</v>
      </c>
      <c r="G8" s="116">
        <v>0.01407986111111111</v>
      </c>
      <c r="H8" s="117">
        <v>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H1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F17" sqref="F1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Obsah!$D$22</f>
        <v>ženy</v>
      </c>
      <c r="E2" s="18"/>
      <c r="G2" t="str">
        <f>Obsah!$G$22&amp;" - "&amp;Obsah!$I$22</f>
        <v>1999 - a starší</v>
      </c>
    </row>
    <row r="3" spans="3:6" ht="12.75" customHeight="1">
      <c r="C3" t="s">
        <v>37</v>
      </c>
      <c r="D3" s="18" t="str">
        <f>Obsah!$L$22</f>
        <v>2000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18">
        <v>89</v>
      </c>
      <c r="C7" s="119" t="s">
        <v>282</v>
      </c>
      <c r="D7" s="119" t="s">
        <v>283</v>
      </c>
      <c r="E7" s="120" t="s">
        <v>284</v>
      </c>
      <c r="F7" s="121" t="s">
        <v>285</v>
      </c>
      <c r="G7" s="105">
        <v>0.005377314814814815</v>
      </c>
      <c r="H7" s="106">
        <v>1</v>
      </c>
    </row>
    <row r="8" spans="2:8" ht="12.75">
      <c r="B8" s="122">
        <v>86</v>
      </c>
      <c r="C8" s="119" t="s">
        <v>286</v>
      </c>
      <c r="D8" s="119" t="s">
        <v>287</v>
      </c>
      <c r="E8" s="120" t="s">
        <v>288</v>
      </c>
      <c r="F8" s="121" t="s">
        <v>289</v>
      </c>
      <c r="G8" s="109">
        <v>0.005711805555555556</v>
      </c>
      <c r="H8" s="110">
        <v>2</v>
      </c>
    </row>
    <row r="9" spans="2:8" ht="12.75">
      <c r="B9" s="122">
        <v>91</v>
      </c>
      <c r="C9" s="119" t="s">
        <v>137</v>
      </c>
      <c r="D9" s="58" t="s">
        <v>290</v>
      </c>
      <c r="E9" s="123" t="s">
        <v>291</v>
      </c>
      <c r="F9" s="121" t="s">
        <v>153</v>
      </c>
      <c r="G9" s="109">
        <v>0.006097222222222222</v>
      </c>
      <c r="H9" s="110">
        <v>3</v>
      </c>
    </row>
    <row r="10" spans="2:8" ht="12.75">
      <c r="B10" s="29">
        <v>92</v>
      </c>
      <c r="C10" s="64" t="s">
        <v>292</v>
      </c>
      <c r="D10" s="45" t="s">
        <v>293</v>
      </c>
      <c r="E10" s="124" t="s">
        <v>294</v>
      </c>
      <c r="F10" s="125" t="s">
        <v>295</v>
      </c>
      <c r="G10" s="126">
        <v>0.006116898148148148</v>
      </c>
      <c r="H10" s="127">
        <v>4</v>
      </c>
    </row>
    <row r="11" spans="2:8" ht="12.75">
      <c r="B11" s="29">
        <v>83</v>
      </c>
      <c r="C11" s="128" t="s">
        <v>139</v>
      </c>
      <c r="D11" s="128" t="s">
        <v>126</v>
      </c>
      <c r="E11" s="129" t="s">
        <v>296</v>
      </c>
      <c r="F11" s="130" t="s">
        <v>231</v>
      </c>
      <c r="G11" s="126">
        <v>0.007313657407407408</v>
      </c>
      <c r="H11" s="127">
        <v>5</v>
      </c>
    </row>
    <row r="12" spans="2:8" ht="12.75">
      <c r="B12" s="29">
        <v>81</v>
      </c>
      <c r="C12" s="131" t="s">
        <v>297</v>
      </c>
      <c r="D12" s="131" t="s">
        <v>141</v>
      </c>
      <c r="E12" s="132" t="s">
        <v>298</v>
      </c>
      <c r="F12" s="133" t="s">
        <v>56</v>
      </c>
      <c r="G12" s="126">
        <v>0.007453703703703703</v>
      </c>
      <c r="H12" s="127">
        <v>6</v>
      </c>
    </row>
    <row r="13" spans="2:8" ht="12.75">
      <c r="B13" s="29">
        <v>80</v>
      </c>
      <c r="C13" s="131" t="s">
        <v>244</v>
      </c>
      <c r="D13" s="64" t="s">
        <v>299</v>
      </c>
      <c r="E13" s="134" t="s">
        <v>294</v>
      </c>
      <c r="F13" s="125" t="s">
        <v>145</v>
      </c>
      <c r="G13" s="126">
        <v>0.007746527777777777</v>
      </c>
      <c r="H13" s="127">
        <v>7</v>
      </c>
    </row>
    <row r="14" spans="2:8" ht="12.75">
      <c r="B14" s="29">
        <v>85</v>
      </c>
      <c r="C14" s="131" t="s">
        <v>300</v>
      </c>
      <c r="D14" s="128" t="s">
        <v>249</v>
      </c>
      <c r="E14" s="129" t="s">
        <v>288</v>
      </c>
      <c r="F14" s="135" t="s">
        <v>59</v>
      </c>
      <c r="G14" s="126">
        <v>0.007850694444444443</v>
      </c>
      <c r="H14" s="127">
        <v>8</v>
      </c>
    </row>
    <row r="15" spans="2:8" ht="12.75">
      <c r="B15" s="48">
        <v>84</v>
      </c>
      <c r="C15" s="131" t="s">
        <v>301</v>
      </c>
      <c r="D15" s="131" t="s">
        <v>52</v>
      </c>
      <c r="E15" s="132" t="s">
        <v>302</v>
      </c>
      <c r="F15" s="133" t="s">
        <v>303</v>
      </c>
      <c r="G15" s="136">
        <v>0.008184027777777778</v>
      </c>
      <c r="H15" s="127">
        <v>9</v>
      </c>
    </row>
    <row r="16" spans="2:8" ht="12.75">
      <c r="B16" s="49">
        <v>87</v>
      </c>
      <c r="C16" s="131" t="s">
        <v>69</v>
      </c>
      <c r="D16" s="64" t="s">
        <v>293</v>
      </c>
      <c r="E16" s="134" t="s">
        <v>304</v>
      </c>
      <c r="F16" s="125" t="s">
        <v>71</v>
      </c>
      <c r="G16" s="137">
        <v>0.008229166666666666</v>
      </c>
      <c r="H16" s="127">
        <v>10</v>
      </c>
    </row>
    <row r="17" spans="2:8" ht="12.75">
      <c r="B17" s="138">
        <v>88</v>
      </c>
      <c r="C17" s="139" t="s">
        <v>305</v>
      </c>
      <c r="D17" s="32" t="s">
        <v>306</v>
      </c>
      <c r="E17" s="33">
        <v>1988</v>
      </c>
      <c r="F17" s="34" t="s">
        <v>145</v>
      </c>
      <c r="G17" s="137">
        <v>0.009498842592592592</v>
      </c>
      <c r="H17" s="127">
        <v>11</v>
      </c>
    </row>
    <row r="18" spans="2:8" ht="13.5" thickBot="1">
      <c r="B18" s="50">
        <v>82</v>
      </c>
      <c r="C18" s="56" t="s">
        <v>307</v>
      </c>
      <c r="D18" s="56" t="s">
        <v>308</v>
      </c>
      <c r="E18" s="140" t="s">
        <v>309</v>
      </c>
      <c r="F18" s="57" t="s">
        <v>56</v>
      </c>
      <c r="G18" s="141">
        <v>0.009510416666666667</v>
      </c>
      <c r="H18" s="142">
        <v>12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6"/>
  </sheetPr>
  <dimension ref="B1:H2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32" sqref="C32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Obsah!$D$23</f>
        <v>muži</v>
      </c>
      <c r="E2" s="18"/>
      <c r="G2" t="str">
        <f>Obsah!$G$23&amp;" - "&amp;Obsah!$I$23</f>
        <v>1978 - 1999</v>
      </c>
    </row>
    <row r="3" spans="3:6" ht="12.75" customHeight="1">
      <c r="C3" t="s">
        <v>37</v>
      </c>
      <c r="D3" s="18" t="str">
        <f>Obsah!$L$23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43">
        <v>14</v>
      </c>
      <c r="C7" s="58" t="s">
        <v>310</v>
      </c>
      <c r="D7" s="58" t="s">
        <v>311</v>
      </c>
      <c r="E7" s="144">
        <v>1980</v>
      </c>
      <c r="F7" s="59" t="s">
        <v>50</v>
      </c>
      <c r="G7" s="27">
        <v>0.010489583333333335</v>
      </c>
      <c r="H7" s="28">
        <v>1</v>
      </c>
    </row>
    <row r="8" spans="2:8" ht="12.75">
      <c r="B8" s="122">
        <v>15</v>
      </c>
      <c r="C8" s="54" t="s">
        <v>312</v>
      </c>
      <c r="D8" s="54" t="s">
        <v>313</v>
      </c>
      <c r="E8" s="54" t="s">
        <v>314</v>
      </c>
      <c r="F8" s="55" t="s">
        <v>94</v>
      </c>
      <c r="G8" s="30">
        <v>0.011019675925925926</v>
      </c>
      <c r="H8" s="31">
        <v>2</v>
      </c>
    </row>
    <row r="9" spans="2:8" ht="12.75">
      <c r="B9" s="122">
        <v>9</v>
      </c>
      <c r="C9" s="145" t="s">
        <v>315</v>
      </c>
      <c r="D9" s="145" t="s">
        <v>311</v>
      </c>
      <c r="E9" s="146">
        <v>1988</v>
      </c>
      <c r="F9" s="147" t="s">
        <v>71</v>
      </c>
      <c r="G9" s="30">
        <v>0.011082175925925926</v>
      </c>
      <c r="H9" s="31">
        <v>3</v>
      </c>
    </row>
    <row r="10" spans="2:8" ht="12.75">
      <c r="B10" s="29">
        <v>12</v>
      </c>
      <c r="C10" s="64" t="s">
        <v>316</v>
      </c>
      <c r="D10" s="64" t="s">
        <v>317</v>
      </c>
      <c r="E10" s="148">
        <v>1998</v>
      </c>
      <c r="F10" s="125" t="s">
        <v>318</v>
      </c>
      <c r="G10" s="149">
        <v>0.011087962962962964</v>
      </c>
      <c r="H10" s="36">
        <v>4</v>
      </c>
    </row>
    <row r="11" spans="2:8" ht="12.75">
      <c r="B11" s="29">
        <v>6</v>
      </c>
      <c r="C11" s="45" t="s">
        <v>200</v>
      </c>
      <c r="D11" s="45" t="s">
        <v>229</v>
      </c>
      <c r="E11" s="150">
        <v>1978</v>
      </c>
      <c r="F11" s="46" t="s">
        <v>56</v>
      </c>
      <c r="G11" s="149">
        <v>0.011331018518518518</v>
      </c>
      <c r="H11" s="36">
        <v>5</v>
      </c>
    </row>
    <row r="12" spans="2:8" ht="12.75">
      <c r="B12" s="29">
        <v>7</v>
      </c>
      <c r="C12" s="45" t="s">
        <v>54</v>
      </c>
      <c r="D12" s="45" t="s">
        <v>163</v>
      </c>
      <c r="E12" s="151">
        <v>1983</v>
      </c>
      <c r="F12" s="34" t="s">
        <v>56</v>
      </c>
      <c r="G12" s="35">
        <v>0.011359953703703705</v>
      </c>
      <c r="H12" s="36">
        <v>6</v>
      </c>
    </row>
    <row r="13" spans="2:8" ht="12.75">
      <c r="B13" s="48">
        <v>17</v>
      </c>
      <c r="C13" s="45" t="s">
        <v>319</v>
      </c>
      <c r="D13" s="45" t="s">
        <v>163</v>
      </c>
      <c r="E13" s="150">
        <v>1985</v>
      </c>
      <c r="F13" s="46" t="s">
        <v>320</v>
      </c>
      <c r="G13" s="35">
        <v>0.011578703703703702</v>
      </c>
      <c r="H13" s="36">
        <v>7</v>
      </c>
    </row>
    <row r="14" spans="2:8" ht="12.75">
      <c r="B14" s="66">
        <v>8</v>
      </c>
      <c r="C14" s="45" t="s">
        <v>162</v>
      </c>
      <c r="D14" s="45" t="s">
        <v>202</v>
      </c>
      <c r="E14" s="150" t="s">
        <v>321</v>
      </c>
      <c r="F14" s="46" t="s">
        <v>322</v>
      </c>
      <c r="G14" s="35">
        <v>0.011809027777777778</v>
      </c>
      <c r="H14" s="36">
        <v>8</v>
      </c>
    </row>
    <row r="15" spans="2:8" ht="12.75">
      <c r="B15" s="29">
        <v>10</v>
      </c>
      <c r="C15" s="45" t="s">
        <v>323</v>
      </c>
      <c r="D15" s="45" t="s">
        <v>311</v>
      </c>
      <c r="E15" s="150">
        <v>1979</v>
      </c>
      <c r="F15" s="78" t="s">
        <v>324</v>
      </c>
      <c r="G15" s="149">
        <v>0.01288425925925926</v>
      </c>
      <c r="H15" s="36">
        <v>9</v>
      </c>
    </row>
    <row r="16" spans="2:8" ht="12.75">
      <c r="B16" s="48">
        <v>13</v>
      </c>
      <c r="C16" s="32" t="s">
        <v>325</v>
      </c>
      <c r="D16" s="32" t="s">
        <v>61</v>
      </c>
      <c r="E16" s="33">
        <v>1999</v>
      </c>
      <c r="F16" s="34" t="s">
        <v>270</v>
      </c>
      <c r="G16" s="35">
        <v>0.01309722222222222</v>
      </c>
      <c r="H16" s="36">
        <v>10</v>
      </c>
    </row>
    <row r="17" spans="2:8" ht="12.75">
      <c r="B17" s="66">
        <v>5</v>
      </c>
      <c r="C17" s="45" t="s">
        <v>54</v>
      </c>
      <c r="D17" s="45" t="s">
        <v>317</v>
      </c>
      <c r="E17" s="150" t="s">
        <v>326</v>
      </c>
      <c r="F17" s="46" t="s">
        <v>80</v>
      </c>
      <c r="G17" s="35">
        <v>0.013179398148148147</v>
      </c>
      <c r="H17" s="36">
        <v>11</v>
      </c>
    </row>
    <row r="18" spans="2:8" ht="12.75">
      <c r="B18" s="29">
        <v>2</v>
      </c>
      <c r="C18" s="128" t="s">
        <v>327</v>
      </c>
      <c r="D18" s="128" t="s">
        <v>328</v>
      </c>
      <c r="E18" s="152">
        <v>1979</v>
      </c>
      <c r="F18" s="130" t="s">
        <v>62</v>
      </c>
      <c r="G18" s="153">
        <v>0.013559027777777776</v>
      </c>
      <c r="H18" s="36">
        <v>12</v>
      </c>
    </row>
    <row r="19" spans="2:8" ht="12.75">
      <c r="B19" s="48">
        <v>11</v>
      </c>
      <c r="C19" s="64" t="s">
        <v>329</v>
      </c>
      <c r="D19" s="64" t="s">
        <v>229</v>
      </c>
      <c r="E19" s="148">
        <v>1985</v>
      </c>
      <c r="F19" s="125" t="s">
        <v>330</v>
      </c>
      <c r="G19" s="154">
        <v>0.014310185185185184</v>
      </c>
      <c r="H19" s="36">
        <v>13</v>
      </c>
    </row>
    <row r="20" spans="2:8" ht="12.75">
      <c r="B20" s="66">
        <v>3</v>
      </c>
      <c r="C20" s="45" t="s">
        <v>331</v>
      </c>
      <c r="D20" s="45" t="s">
        <v>332</v>
      </c>
      <c r="E20" s="150">
        <v>1981</v>
      </c>
      <c r="F20" s="46" t="s">
        <v>145</v>
      </c>
      <c r="G20" s="155">
        <v>0.015089120370370369</v>
      </c>
      <c r="H20" s="36">
        <v>14</v>
      </c>
    </row>
    <row r="21" spans="2:8" ht="12.75">
      <c r="B21" s="29">
        <v>4</v>
      </c>
      <c r="C21" s="45" t="s">
        <v>333</v>
      </c>
      <c r="D21" s="45" t="s">
        <v>229</v>
      </c>
      <c r="E21" s="150">
        <v>1988</v>
      </c>
      <c r="F21" s="46" t="s">
        <v>334</v>
      </c>
      <c r="G21" s="154">
        <v>0.015253472222222222</v>
      </c>
      <c r="H21" s="36">
        <v>15</v>
      </c>
    </row>
    <row r="22" spans="2:8" ht="12.75">
      <c r="B22" s="48">
        <v>16</v>
      </c>
      <c r="C22" s="45" t="s">
        <v>335</v>
      </c>
      <c r="D22" s="45" t="s">
        <v>159</v>
      </c>
      <c r="E22" s="150">
        <v>1990</v>
      </c>
      <c r="F22" s="46" t="s">
        <v>145</v>
      </c>
      <c r="G22" s="154">
        <v>0.01577662037037037</v>
      </c>
      <c r="H22" s="36">
        <v>16</v>
      </c>
    </row>
    <row r="23" spans="2:8" ht="13.5" thickBot="1">
      <c r="B23" s="50">
        <v>1</v>
      </c>
      <c r="C23" s="56" t="s">
        <v>336</v>
      </c>
      <c r="D23" s="56" t="s">
        <v>311</v>
      </c>
      <c r="E23" s="156">
        <v>1980</v>
      </c>
      <c r="F23" s="157" t="s">
        <v>337</v>
      </c>
      <c r="G23" s="158">
        <v>0.016172453703703706</v>
      </c>
      <c r="H23" s="42">
        <v>17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6"/>
  </sheetPr>
  <dimension ref="B1:H1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D23" sqref="D2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Obsah!$D$24</f>
        <v>veterání 40</v>
      </c>
      <c r="E2" s="18"/>
      <c r="G2" t="str">
        <f>Obsah!$G$24&amp;" - "&amp;Obsah!$I$24</f>
        <v>1968 - 1977</v>
      </c>
    </row>
    <row r="3" spans="3:6" ht="12.75" customHeight="1">
      <c r="C3" t="s">
        <v>37</v>
      </c>
      <c r="D3" s="18" t="str">
        <f>Obsah!$L$24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43">
        <v>18</v>
      </c>
      <c r="C7" s="58" t="s">
        <v>338</v>
      </c>
      <c r="D7" s="58" t="s">
        <v>113</v>
      </c>
      <c r="E7" s="58" t="s">
        <v>339</v>
      </c>
      <c r="F7" s="59" t="s">
        <v>340</v>
      </c>
      <c r="G7" s="27">
        <v>0.010690972222222222</v>
      </c>
      <c r="H7" s="28">
        <v>1</v>
      </c>
    </row>
    <row r="8" spans="2:8" ht="12.75">
      <c r="B8" s="122">
        <v>40</v>
      </c>
      <c r="C8" s="54" t="s">
        <v>341</v>
      </c>
      <c r="D8" s="54" t="s">
        <v>342</v>
      </c>
      <c r="E8" s="159" t="s">
        <v>291</v>
      </c>
      <c r="F8" s="55" t="s">
        <v>172</v>
      </c>
      <c r="G8" s="30">
        <v>0.011028935185185185</v>
      </c>
      <c r="H8" s="31">
        <v>2</v>
      </c>
    </row>
    <row r="9" spans="2:8" ht="12.75">
      <c r="B9" s="122">
        <v>48</v>
      </c>
      <c r="C9" s="54" t="s">
        <v>279</v>
      </c>
      <c r="D9" s="54" t="s">
        <v>343</v>
      </c>
      <c r="E9" s="159" t="s">
        <v>291</v>
      </c>
      <c r="F9" s="160" t="s">
        <v>120</v>
      </c>
      <c r="G9" s="161">
        <v>0.011344907407407408</v>
      </c>
      <c r="H9" s="162">
        <v>3</v>
      </c>
    </row>
    <row r="10" spans="2:8" ht="12.75">
      <c r="B10" s="29">
        <v>43</v>
      </c>
      <c r="C10" s="45" t="s">
        <v>344</v>
      </c>
      <c r="D10" s="45" t="s">
        <v>202</v>
      </c>
      <c r="E10" s="45" t="s">
        <v>288</v>
      </c>
      <c r="F10" s="78" t="s">
        <v>231</v>
      </c>
      <c r="G10" s="35">
        <v>0.012634259259259257</v>
      </c>
      <c r="H10" s="36">
        <v>4</v>
      </c>
    </row>
    <row r="11" spans="2:8" ht="12.75">
      <c r="B11" s="29">
        <v>41</v>
      </c>
      <c r="C11" s="45" t="s">
        <v>192</v>
      </c>
      <c r="D11" s="45" t="s">
        <v>345</v>
      </c>
      <c r="E11" s="150">
        <v>1976</v>
      </c>
      <c r="F11" s="46" t="s">
        <v>71</v>
      </c>
      <c r="G11" s="35">
        <v>0.013282407407407408</v>
      </c>
      <c r="H11" s="36">
        <v>5</v>
      </c>
    </row>
    <row r="12" spans="2:8" ht="12.75">
      <c r="B12" s="29">
        <v>46</v>
      </c>
      <c r="C12" s="45" t="s">
        <v>148</v>
      </c>
      <c r="D12" s="45" t="s">
        <v>149</v>
      </c>
      <c r="E12" s="150">
        <v>1977</v>
      </c>
      <c r="F12" s="46" t="s">
        <v>150</v>
      </c>
      <c r="G12" s="35">
        <v>0.013702546296296296</v>
      </c>
      <c r="H12" s="36">
        <v>6</v>
      </c>
    </row>
    <row r="13" spans="2:8" ht="12.75">
      <c r="B13" s="29">
        <v>45</v>
      </c>
      <c r="C13" s="45" t="s">
        <v>346</v>
      </c>
      <c r="D13" s="45" t="s">
        <v>46</v>
      </c>
      <c r="E13" s="45" t="s">
        <v>339</v>
      </c>
      <c r="F13" s="46" t="s">
        <v>347</v>
      </c>
      <c r="G13" s="149">
        <v>0.013828703703703704</v>
      </c>
      <c r="H13" s="36">
        <v>7</v>
      </c>
    </row>
    <row r="14" spans="2:8" ht="12.75">
      <c r="B14" s="29">
        <v>44</v>
      </c>
      <c r="C14" s="45" t="s">
        <v>160</v>
      </c>
      <c r="D14" s="45" t="s">
        <v>348</v>
      </c>
      <c r="E14" s="45" t="s">
        <v>294</v>
      </c>
      <c r="F14" s="78" t="s">
        <v>71</v>
      </c>
      <c r="G14" s="35">
        <v>0.015788194444444445</v>
      </c>
      <c r="H14" s="36">
        <v>8</v>
      </c>
    </row>
    <row r="15" spans="2:8" ht="12.75">
      <c r="B15" s="29">
        <v>42</v>
      </c>
      <c r="C15" s="45" t="s">
        <v>262</v>
      </c>
      <c r="D15" s="45" t="s">
        <v>349</v>
      </c>
      <c r="E15" s="45" t="s">
        <v>350</v>
      </c>
      <c r="F15" s="46" t="s">
        <v>196</v>
      </c>
      <c r="G15" s="35">
        <v>0.016557870370370372</v>
      </c>
      <c r="H15" s="36">
        <v>9</v>
      </c>
    </row>
    <row r="16" spans="2:8" ht="13.5" thickBot="1">
      <c r="B16" s="37">
        <v>47</v>
      </c>
      <c r="C16" s="56" t="s">
        <v>351</v>
      </c>
      <c r="D16" s="56" t="s">
        <v>352</v>
      </c>
      <c r="E16" s="56" t="s">
        <v>294</v>
      </c>
      <c r="F16" s="57" t="s">
        <v>353</v>
      </c>
      <c r="G16" s="41">
        <v>0.017871527777777778</v>
      </c>
      <c r="H16" s="42">
        <v>10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60" verticalDpi="360" orientation="portrait" paperSize="9"/>
  <headerFooter alignWithMargins="0">
    <oddFooter>&amp;CStaropacký horský kros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6"/>
  </sheetPr>
  <dimension ref="B1:H1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11" sqref="B1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Obsah!$D$25</f>
        <v>veterání 50</v>
      </c>
      <c r="E2" s="18"/>
      <c r="G2" t="str">
        <f>Obsah!$G$25&amp;" - "&amp;Obsah!$I$25</f>
        <v>1958 - 1967</v>
      </c>
    </row>
    <row r="3" spans="3:6" ht="12.75" customHeight="1">
      <c r="C3" t="s">
        <v>37</v>
      </c>
      <c r="D3" s="18" t="str">
        <f>Obsah!$L$25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18">
        <v>52</v>
      </c>
      <c r="C7" s="52" t="s">
        <v>354</v>
      </c>
      <c r="D7" s="52" t="s">
        <v>202</v>
      </c>
      <c r="E7" s="52" t="s">
        <v>355</v>
      </c>
      <c r="F7" s="163" t="s">
        <v>356</v>
      </c>
      <c r="G7" s="27">
        <v>0.013270833333333334</v>
      </c>
      <c r="H7" s="164">
        <v>1</v>
      </c>
    </row>
    <row r="8" spans="2:8" ht="12.75">
      <c r="B8" s="122">
        <v>51</v>
      </c>
      <c r="C8" s="54" t="s">
        <v>357</v>
      </c>
      <c r="D8" s="54" t="s">
        <v>358</v>
      </c>
      <c r="E8" s="54" t="s">
        <v>359</v>
      </c>
      <c r="F8" s="165" t="s">
        <v>360</v>
      </c>
      <c r="G8" s="30">
        <v>0.013949074074074074</v>
      </c>
      <c r="H8" s="31">
        <v>2</v>
      </c>
    </row>
    <row r="9" spans="2:8" ht="12.75">
      <c r="B9" s="122">
        <v>50</v>
      </c>
      <c r="C9" s="54" t="s">
        <v>66</v>
      </c>
      <c r="D9" s="54" t="s">
        <v>149</v>
      </c>
      <c r="E9" s="159">
        <v>1961</v>
      </c>
      <c r="F9" s="55" t="s">
        <v>361</v>
      </c>
      <c r="G9" s="30">
        <v>0.014112268518518517</v>
      </c>
      <c r="H9" s="31">
        <v>3</v>
      </c>
    </row>
    <row r="10" spans="2:8" ht="12.75">
      <c r="B10" s="29">
        <v>54</v>
      </c>
      <c r="C10" s="128" t="s">
        <v>362</v>
      </c>
      <c r="D10" s="128" t="s">
        <v>363</v>
      </c>
      <c r="E10" s="152" t="s">
        <v>364</v>
      </c>
      <c r="F10" s="166" t="s">
        <v>365</v>
      </c>
      <c r="G10" s="35">
        <v>0.014934027777777777</v>
      </c>
      <c r="H10" s="36">
        <v>4</v>
      </c>
    </row>
    <row r="11" spans="2:8" ht="13.5" thickBot="1">
      <c r="B11" s="37">
        <v>53</v>
      </c>
      <c r="C11" s="167" t="s">
        <v>366</v>
      </c>
      <c r="D11" s="167" t="s">
        <v>192</v>
      </c>
      <c r="E11" s="168">
        <v>1967</v>
      </c>
      <c r="F11" s="169" t="s">
        <v>367</v>
      </c>
      <c r="G11" s="41">
        <v>0.014982638888888887</v>
      </c>
      <c r="H11" s="42">
        <v>5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Header>&amp;CStaropacký horský kros</oddHeader>
    <oddFooter>&amp;CStaropacký horský kros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D17" sqref="D1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Obsah!$D$8</f>
        <v>mlíčňáci I.</v>
      </c>
      <c r="E2" s="18"/>
      <c r="G2" t="str">
        <f>Obsah!$G$8&amp;" a mladší"</f>
        <v>2015 a mladší</v>
      </c>
    </row>
    <row r="3" spans="3:6" ht="12.75" customHeight="1">
      <c r="C3" t="s">
        <v>37</v>
      </c>
      <c r="D3" s="18" t="str">
        <f>Obsah!$L$8</f>
        <v>40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24" t="s">
        <v>45</v>
      </c>
      <c r="D7" s="24" t="s">
        <v>46</v>
      </c>
      <c r="E7" s="25">
        <v>2015</v>
      </c>
      <c r="F7" s="26" t="s">
        <v>47</v>
      </c>
      <c r="G7" s="27"/>
      <c r="H7" s="28">
        <v>1</v>
      </c>
    </row>
    <row r="8" spans="2:8" ht="12.75">
      <c r="B8" s="29"/>
      <c r="C8" s="24" t="s">
        <v>48</v>
      </c>
      <c r="D8" s="24" t="s">
        <v>49</v>
      </c>
      <c r="E8" s="25">
        <v>2015</v>
      </c>
      <c r="F8" s="26" t="s">
        <v>50</v>
      </c>
      <c r="G8" s="30"/>
      <c r="H8" s="31">
        <v>2</v>
      </c>
    </row>
    <row r="9" spans="2:8" ht="12.75">
      <c r="B9" s="29"/>
      <c r="C9" s="24" t="s">
        <v>51</v>
      </c>
      <c r="D9" s="24" t="s">
        <v>52</v>
      </c>
      <c r="E9" s="25">
        <v>2015</v>
      </c>
      <c r="F9" s="26" t="s">
        <v>53</v>
      </c>
      <c r="G9" s="30"/>
      <c r="H9" s="31">
        <v>3</v>
      </c>
    </row>
    <row r="10" spans="2:8" ht="12.75">
      <c r="B10" s="29"/>
      <c r="C10" s="32" t="s">
        <v>54</v>
      </c>
      <c r="D10" s="32" t="s">
        <v>55</v>
      </c>
      <c r="E10" s="33">
        <v>2015</v>
      </c>
      <c r="F10" s="34" t="s">
        <v>56</v>
      </c>
      <c r="G10" s="35"/>
      <c r="H10" s="36">
        <v>4</v>
      </c>
    </row>
    <row r="11" spans="2:8" ht="12.75">
      <c r="B11" s="29"/>
      <c r="C11" s="32" t="s">
        <v>57</v>
      </c>
      <c r="D11" s="32" t="s">
        <v>58</v>
      </c>
      <c r="E11" s="33">
        <v>2015</v>
      </c>
      <c r="F11" s="34" t="s">
        <v>59</v>
      </c>
      <c r="G11" s="35"/>
      <c r="H11" s="36">
        <v>5</v>
      </c>
    </row>
    <row r="12" spans="2:8" ht="12.75">
      <c r="B12" s="29"/>
      <c r="C12" s="32" t="s">
        <v>60</v>
      </c>
      <c r="D12" s="32" t="s">
        <v>61</v>
      </c>
      <c r="E12" s="33">
        <v>2015</v>
      </c>
      <c r="F12" s="34" t="s">
        <v>62</v>
      </c>
      <c r="G12" s="35"/>
      <c r="H12" s="36">
        <v>6</v>
      </c>
    </row>
    <row r="13" spans="2:8" ht="12.75">
      <c r="B13" s="29"/>
      <c r="C13" s="32" t="s">
        <v>63</v>
      </c>
      <c r="D13" s="32" t="s">
        <v>64</v>
      </c>
      <c r="E13" s="33">
        <v>2015</v>
      </c>
      <c r="F13" s="34" t="s">
        <v>65</v>
      </c>
      <c r="G13" s="35"/>
      <c r="H13" s="36">
        <v>7</v>
      </c>
    </row>
    <row r="14" spans="2:8" ht="12.75">
      <c r="B14" s="29"/>
      <c r="C14" s="32" t="s">
        <v>66</v>
      </c>
      <c r="D14" s="32" t="s">
        <v>67</v>
      </c>
      <c r="E14" s="33">
        <v>2015</v>
      </c>
      <c r="F14" s="34" t="s">
        <v>68</v>
      </c>
      <c r="G14" s="35"/>
      <c r="H14" s="36">
        <v>8</v>
      </c>
    </row>
    <row r="15" spans="2:8" ht="12.75">
      <c r="B15" s="29"/>
      <c r="C15" s="32" t="s">
        <v>69</v>
      </c>
      <c r="D15" s="32" t="s">
        <v>70</v>
      </c>
      <c r="E15" s="33">
        <v>2016</v>
      </c>
      <c r="F15" s="34" t="s">
        <v>71</v>
      </c>
      <c r="G15" s="35"/>
      <c r="H15" s="36">
        <v>9</v>
      </c>
    </row>
    <row r="16" spans="2:8" ht="12.75">
      <c r="B16" s="29"/>
      <c r="C16" s="32" t="s">
        <v>72</v>
      </c>
      <c r="D16" s="32" t="s">
        <v>73</v>
      </c>
      <c r="E16" s="33">
        <v>2015</v>
      </c>
      <c r="F16" s="34" t="s">
        <v>74</v>
      </c>
      <c r="G16" s="35"/>
      <c r="H16" s="36">
        <v>10</v>
      </c>
    </row>
    <row r="17" spans="2:8" ht="13.5" thickBot="1">
      <c r="B17" s="37"/>
      <c r="C17" s="38" t="s">
        <v>75</v>
      </c>
      <c r="D17" s="38" t="s">
        <v>76</v>
      </c>
      <c r="E17" s="39">
        <v>2015</v>
      </c>
      <c r="F17" s="40" t="s">
        <v>77</v>
      </c>
      <c r="G17" s="41"/>
      <c r="H17" s="42">
        <v>11</v>
      </c>
    </row>
    <row r="18" spans="2:8" ht="12.75">
      <c r="B18" s="43"/>
      <c r="C18" s="43"/>
      <c r="D18" s="43"/>
      <c r="E18" s="43"/>
      <c r="F18" s="43"/>
      <c r="G18" s="43"/>
      <c r="H18" s="43"/>
    </row>
    <row r="19" spans="2:8" ht="12.75">
      <c r="B19" s="43"/>
      <c r="C19" s="43"/>
      <c r="D19" s="43"/>
      <c r="E19" s="43"/>
      <c r="F19" s="43"/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2:8" ht="12.75">
      <c r="B21" s="43"/>
      <c r="C21" s="43"/>
      <c r="D21" s="43"/>
      <c r="E21" s="43"/>
      <c r="F21" s="43"/>
      <c r="G21" s="43"/>
      <c r="H21" s="43"/>
    </row>
    <row r="22" spans="2:8" ht="12.75"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2:8" ht="12.75">
      <c r="B24" s="43"/>
      <c r="C24" s="43"/>
      <c r="D24" s="43"/>
      <c r="E24" s="43"/>
      <c r="F24" s="43"/>
      <c r="G24" s="43"/>
      <c r="H24" s="43"/>
    </row>
    <row r="25" spans="2:8" ht="12.75">
      <c r="B25" s="43"/>
      <c r="C25" s="43"/>
      <c r="D25" s="43"/>
      <c r="E25" s="43"/>
      <c r="F25" s="43"/>
      <c r="G25" s="43"/>
      <c r="H25" s="43"/>
    </row>
    <row r="26" spans="2:8" ht="12.75">
      <c r="B26" s="43"/>
      <c r="C26" s="43"/>
      <c r="D26" s="43"/>
      <c r="E26" s="43"/>
      <c r="F26" s="43"/>
      <c r="G26" s="43"/>
      <c r="H26" s="43"/>
    </row>
    <row r="27" spans="2:8" ht="12.75">
      <c r="B27" s="43"/>
      <c r="C27" s="43"/>
      <c r="D27" s="43"/>
      <c r="E27" s="43"/>
      <c r="F27" s="43"/>
      <c r="G27" s="43"/>
      <c r="H27" s="43"/>
    </row>
    <row r="28" spans="2:8" ht="12.75">
      <c r="B28" s="43"/>
      <c r="C28" s="43"/>
      <c r="D28" s="43"/>
      <c r="E28" s="43"/>
      <c r="F28" s="43"/>
      <c r="G28" s="43"/>
      <c r="H28" s="43"/>
    </row>
    <row r="29" spans="2:8" ht="12.75">
      <c r="B29" s="43"/>
      <c r="C29" s="43"/>
      <c r="D29" s="43"/>
      <c r="E29" s="43"/>
      <c r="F29" s="43"/>
      <c r="G29" s="43"/>
      <c r="H29" s="43"/>
    </row>
    <row r="30" spans="2:8" ht="12.75">
      <c r="B30" s="43"/>
      <c r="C30" s="43"/>
      <c r="D30" s="43"/>
      <c r="E30" s="43"/>
      <c r="F30" s="43"/>
      <c r="G30" s="43"/>
      <c r="H30" s="43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6"/>
  </sheetPr>
  <dimension ref="B1:H1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F23" sqref="F23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Obsah!$D$26</f>
        <v>veterání 60</v>
      </c>
      <c r="E2" s="18"/>
      <c r="G2" t="str">
        <f>Obsah!$G$26&amp;" - "&amp;Obsah!$I$26</f>
        <v>1948 - 1957</v>
      </c>
    </row>
    <row r="3" spans="3:6" ht="12.75" customHeight="1">
      <c r="C3" t="s">
        <v>37</v>
      </c>
      <c r="D3" s="18" t="str">
        <f>Obsah!$L$26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43">
        <v>63</v>
      </c>
      <c r="C7" s="58" t="s">
        <v>368</v>
      </c>
      <c r="D7" s="58" t="s">
        <v>235</v>
      </c>
      <c r="E7" s="144" t="s">
        <v>369</v>
      </c>
      <c r="F7" s="59" t="s">
        <v>370</v>
      </c>
      <c r="G7" s="170">
        <v>0.013358796296296297</v>
      </c>
      <c r="H7" s="164">
        <v>1</v>
      </c>
    </row>
    <row r="8" spans="2:8" ht="12.75">
      <c r="B8" s="122">
        <v>62</v>
      </c>
      <c r="C8" s="54" t="s">
        <v>371</v>
      </c>
      <c r="D8" s="54" t="s">
        <v>61</v>
      </c>
      <c r="E8" s="159" t="s">
        <v>372</v>
      </c>
      <c r="F8" s="55" t="s">
        <v>373</v>
      </c>
      <c r="G8" s="30">
        <v>0.015496527777777777</v>
      </c>
      <c r="H8" s="31">
        <v>2</v>
      </c>
    </row>
    <row r="9" spans="2:8" ht="12.75">
      <c r="B9" s="122">
        <v>60</v>
      </c>
      <c r="C9" s="145" t="s">
        <v>374</v>
      </c>
      <c r="D9" s="145" t="s">
        <v>342</v>
      </c>
      <c r="E9" s="146" t="s">
        <v>375</v>
      </c>
      <c r="F9" s="147" t="s">
        <v>376</v>
      </c>
      <c r="G9" s="161">
        <v>0.018775462962962963</v>
      </c>
      <c r="H9" s="31">
        <v>3</v>
      </c>
    </row>
    <row r="10" spans="2:8" ht="13.5" thickBot="1">
      <c r="B10" s="37">
        <v>61</v>
      </c>
      <c r="C10" s="167" t="s">
        <v>377</v>
      </c>
      <c r="D10" s="167" t="s">
        <v>378</v>
      </c>
      <c r="E10" s="168">
        <v>1948</v>
      </c>
      <c r="F10" s="169" t="s">
        <v>379</v>
      </c>
      <c r="G10" s="41">
        <v>0.019974537037037037</v>
      </c>
      <c r="H10" s="42">
        <v>4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6"/>
  </sheetPr>
  <dimension ref="B1:H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Obsah!$D$27</f>
        <v>veterání 70</v>
      </c>
      <c r="E2" s="18"/>
      <c r="G2" t="str">
        <f>Obsah!$G$27&amp;" a starší"</f>
        <v>1947 a starší</v>
      </c>
    </row>
    <row r="3" spans="3:6" ht="12.75" customHeight="1">
      <c r="C3" t="s">
        <v>37</v>
      </c>
      <c r="D3" s="18" t="str">
        <f>Obsah!$L$27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71">
        <v>70</v>
      </c>
      <c r="C7" s="172" t="s">
        <v>344</v>
      </c>
      <c r="D7" s="172" t="s">
        <v>380</v>
      </c>
      <c r="E7" s="173" t="s">
        <v>381</v>
      </c>
      <c r="F7" s="174" t="s">
        <v>231</v>
      </c>
      <c r="G7" s="175">
        <v>0.01570023148148148</v>
      </c>
      <c r="H7" s="176">
        <v>1</v>
      </c>
    </row>
    <row r="8" spans="2:8" ht="13.5" thickBot="1">
      <c r="B8" s="177">
        <v>71</v>
      </c>
      <c r="C8" s="112" t="s">
        <v>201</v>
      </c>
      <c r="D8" s="112" t="s">
        <v>61</v>
      </c>
      <c r="E8" s="178">
        <v>1937</v>
      </c>
      <c r="F8" s="179" t="s">
        <v>382</v>
      </c>
      <c r="G8" s="180">
        <v>0.02119560185185185</v>
      </c>
      <c r="H8" s="181">
        <v>2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H4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B7" sqref="B7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">
        <v>383</v>
      </c>
      <c r="E2" s="18"/>
      <c r="F2" s="18"/>
      <c r="G2" s="18"/>
    </row>
    <row r="3" spans="3:6" ht="12.75" customHeight="1">
      <c r="C3" t="s">
        <v>37</v>
      </c>
      <c r="D3" s="18" t="str">
        <f>Obsah!$L$26</f>
        <v>4400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143">
        <v>14</v>
      </c>
      <c r="C7" s="58" t="s">
        <v>310</v>
      </c>
      <c r="D7" s="58" t="s">
        <v>311</v>
      </c>
      <c r="E7" s="144">
        <v>1980</v>
      </c>
      <c r="F7" s="59" t="s">
        <v>50</v>
      </c>
      <c r="G7" s="27">
        <v>0.010489583333333335</v>
      </c>
      <c r="H7" s="28">
        <v>1</v>
      </c>
    </row>
    <row r="8" spans="2:8" ht="12.75">
      <c r="B8" s="122">
        <v>18</v>
      </c>
      <c r="C8" s="54" t="s">
        <v>338</v>
      </c>
      <c r="D8" s="54" t="s">
        <v>113</v>
      </c>
      <c r="E8" s="159" t="s">
        <v>339</v>
      </c>
      <c r="F8" s="55" t="s">
        <v>340</v>
      </c>
      <c r="G8" s="30">
        <v>0.010690972222222222</v>
      </c>
      <c r="H8" s="31">
        <v>2</v>
      </c>
    </row>
    <row r="9" spans="2:8" ht="12.75">
      <c r="B9" s="122">
        <v>15</v>
      </c>
      <c r="C9" s="145" t="s">
        <v>312</v>
      </c>
      <c r="D9" s="145" t="s">
        <v>313</v>
      </c>
      <c r="E9" s="146" t="s">
        <v>314</v>
      </c>
      <c r="F9" s="147" t="s">
        <v>94</v>
      </c>
      <c r="G9" s="30">
        <v>0.011019675925925926</v>
      </c>
      <c r="H9" s="31">
        <v>3</v>
      </c>
    </row>
    <row r="10" spans="2:8" ht="12.75">
      <c r="B10" s="29">
        <v>40</v>
      </c>
      <c r="C10" s="64" t="s">
        <v>341</v>
      </c>
      <c r="D10" s="64" t="s">
        <v>342</v>
      </c>
      <c r="E10" s="148" t="s">
        <v>291</v>
      </c>
      <c r="F10" s="125" t="s">
        <v>172</v>
      </c>
      <c r="G10" s="35">
        <v>0.011028935185185185</v>
      </c>
      <c r="H10" s="36">
        <v>4</v>
      </c>
    </row>
    <row r="11" spans="2:8" ht="12.75">
      <c r="B11" s="29">
        <v>9</v>
      </c>
      <c r="C11" s="45" t="s">
        <v>315</v>
      </c>
      <c r="D11" s="45" t="s">
        <v>311</v>
      </c>
      <c r="E11" s="150">
        <v>1988</v>
      </c>
      <c r="F11" s="46" t="s">
        <v>71</v>
      </c>
      <c r="G11" s="35">
        <v>0.011082175925925926</v>
      </c>
      <c r="H11" s="36">
        <v>5</v>
      </c>
    </row>
    <row r="12" spans="2:8" ht="12.75">
      <c r="B12" s="29">
        <v>12</v>
      </c>
      <c r="C12" s="45" t="s">
        <v>316</v>
      </c>
      <c r="D12" s="45" t="s">
        <v>317</v>
      </c>
      <c r="E12" s="150">
        <v>1998</v>
      </c>
      <c r="F12" s="46" t="s">
        <v>318</v>
      </c>
      <c r="G12" s="149">
        <v>0.011087962962962964</v>
      </c>
      <c r="H12" s="36">
        <v>6</v>
      </c>
    </row>
    <row r="13" spans="2:8" ht="12.75">
      <c r="B13" s="48">
        <v>6</v>
      </c>
      <c r="C13" s="45" t="s">
        <v>200</v>
      </c>
      <c r="D13" s="45" t="s">
        <v>229</v>
      </c>
      <c r="E13" s="150">
        <v>1978</v>
      </c>
      <c r="F13" s="46" t="s">
        <v>56</v>
      </c>
      <c r="G13" s="149">
        <v>0.011331018518518518</v>
      </c>
      <c r="H13" s="36">
        <v>7</v>
      </c>
    </row>
    <row r="14" spans="2:8" ht="12.75">
      <c r="B14" s="66">
        <v>48</v>
      </c>
      <c r="C14" s="45" t="s">
        <v>279</v>
      </c>
      <c r="D14" s="45" t="s">
        <v>343</v>
      </c>
      <c r="E14" s="150" t="s">
        <v>291</v>
      </c>
      <c r="F14" s="182" t="s">
        <v>120</v>
      </c>
      <c r="G14" s="149">
        <v>0.011344907407407408</v>
      </c>
      <c r="H14" s="36">
        <v>8</v>
      </c>
    </row>
    <row r="15" spans="2:8" ht="12.75">
      <c r="B15" s="29">
        <v>7</v>
      </c>
      <c r="C15" s="45" t="s">
        <v>54</v>
      </c>
      <c r="D15" s="45" t="s">
        <v>163</v>
      </c>
      <c r="E15" s="151">
        <v>1983</v>
      </c>
      <c r="F15" s="34" t="s">
        <v>56</v>
      </c>
      <c r="G15" s="35">
        <v>0.011359953703703705</v>
      </c>
      <c r="H15" s="36">
        <v>9</v>
      </c>
    </row>
    <row r="16" spans="2:8" ht="12.75">
      <c r="B16" s="48">
        <v>17</v>
      </c>
      <c r="C16" s="45" t="s">
        <v>319</v>
      </c>
      <c r="D16" s="45" t="s">
        <v>163</v>
      </c>
      <c r="E16" s="150">
        <v>1985</v>
      </c>
      <c r="F16" s="46" t="s">
        <v>320</v>
      </c>
      <c r="G16" s="35">
        <v>0.011578703703703702</v>
      </c>
      <c r="H16" s="36">
        <v>10</v>
      </c>
    </row>
    <row r="17" spans="2:8" ht="12.75">
      <c r="B17" s="66">
        <v>8</v>
      </c>
      <c r="C17" s="45" t="s">
        <v>162</v>
      </c>
      <c r="D17" s="45" t="s">
        <v>202</v>
      </c>
      <c r="E17" s="150" t="s">
        <v>321</v>
      </c>
      <c r="F17" s="46" t="s">
        <v>322</v>
      </c>
      <c r="G17" s="35">
        <v>0.011809027777777778</v>
      </c>
      <c r="H17" s="36">
        <v>11</v>
      </c>
    </row>
    <row r="18" spans="2:8" ht="12.75">
      <c r="B18" s="29">
        <v>43</v>
      </c>
      <c r="C18" s="128" t="s">
        <v>344</v>
      </c>
      <c r="D18" s="128" t="s">
        <v>202</v>
      </c>
      <c r="E18" s="152" t="s">
        <v>288</v>
      </c>
      <c r="F18" s="166" t="s">
        <v>231</v>
      </c>
      <c r="G18" s="153">
        <v>0.012634259259259257</v>
      </c>
      <c r="H18" s="36">
        <v>12</v>
      </c>
    </row>
    <row r="19" spans="2:8" ht="12.75">
      <c r="B19" s="48">
        <v>10</v>
      </c>
      <c r="C19" s="64" t="s">
        <v>323</v>
      </c>
      <c r="D19" s="64" t="s">
        <v>311</v>
      </c>
      <c r="E19" s="148">
        <v>1979</v>
      </c>
      <c r="F19" s="183" t="s">
        <v>324</v>
      </c>
      <c r="G19" s="155">
        <v>0.01288425925925926</v>
      </c>
      <c r="H19" s="36">
        <v>13</v>
      </c>
    </row>
    <row r="20" spans="2:8" ht="12.75">
      <c r="B20" s="184">
        <v>79</v>
      </c>
      <c r="C20" s="32" t="s">
        <v>277</v>
      </c>
      <c r="D20" s="32" t="s">
        <v>166</v>
      </c>
      <c r="E20" s="185">
        <v>2001</v>
      </c>
      <c r="F20" s="34" t="s">
        <v>278</v>
      </c>
      <c r="G20" s="154">
        <v>0.012956018518518518</v>
      </c>
      <c r="H20" s="36">
        <v>14</v>
      </c>
    </row>
    <row r="21" spans="2:8" ht="12.75">
      <c r="B21" s="29">
        <v>13</v>
      </c>
      <c r="C21" s="32" t="s">
        <v>325</v>
      </c>
      <c r="D21" s="32" t="s">
        <v>61</v>
      </c>
      <c r="E21" s="185">
        <v>1999</v>
      </c>
      <c r="F21" s="34" t="s">
        <v>270</v>
      </c>
      <c r="G21" s="154">
        <v>0.01309722222222222</v>
      </c>
      <c r="H21" s="36">
        <v>15</v>
      </c>
    </row>
    <row r="22" spans="2:8" ht="12.75">
      <c r="B22" s="48">
        <v>5</v>
      </c>
      <c r="C22" s="45" t="s">
        <v>54</v>
      </c>
      <c r="D22" s="45" t="s">
        <v>317</v>
      </c>
      <c r="E22" s="150" t="s">
        <v>326</v>
      </c>
      <c r="F22" s="46" t="s">
        <v>80</v>
      </c>
      <c r="G22" s="154">
        <v>0.013179398148148147</v>
      </c>
      <c r="H22" s="36">
        <v>16</v>
      </c>
    </row>
    <row r="23" spans="2:8" ht="12.75">
      <c r="B23" s="66">
        <v>52</v>
      </c>
      <c r="C23" s="45" t="s">
        <v>354</v>
      </c>
      <c r="D23" s="45" t="s">
        <v>202</v>
      </c>
      <c r="E23" s="150" t="s">
        <v>355</v>
      </c>
      <c r="F23" s="186" t="s">
        <v>356</v>
      </c>
      <c r="G23" s="154">
        <v>0.013270833333333334</v>
      </c>
      <c r="H23" s="36">
        <v>17</v>
      </c>
    </row>
    <row r="24" spans="2:8" ht="12.75">
      <c r="B24" s="29">
        <v>41</v>
      </c>
      <c r="C24" s="45" t="s">
        <v>192</v>
      </c>
      <c r="D24" s="45" t="s">
        <v>345</v>
      </c>
      <c r="E24" s="150">
        <v>1976</v>
      </c>
      <c r="F24" s="46" t="s">
        <v>71</v>
      </c>
      <c r="G24" s="187">
        <v>0.013282407407407408</v>
      </c>
      <c r="H24" s="36">
        <v>18</v>
      </c>
    </row>
    <row r="25" spans="2:8" ht="12.75">
      <c r="B25" s="29">
        <v>63</v>
      </c>
      <c r="C25" s="45" t="s">
        <v>368</v>
      </c>
      <c r="D25" s="45" t="s">
        <v>235</v>
      </c>
      <c r="E25" s="150" t="s">
        <v>369</v>
      </c>
      <c r="F25" s="46" t="s">
        <v>370</v>
      </c>
      <c r="G25" s="35">
        <v>0.013358796296296297</v>
      </c>
      <c r="H25" s="36">
        <v>19</v>
      </c>
    </row>
    <row r="26" spans="2:8" ht="12.75">
      <c r="B26" s="29">
        <v>2</v>
      </c>
      <c r="C26" s="45" t="s">
        <v>327</v>
      </c>
      <c r="D26" s="45" t="s">
        <v>328</v>
      </c>
      <c r="E26" s="150">
        <v>1979</v>
      </c>
      <c r="F26" s="46" t="s">
        <v>62</v>
      </c>
      <c r="G26" s="35">
        <v>0.013559027777777776</v>
      </c>
      <c r="H26" s="36">
        <v>20</v>
      </c>
    </row>
    <row r="27" spans="2:8" ht="12.75">
      <c r="B27" s="29">
        <v>46</v>
      </c>
      <c r="C27" s="45" t="s">
        <v>148</v>
      </c>
      <c r="D27" s="45" t="s">
        <v>149</v>
      </c>
      <c r="E27" s="150">
        <v>1977</v>
      </c>
      <c r="F27" s="46" t="s">
        <v>150</v>
      </c>
      <c r="G27" s="35">
        <v>0.013702546296296296</v>
      </c>
      <c r="H27" s="36">
        <v>21</v>
      </c>
    </row>
    <row r="28" spans="2:8" ht="12.75">
      <c r="B28" s="29">
        <v>45</v>
      </c>
      <c r="C28" s="45" t="s">
        <v>346</v>
      </c>
      <c r="D28" s="45" t="s">
        <v>46</v>
      </c>
      <c r="E28" s="150" t="s">
        <v>339</v>
      </c>
      <c r="F28" s="46" t="s">
        <v>347</v>
      </c>
      <c r="G28" s="149">
        <v>0.013828703703703704</v>
      </c>
      <c r="H28" s="36">
        <v>22</v>
      </c>
    </row>
    <row r="29" spans="2:8" ht="12.75">
      <c r="B29" s="29">
        <v>51</v>
      </c>
      <c r="C29" s="45" t="s">
        <v>357</v>
      </c>
      <c r="D29" s="45" t="s">
        <v>358</v>
      </c>
      <c r="E29" s="150" t="s">
        <v>359</v>
      </c>
      <c r="F29" s="186" t="s">
        <v>360</v>
      </c>
      <c r="G29" s="35">
        <v>0.013949074074074074</v>
      </c>
      <c r="H29" s="36">
        <v>23</v>
      </c>
    </row>
    <row r="30" spans="2:8" ht="12.75">
      <c r="B30" s="29">
        <v>78</v>
      </c>
      <c r="C30" s="45" t="s">
        <v>279</v>
      </c>
      <c r="D30" s="45" t="s">
        <v>280</v>
      </c>
      <c r="E30" s="188" t="s">
        <v>281</v>
      </c>
      <c r="F30" s="46" t="s">
        <v>120</v>
      </c>
      <c r="G30" s="35">
        <v>0.01407986111111111</v>
      </c>
      <c r="H30" s="36">
        <v>24</v>
      </c>
    </row>
    <row r="31" spans="2:8" ht="12.75">
      <c r="B31" s="29">
        <v>50</v>
      </c>
      <c r="C31" s="45" t="s">
        <v>66</v>
      </c>
      <c r="D31" s="45" t="s">
        <v>149</v>
      </c>
      <c r="E31" s="150">
        <v>1961</v>
      </c>
      <c r="F31" s="46" t="s">
        <v>361</v>
      </c>
      <c r="G31" s="35">
        <v>0.014112268518518517</v>
      </c>
      <c r="H31" s="36">
        <v>25</v>
      </c>
    </row>
    <row r="32" spans="2:8" ht="12.75">
      <c r="B32" s="29">
        <v>11</v>
      </c>
      <c r="C32" s="45" t="s">
        <v>329</v>
      </c>
      <c r="D32" s="45" t="s">
        <v>229</v>
      </c>
      <c r="E32" s="150">
        <v>1985</v>
      </c>
      <c r="F32" s="46" t="s">
        <v>330</v>
      </c>
      <c r="G32" s="35">
        <v>0.014310185185185184</v>
      </c>
      <c r="H32" s="36">
        <v>26</v>
      </c>
    </row>
    <row r="33" spans="2:8" ht="12.75">
      <c r="B33" s="48">
        <v>54</v>
      </c>
      <c r="C33" s="128" t="s">
        <v>362</v>
      </c>
      <c r="D33" s="128" t="s">
        <v>363</v>
      </c>
      <c r="E33" s="152" t="s">
        <v>364</v>
      </c>
      <c r="F33" s="166" t="s">
        <v>365</v>
      </c>
      <c r="G33" s="153">
        <v>0.014934027777777777</v>
      </c>
      <c r="H33" s="36">
        <v>27</v>
      </c>
    </row>
    <row r="34" spans="2:8" ht="12.75">
      <c r="B34" s="66">
        <v>53</v>
      </c>
      <c r="C34" s="64" t="s">
        <v>366</v>
      </c>
      <c r="D34" s="64" t="s">
        <v>192</v>
      </c>
      <c r="E34" s="148">
        <v>1967</v>
      </c>
      <c r="F34" s="183" t="s">
        <v>367</v>
      </c>
      <c r="G34" s="187">
        <v>0.014982638888888887</v>
      </c>
      <c r="H34" s="36">
        <v>28</v>
      </c>
    </row>
    <row r="35" spans="2:8" ht="12.75">
      <c r="B35" s="29">
        <v>3</v>
      </c>
      <c r="C35" s="45" t="s">
        <v>331</v>
      </c>
      <c r="D35" s="45" t="s">
        <v>332</v>
      </c>
      <c r="E35" s="150">
        <v>1981</v>
      </c>
      <c r="F35" s="46" t="s">
        <v>145</v>
      </c>
      <c r="G35" s="149">
        <v>0.015089120370370369</v>
      </c>
      <c r="H35" s="36">
        <v>29</v>
      </c>
    </row>
    <row r="36" spans="2:8" ht="12.75">
      <c r="B36" s="29">
        <v>4</v>
      </c>
      <c r="C36" s="45" t="s">
        <v>333</v>
      </c>
      <c r="D36" s="45" t="s">
        <v>229</v>
      </c>
      <c r="E36" s="150">
        <v>1988</v>
      </c>
      <c r="F36" s="46" t="s">
        <v>334</v>
      </c>
      <c r="G36" s="35">
        <v>0.015253472222222222</v>
      </c>
      <c r="H36" s="36">
        <v>30</v>
      </c>
    </row>
    <row r="37" spans="2:8" ht="12.75">
      <c r="B37" s="29">
        <v>62</v>
      </c>
      <c r="C37" s="128" t="s">
        <v>371</v>
      </c>
      <c r="D37" s="128" t="s">
        <v>61</v>
      </c>
      <c r="E37" s="152" t="s">
        <v>372</v>
      </c>
      <c r="F37" s="130" t="s">
        <v>373</v>
      </c>
      <c r="G37" s="35">
        <v>0.015496527777777777</v>
      </c>
      <c r="H37" s="36">
        <v>31</v>
      </c>
    </row>
    <row r="38" spans="2:8" ht="12.75">
      <c r="B38" s="48">
        <v>70</v>
      </c>
      <c r="C38" s="64" t="s">
        <v>344</v>
      </c>
      <c r="D38" s="64" t="s">
        <v>380</v>
      </c>
      <c r="E38" s="148" t="s">
        <v>381</v>
      </c>
      <c r="F38" s="125" t="s">
        <v>231</v>
      </c>
      <c r="G38" s="153">
        <v>0.01570023148148148</v>
      </c>
      <c r="H38" s="36">
        <v>32</v>
      </c>
    </row>
    <row r="39" spans="2:8" ht="12.75">
      <c r="B39" s="66">
        <v>16</v>
      </c>
      <c r="C39" s="45" t="s">
        <v>335</v>
      </c>
      <c r="D39" s="45" t="s">
        <v>159</v>
      </c>
      <c r="E39" s="150">
        <v>1990</v>
      </c>
      <c r="F39" s="46" t="s">
        <v>145</v>
      </c>
      <c r="G39" s="154">
        <v>0.01577662037037037</v>
      </c>
      <c r="H39" s="36">
        <v>33</v>
      </c>
    </row>
    <row r="40" spans="2:8" ht="12.75">
      <c r="B40" s="29">
        <v>44</v>
      </c>
      <c r="C40" s="45" t="s">
        <v>160</v>
      </c>
      <c r="D40" s="45" t="s">
        <v>348</v>
      </c>
      <c r="E40" s="150" t="s">
        <v>294</v>
      </c>
      <c r="F40" s="78" t="s">
        <v>71</v>
      </c>
      <c r="G40" s="187">
        <v>0.015788194444444445</v>
      </c>
      <c r="H40" s="36">
        <v>34</v>
      </c>
    </row>
    <row r="41" spans="2:8" ht="12.75">
      <c r="B41" s="29">
        <v>1</v>
      </c>
      <c r="C41" s="128" t="s">
        <v>336</v>
      </c>
      <c r="D41" s="128" t="s">
        <v>311</v>
      </c>
      <c r="E41" s="152">
        <v>1980</v>
      </c>
      <c r="F41" s="166" t="s">
        <v>337</v>
      </c>
      <c r="G41" s="149">
        <v>0.016172453703703706</v>
      </c>
      <c r="H41" s="36">
        <v>35</v>
      </c>
    </row>
    <row r="42" spans="2:8" ht="12.75">
      <c r="B42" s="48">
        <v>42</v>
      </c>
      <c r="C42" s="131" t="s">
        <v>262</v>
      </c>
      <c r="D42" s="131" t="s">
        <v>349</v>
      </c>
      <c r="E42" s="189" t="s">
        <v>350</v>
      </c>
      <c r="F42" s="133" t="s">
        <v>196</v>
      </c>
      <c r="G42" s="153">
        <v>0.016557870370370372</v>
      </c>
      <c r="H42" s="36">
        <v>36</v>
      </c>
    </row>
    <row r="43" spans="2:8" ht="12.75">
      <c r="B43" s="66">
        <v>47</v>
      </c>
      <c r="C43" s="64" t="s">
        <v>351</v>
      </c>
      <c r="D43" s="64" t="s">
        <v>352</v>
      </c>
      <c r="E43" s="148" t="s">
        <v>294</v>
      </c>
      <c r="F43" s="125" t="s">
        <v>353</v>
      </c>
      <c r="G43" s="187">
        <v>0.017871527777777778</v>
      </c>
      <c r="H43" s="36">
        <v>37</v>
      </c>
    </row>
    <row r="44" spans="2:8" ht="12.75">
      <c r="B44" s="48">
        <v>60</v>
      </c>
      <c r="C44" s="128" t="s">
        <v>374</v>
      </c>
      <c r="D44" s="128" t="s">
        <v>342</v>
      </c>
      <c r="E44" s="152" t="s">
        <v>375</v>
      </c>
      <c r="F44" s="166" t="s">
        <v>376</v>
      </c>
      <c r="G44" s="190">
        <v>0.018775462962962963</v>
      </c>
      <c r="H44" s="36">
        <v>38</v>
      </c>
    </row>
    <row r="45" spans="2:8" ht="12.75">
      <c r="B45" s="66">
        <v>61</v>
      </c>
      <c r="C45" s="64" t="s">
        <v>377</v>
      </c>
      <c r="D45" s="64" t="s">
        <v>378</v>
      </c>
      <c r="E45" s="148">
        <v>1948</v>
      </c>
      <c r="F45" s="183" t="s">
        <v>379</v>
      </c>
      <c r="G45" s="191">
        <v>0.019974537037037037</v>
      </c>
      <c r="H45" s="127">
        <v>39</v>
      </c>
    </row>
    <row r="46" spans="2:8" ht="13.5" thickBot="1">
      <c r="B46" s="37">
        <v>71</v>
      </c>
      <c r="C46" s="56" t="s">
        <v>201</v>
      </c>
      <c r="D46" s="56" t="s">
        <v>61</v>
      </c>
      <c r="E46" s="156">
        <v>1937</v>
      </c>
      <c r="F46" s="57" t="s">
        <v>382</v>
      </c>
      <c r="G46" s="192">
        <v>0.02119560185185185</v>
      </c>
      <c r="H46" s="142">
        <v>40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00" verticalDpi="300" orientation="portrait" paperSize="9"/>
  <headerFooter alignWithMargins="0">
    <oddFooter>&amp;CStaropacký horský kros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F22" sqref="F22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Obsah!$D$9</f>
        <v>mlíčňáci II.</v>
      </c>
      <c r="E2" s="18"/>
      <c r="G2" t="str">
        <f>Obsah!$G$9&amp;" - "&amp;Obsah!$I$9</f>
        <v>2013 - 2014</v>
      </c>
    </row>
    <row r="3" spans="3:6" ht="12.75" customHeight="1">
      <c r="C3" t="s">
        <v>37</v>
      </c>
      <c r="D3" s="18" t="str">
        <f>Obsah!$L$9</f>
        <v>60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24" t="s">
        <v>78</v>
      </c>
      <c r="D7" s="24" t="s">
        <v>79</v>
      </c>
      <c r="E7" s="44">
        <v>2013</v>
      </c>
      <c r="F7" s="26" t="s">
        <v>80</v>
      </c>
      <c r="G7" s="27"/>
      <c r="H7" s="28">
        <v>1</v>
      </c>
    </row>
    <row r="8" spans="2:8" ht="12.75">
      <c r="B8" s="29"/>
      <c r="C8" s="24" t="s">
        <v>81</v>
      </c>
      <c r="D8" s="24" t="s">
        <v>82</v>
      </c>
      <c r="E8" s="44">
        <v>2013</v>
      </c>
      <c r="F8" s="26" t="s">
        <v>47</v>
      </c>
      <c r="G8" s="30"/>
      <c r="H8" s="31">
        <v>2</v>
      </c>
    </row>
    <row r="9" spans="2:8" ht="12.75">
      <c r="B9" s="29"/>
      <c r="C9" s="24" t="s">
        <v>83</v>
      </c>
      <c r="D9" s="24" t="s">
        <v>84</v>
      </c>
      <c r="E9" s="44">
        <v>2013</v>
      </c>
      <c r="F9" s="26" t="s">
        <v>56</v>
      </c>
      <c r="G9" s="30"/>
      <c r="H9" s="31">
        <v>3</v>
      </c>
    </row>
    <row r="10" spans="2:8" ht="12.75">
      <c r="B10" s="29"/>
      <c r="C10" s="45" t="s">
        <v>85</v>
      </c>
      <c r="D10" s="45" t="s">
        <v>82</v>
      </c>
      <c r="E10" s="45" t="s">
        <v>86</v>
      </c>
      <c r="F10" s="46" t="s">
        <v>87</v>
      </c>
      <c r="G10" s="35"/>
      <c r="H10" s="36">
        <v>4</v>
      </c>
    </row>
    <row r="11" spans="2:8" ht="12.75">
      <c r="B11" s="29"/>
      <c r="C11" s="32" t="s">
        <v>69</v>
      </c>
      <c r="D11" s="32" t="s">
        <v>88</v>
      </c>
      <c r="E11" s="47">
        <v>2013</v>
      </c>
      <c r="F11" s="34" t="s">
        <v>71</v>
      </c>
      <c r="G11" s="35"/>
      <c r="H11" s="36">
        <v>5</v>
      </c>
    </row>
    <row r="12" spans="2:8" ht="12.75">
      <c r="B12" s="29"/>
      <c r="C12" s="32" t="s">
        <v>89</v>
      </c>
      <c r="D12" s="32" t="s">
        <v>90</v>
      </c>
      <c r="E12" s="47">
        <v>2014</v>
      </c>
      <c r="F12" s="34" t="s">
        <v>91</v>
      </c>
      <c r="G12" s="35"/>
      <c r="H12" s="36">
        <v>6</v>
      </c>
    </row>
    <row r="13" spans="2:8" ht="12.75">
      <c r="B13" s="29"/>
      <c r="C13" s="32" t="s">
        <v>92</v>
      </c>
      <c r="D13" s="32" t="s">
        <v>93</v>
      </c>
      <c r="E13" s="47">
        <v>2014</v>
      </c>
      <c r="F13" s="34" t="s">
        <v>94</v>
      </c>
      <c r="G13" s="35"/>
      <c r="H13" s="36">
        <v>7</v>
      </c>
    </row>
    <row r="14" spans="2:8" ht="12.75">
      <c r="B14" s="29"/>
      <c r="C14" s="32" t="s">
        <v>95</v>
      </c>
      <c r="D14" s="32" t="s">
        <v>96</v>
      </c>
      <c r="E14" s="47">
        <v>2013</v>
      </c>
      <c r="F14" s="34" t="s">
        <v>97</v>
      </c>
      <c r="G14" s="35"/>
      <c r="H14" s="36">
        <v>8</v>
      </c>
    </row>
    <row r="15" spans="2:8" ht="12.75">
      <c r="B15" s="29"/>
      <c r="C15" s="32" t="s">
        <v>98</v>
      </c>
      <c r="D15" s="32" t="s">
        <v>99</v>
      </c>
      <c r="E15" s="47">
        <v>2014</v>
      </c>
      <c r="F15" s="34" t="s">
        <v>100</v>
      </c>
      <c r="G15" s="35"/>
      <c r="H15" s="36">
        <v>9</v>
      </c>
    </row>
    <row r="16" spans="2:8" ht="12.75">
      <c r="B16" s="29"/>
      <c r="C16" s="32" t="s">
        <v>101</v>
      </c>
      <c r="D16" s="32" t="s">
        <v>90</v>
      </c>
      <c r="E16" s="47">
        <v>2014</v>
      </c>
      <c r="F16" s="34" t="s">
        <v>102</v>
      </c>
      <c r="G16" s="35"/>
      <c r="H16" s="36">
        <v>10</v>
      </c>
    </row>
    <row r="17" spans="2:8" ht="12.75">
      <c r="B17" s="29"/>
      <c r="C17" s="32" t="s">
        <v>103</v>
      </c>
      <c r="D17" s="32" t="s">
        <v>104</v>
      </c>
      <c r="E17" s="47">
        <v>2014</v>
      </c>
      <c r="F17" s="34" t="s">
        <v>105</v>
      </c>
      <c r="G17" s="35"/>
      <c r="H17" s="36">
        <v>11</v>
      </c>
    </row>
    <row r="18" spans="2:8" ht="12.75">
      <c r="B18" s="29"/>
      <c r="C18" s="32" t="s">
        <v>83</v>
      </c>
      <c r="D18" s="32" t="s">
        <v>99</v>
      </c>
      <c r="E18" s="47">
        <v>2014</v>
      </c>
      <c r="F18" s="34" t="s">
        <v>56</v>
      </c>
      <c r="G18" s="35"/>
      <c r="H18" s="36">
        <v>12</v>
      </c>
    </row>
    <row r="19" spans="2:8" ht="12.75">
      <c r="B19" s="29"/>
      <c r="C19" s="32" t="s">
        <v>106</v>
      </c>
      <c r="D19" s="32" t="s">
        <v>107</v>
      </c>
      <c r="E19" s="47">
        <v>2014</v>
      </c>
      <c r="F19" s="34" t="s">
        <v>108</v>
      </c>
      <c r="G19" s="35"/>
      <c r="H19" s="36">
        <v>13</v>
      </c>
    </row>
    <row r="20" spans="2:8" ht="12.75">
      <c r="B20" s="29"/>
      <c r="C20" s="32" t="s">
        <v>57</v>
      </c>
      <c r="D20" s="32" t="s">
        <v>109</v>
      </c>
      <c r="E20" s="47">
        <v>2013</v>
      </c>
      <c r="F20" s="34" t="s">
        <v>59</v>
      </c>
      <c r="G20" s="35"/>
      <c r="H20" s="36">
        <v>14</v>
      </c>
    </row>
    <row r="21" spans="2:8" ht="12.75">
      <c r="B21" s="48"/>
      <c r="C21" s="32" t="s">
        <v>57</v>
      </c>
      <c r="D21" s="32" t="s">
        <v>110</v>
      </c>
      <c r="E21" s="47">
        <v>2013</v>
      </c>
      <c r="F21" s="34" t="s">
        <v>111</v>
      </c>
      <c r="G21" s="35"/>
      <c r="H21" s="36">
        <v>15</v>
      </c>
    </row>
    <row r="22" spans="2:8" ht="12.75">
      <c r="B22" s="49"/>
      <c r="C22" s="32" t="s">
        <v>112</v>
      </c>
      <c r="D22" s="32" t="s">
        <v>113</v>
      </c>
      <c r="E22" s="47">
        <v>2014</v>
      </c>
      <c r="F22" s="34" t="s">
        <v>114</v>
      </c>
      <c r="G22" s="35"/>
      <c r="H22" s="36">
        <v>16</v>
      </c>
    </row>
    <row r="23" spans="2:8" ht="12.75">
      <c r="B23" s="49"/>
      <c r="C23" s="32" t="s">
        <v>115</v>
      </c>
      <c r="D23" s="32" t="s">
        <v>88</v>
      </c>
      <c r="E23" s="47">
        <v>2015</v>
      </c>
      <c r="F23" s="34" t="s">
        <v>116</v>
      </c>
      <c r="G23" s="35"/>
      <c r="H23" s="36">
        <v>17</v>
      </c>
    </row>
    <row r="24" spans="2:8" ht="13.5" thickBot="1">
      <c r="B24" s="50"/>
      <c r="C24" s="38" t="s">
        <v>117</v>
      </c>
      <c r="D24" s="38" t="s">
        <v>113</v>
      </c>
      <c r="E24" s="51">
        <v>2014</v>
      </c>
      <c r="F24" s="40" t="s">
        <v>80</v>
      </c>
      <c r="G24" s="41"/>
      <c r="H24" s="42">
        <v>18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H1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26" sqref="C26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Obsah!$D$10</f>
        <v>předškolní dívky</v>
      </c>
      <c r="E2" s="18"/>
      <c r="G2" t="str">
        <f>Obsah!$G$10&amp;" - "&amp;Obsah!$I$10</f>
        <v>2011 - 2012</v>
      </c>
    </row>
    <row r="3" spans="3:6" ht="12.75" customHeight="1">
      <c r="C3" t="s">
        <v>37</v>
      </c>
      <c r="D3" s="18" t="str">
        <f>Obsah!$L$10</f>
        <v>150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52" t="s">
        <v>101</v>
      </c>
      <c r="D7" s="52" t="s">
        <v>118</v>
      </c>
      <c r="E7" s="52" t="s">
        <v>119</v>
      </c>
      <c r="F7" s="53" t="s">
        <v>120</v>
      </c>
      <c r="G7" s="27"/>
      <c r="H7" s="28">
        <v>1</v>
      </c>
    </row>
    <row r="8" spans="2:8" ht="12.75">
      <c r="B8" s="29"/>
      <c r="C8" s="54" t="s">
        <v>121</v>
      </c>
      <c r="D8" s="54" t="s">
        <v>122</v>
      </c>
      <c r="E8" s="54" t="s">
        <v>119</v>
      </c>
      <c r="F8" s="55" t="s">
        <v>123</v>
      </c>
      <c r="G8" s="30"/>
      <c r="H8" s="31">
        <v>2</v>
      </c>
    </row>
    <row r="9" spans="2:8" ht="12.75">
      <c r="B9" s="29"/>
      <c r="C9" s="54" t="s">
        <v>124</v>
      </c>
      <c r="D9" s="54" t="s">
        <v>93</v>
      </c>
      <c r="E9" s="54" t="s">
        <v>119</v>
      </c>
      <c r="F9" s="55" t="s">
        <v>71</v>
      </c>
      <c r="G9" s="30"/>
      <c r="H9" s="31">
        <v>3</v>
      </c>
    </row>
    <row r="10" spans="2:8" ht="12.75">
      <c r="B10" s="29"/>
      <c r="C10" s="45" t="s">
        <v>125</v>
      </c>
      <c r="D10" s="45" t="s">
        <v>126</v>
      </c>
      <c r="E10" s="45">
        <v>2011</v>
      </c>
      <c r="F10" s="46" t="s">
        <v>127</v>
      </c>
      <c r="G10" s="35"/>
      <c r="H10" s="36">
        <v>4</v>
      </c>
    </row>
    <row r="11" spans="2:8" ht="12.75">
      <c r="B11" s="29"/>
      <c r="C11" s="45" t="s">
        <v>128</v>
      </c>
      <c r="D11" s="45" t="s">
        <v>49</v>
      </c>
      <c r="E11" s="45">
        <v>2011</v>
      </c>
      <c r="F11" s="46" t="s">
        <v>71</v>
      </c>
      <c r="G11" s="35"/>
      <c r="H11" s="36">
        <v>5</v>
      </c>
    </row>
    <row r="12" spans="2:8" ht="12.75">
      <c r="B12" s="29"/>
      <c r="C12" s="45" t="s">
        <v>129</v>
      </c>
      <c r="D12" s="45" t="s">
        <v>130</v>
      </c>
      <c r="E12" s="45">
        <v>2011</v>
      </c>
      <c r="F12" s="46" t="s">
        <v>71</v>
      </c>
      <c r="G12" s="35"/>
      <c r="H12" s="36">
        <v>6</v>
      </c>
    </row>
    <row r="13" spans="2:8" ht="12.75">
      <c r="B13" s="29"/>
      <c r="C13" s="45" t="s">
        <v>131</v>
      </c>
      <c r="D13" s="45" t="s">
        <v>132</v>
      </c>
      <c r="E13" s="45">
        <v>2012</v>
      </c>
      <c r="F13" s="46" t="s">
        <v>133</v>
      </c>
      <c r="G13" s="35"/>
      <c r="H13" s="36">
        <v>7</v>
      </c>
    </row>
    <row r="14" spans="2:8" ht="12.75">
      <c r="B14" s="29"/>
      <c r="C14" s="45" t="s">
        <v>134</v>
      </c>
      <c r="D14" s="45" t="s">
        <v>135</v>
      </c>
      <c r="E14" s="45">
        <v>2012</v>
      </c>
      <c r="F14" s="46" t="s">
        <v>136</v>
      </c>
      <c r="G14" s="35"/>
      <c r="H14" s="36">
        <v>8</v>
      </c>
    </row>
    <row r="15" spans="2:8" ht="12.75">
      <c r="B15" s="29"/>
      <c r="C15" s="45" t="s">
        <v>137</v>
      </c>
      <c r="D15" s="45" t="s">
        <v>122</v>
      </c>
      <c r="E15" s="45">
        <v>2012</v>
      </c>
      <c r="F15" s="46" t="s">
        <v>138</v>
      </c>
      <c r="G15" s="35"/>
      <c r="H15" s="36">
        <v>9</v>
      </c>
    </row>
    <row r="16" spans="2:8" ht="12.75">
      <c r="B16" s="29"/>
      <c r="C16" s="45" t="s">
        <v>139</v>
      </c>
      <c r="D16" s="45" t="s">
        <v>140</v>
      </c>
      <c r="E16" s="45">
        <v>2011</v>
      </c>
      <c r="F16" s="46" t="s">
        <v>138</v>
      </c>
      <c r="G16" s="35"/>
      <c r="H16" s="36">
        <v>10</v>
      </c>
    </row>
    <row r="17" spans="2:8" ht="12.75">
      <c r="B17" s="29"/>
      <c r="C17" s="45" t="s">
        <v>98</v>
      </c>
      <c r="D17" s="45" t="s">
        <v>84</v>
      </c>
      <c r="E17" s="45">
        <v>2011</v>
      </c>
      <c r="F17" s="46" t="s">
        <v>100</v>
      </c>
      <c r="G17" s="35"/>
      <c r="H17" s="36">
        <v>11</v>
      </c>
    </row>
    <row r="18" spans="2:8" ht="13.5" thickBot="1">
      <c r="B18" s="37"/>
      <c r="C18" s="56" t="s">
        <v>125</v>
      </c>
      <c r="D18" s="56" t="s">
        <v>141</v>
      </c>
      <c r="E18" s="56">
        <v>2012</v>
      </c>
      <c r="F18" s="57" t="s">
        <v>127</v>
      </c>
      <c r="G18" s="41"/>
      <c r="H18" s="42">
        <v>12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H1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F18" sqref="F18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Obsah!$D$11</f>
        <v>předškolní chlapci</v>
      </c>
      <c r="E2" s="18"/>
      <c r="F2" s="18"/>
      <c r="G2" t="str">
        <f>Obsah!$G$11&amp;" - "&amp;Obsah!$I$11</f>
        <v>2011 - 2012</v>
      </c>
    </row>
    <row r="3" spans="3:6" ht="12.75" customHeight="1">
      <c r="C3" t="s">
        <v>37</v>
      </c>
      <c r="D3" s="18" t="str">
        <f>Obsah!$L$11</f>
        <v>150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52" t="s">
        <v>142</v>
      </c>
      <c r="D7" s="52" t="s">
        <v>143</v>
      </c>
      <c r="E7" s="52" t="s">
        <v>144</v>
      </c>
      <c r="F7" s="53" t="s">
        <v>145</v>
      </c>
      <c r="G7" s="27"/>
      <c r="H7" s="28">
        <v>1</v>
      </c>
    </row>
    <row r="8" spans="2:8" ht="12.75">
      <c r="B8" s="29"/>
      <c r="C8" s="54" t="s">
        <v>146</v>
      </c>
      <c r="D8" s="54" t="s">
        <v>147</v>
      </c>
      <c r="E8" s="54" t="s">
        <v>119</v>
      </c>
      <c r="F8" s="55" t="s">
        <v>87</v>
      </c>
      <c r="G8" s="30"/>
      <c r="H8" s="31">
        <v>2</v>
      </c>
    </row>
    <row r="9" spans="2:8" ht="12.75">
      <c r="B9" s="29"/>
      <c r="C9" s="54" t="s">
        <v>148</v>
      </c>
      <c r="D9" s="54" t="s">
        <v>149</v>
      </c>
      <c r="E9" s="54" t="s">
        <v>119</v>
      </c>
      <c r="F9" s="55" t="s">
        <v>150</v>
      </c>
      <c r="G9" s="30"/>
      <c r="H9" s="31">
        <v>3</v>
      </c>
    </row>
    <row r="10" spans="2:8" ht="12.75">
      <c r="B10" s="29"/>
      <c r="C10" s="45" t="s">
        <v>151</v>
      </c>
      <c r="D10" s="45" t="s">
        <v>152</v>
      </c>
      <c r="E10" s="45" t="s">
        <v>144</v>
      </c>
      <c r="F10" s="46" t="s">
        <v>153</v>
      </c>
      <c r="G10" s="35"/>
      <c r="H10" s="36">
        <v>4</v>
      </c>
    </row>
    <row r="11" spans="2:8" ht="12.75">
      <c r="B11" s="29"/>
      <c r="C11" s="45" t="s">
        <v>103</v>
      </c>
      <c r="D11" s="45" t="s">
        <v>154</v>
      </c>
      <c r="E11" s="45" t="s">
        <v>119</v>
      </c>
      <c r="F11" s="46" t="s">
        <v>105</v>
      </c>
      <c r="G11" s="35"/>
      <c r="H11" s="36">
        <v>5</v>
      </c>
    </row>
    <row r="12" spans="2:8" ht="12.75">
      <c r="B12" s="29"/>
      <c r="C12" s="45" t="s">
        <v>155</v>
      </c>
      <c r="D12" s="45" t="s">
        <v>156</v>
      </c>
      <c r="E12" s="45" t="s">
        <v>119</v>
      </c>
      <c r="F12" s="46" t="s">
        <v>105</v>
      </c>
      <c r="G12" s="35"/>
      <c r="H12" s="36">
        <v>6</v>
      </c>
    </row>
    <row r="13" spans="2:8" ht="12.75">
      <c r="B13" s="29"/>
      <c r="C13" s="45" t="s">
        <v>117</v>
      </c>
      <c r="D13" s="45" t="s">
        <v>157</v>
      </c>
      <c r="E13" s="45" t="s">
        <v>144</v>
      </c>
      <c r="F13" s="46" t="s">
        <v>94</v>
      </c>
      <c r="G13" s="35"/>
      <c r="H13" s="36">
        <v>7</v>
      </c>
    </row>
    <row r="14" spans="2:8" ht="12.75">
      <c r="B14" s="29"/>
      <c r="C14" s="45" t="s">
        <v>158</v>
      </c>
      <c r="D14" s="45" t="s">
        <v>67</v>
      </c>
      <c r="E14" s="45" t="s">
        <v>144</v>
      </c>
      <c r="F14" s="46" t="s">
        <v>87</v>
      </c>
      <c r="G14" s="35"/>
      <c r="H14" s="36">
        <v>8</v>
      </c>
    </row>
    <row r="15" spans="2:8" ht="12.75">
      <c r="B15" s="29"/>
      <c r="C15" s="45" t="s">
        <v>112</v>
      </c>
      <c r="D15" s="45" t="s">
        <v>159</v>
      </c>
      <c r="E15" s="45" t="s">
        <v>144</v>
      </c>
      <c r="F15" s="46" t="s">
        <v>114</v>
      </c>
      <c r="G15" s="35"/>
      <c r="H15" s="36">
        <v>9</v>
      </c>
    </row>
    <row r="16" spans="2:8" ht="12.75">
      <c r="B16" s="29"/>
      <c r="C16" s="45" t="s">
        <v>160</v>
      </c>
      <c r="D16" s="45" t="s">
        <v>161</v>
      </c>
      <c r="E16" s="45" t="s">
        <v>144</v>
      </c>
      <c r="F16" s="46" t="s">
        <v>71</v>
      </c>
      <c r="G16" s="35"/>
      <c r="H16" s="36">
        <v>10</v>
      </c>
    </row>
    <row r="17" spans="2:8" ht="12.75">
      <c r="B17" s="48"/>
      <c r="C17" s="45" t="s">
        <v>162</v>
      </c>
      <c r="D17" s="45" t="s">
        <v>163</v>
      </c>
      <c r="E17" s="45" t="s">
        <v>119</v>
      </c>
      <c r="F17" s="46" t="s">
        <v>164</v>
      </c>
      <c r="G17" s="35"/>
      <c r="H17" s="36">
        <v>11</v>
      </c>
    </row>
    <row r="18" spans="2:8" ht="13.5" thickBot="1">
      <c r="B18" s="50"/>
      <c r="C18" s="56" t="s">
        <v>165</v>
      </c>
      <c r="D18" s="56" t="s">
        <v>166</v>
      </c>
      <c r="E18" s="56" t="s">
        <v>144</v>
      </c>
      <c r="F18" s="57" t="s">
        <v>87</v>
      </c>
      <c r="G18" s="41"/>
      <c r="H18" s="42">
        <v>12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H1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16" sqref="C16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Obsah!$D$12</f>
        <v>mini žákyně</v>
      </c>
      <c r="E2" s="18"/>
      <c r="G2" t="str">
        <f>Obsah!$G$12&amp;" - "&amp;Obsah!$I$12</f>
        <v>2009 - 2010</v>
      </c>
    </row>
    <row r="3" spans="3:6" ht="12.75" customHeight="1">
      <c r="C3" t="s">
        <v>37</v>
      </c>
      <c r="D3" s="18" t="str">
        <f>Obsah!$L$12</f>
        <v>300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58" t="s">
        <v>167</v>
      </c>
      <c r="D7" s="58" t="s">
        <v>168</v>
      </c>
      <c r="E7" s="58" t="s">
        <v>169</v>
      </c>
      <c r="F7" s="59" t="s">
        <v>170</v>
      </c>
      <c r="G7" s="27">
        <v>0.0009016203703703703</v>
      </c>
      <c r="H7" s="28">
        <v>1</v>
      </c>
    </row>
    <row r="8" spans="2:8" ht="12.75">
      <c r="B8" s="29"/>
      <c r="C8" s="54" t="s">
        <v>171</v>
      </c>
      <c r="D8" s="54" t="s">
        <v>118</v>
      </c>
      <c r="E8" s="54" t="s">
        <v>169</v>
      </c>
      <c r="F8" s="23" t="s">
        <v>172</v>
      </c>
      <c r="G8" s="60">
        <v>0.0009386574074074073</v>
      </c>
      <c r="H8" s="31">
        <v>2</v>
      </c>
    </row>
    <row r="9" spans="2:8" ht="12.75">
      <c r="B9" s="29"/>
      <c r="C9" s="54" t="s">
        <v>173</v>
      </c>
      <c r="D9" s="54" t="s">
        <v>174</v>
      </c>
      <c r="E9" s="54" t="s">
        <v>169</v>
      </c>
      <c r="F9" s="59" t="s">
        <v>175</v>
      </c>
      <c r="G9" s="30">
        <v>0.0009537037037037037</v>
      </c>
      <c r="H9" s="31">
        <v>3</v>
      </c>
    </row>
    <row r="10" spans="2:8" ht="12.75">
      <c r="B10" s="29"/>
      <c r="C10" s="45" t="s">
        <v>176</v>
      </c>
      <c r="D10" s="45" t="s">
        <v>52</v>
      </c>
      <c r="E10" s="45" t="s">
        <v>169</v>
      </c>
      <c r="F10" s="46" t="s">
        <v>177</v>
      </c>
      <c r="G10" s="35">
        <v>0.0009988425925925926</v>
      </c>
      <c r="H10" s="36">
        <v>4</v>
      </c>
    </row>
    <row r="11" spans="2:8" ht="12.75">
      <c r="B11" s="29"/>
      <c r="C11" s="45" t="s">
        <v>137</v>
      </c>
      <c r="D11" s="45" t="s">
        <v>178</v>
      </c>
      <c r="E11" s="45" t="s">
        <v>179</v>
      </c>
      <c r="F11" s="46" t="s">
        <v>138</v>
      </c>
      <c r="G11" s="35">
        <v>0.0011030092592592593</v>
      </c>
      <c r="H11" s="36">
        <v>5</v>
      </c>
    </row>
    <row r="12" spans="2:8" ht="12.75">
      <c r="B12" s="29"/>
      <c r="C12" s="45" t="s">
        <v>180</v>
      </c>
      <c r="D12" s="45" t="s">
        <v>135</v>
      </c>
      <c r="E12" s="45" t="s">
        <v>169</v>
      </c>
      <c r="F12" s="46" t="s">
        <v>181</v>
      </c>
      <c r="G12" s="35">
        <v>0.0011099537037037035</v>
      </c>
      <c r="H12" s="36">
        <v>6</v>
      </c>
    </row>
    <row r="13" spans="2:8" ht="12.75">
      <c r="B13" s="29"/>
      <c r="C13" s="61" t="s">
        <v>182</v>
      </c>
      <c r="D13" s="45" t="s">
        <v>70</v>
      </c>
      <c r="E13" s="45" t="s">
        <v>169</v>
      </c>
      <c r="F13" s="46" t="s">
        <v>91</v>
      </c>
      <c r="G13" s="35">
        <v>0.0011203703703703703</v>
      </c>
      <c r="H13" s="36">
        <v>7</v>
      </c>
    </row>
    <row r="14" spans="2:8" ht="12.75">
      <c r="B14" s="29"/>
      <c r="C14" s="61" t="s">
        <v>183</v>
      </c>
      <c r="D14" s="45" t="s">
        <v>88</v>
      </c>
      <c r="E14" s="45"/>
      <c r="F14" s="46"/>
      <c r="G14" s="35">
        <v>0.0011296296296296295</v>
      </c>
      <c r="H14" s="36">
        <v>8</v>
      </c>
    </row>
    <row r="15" spans="2:8" ht="12.75">
      <c r="B15" s="29"/>
      <c r="C15" s="62" t="s">
        <v>184</v>
      </c>
      <c r="D15" s="63" t="s">
        <v>185</v>
      </c>
      <c r="E15" s="45" t="s">
        <v>179</v>
      </c>
      <c r="F15" s="46" t="s">
        <v>138</v>
      </c>
      <c r="G15" s="35">
        <v>0.001150462962962963</v>
      </c>
      <c r="H15" s="36">
        <v>9</v>
      </c>
    </row>
    <row r="16" spans="2:8" ht="12.75">
      <c r="B16" s="29"/>
      <c r="C16" s="64" t="s">
        <v>186</v>
      </c>
      <c r="D16" s="45" t="s">
        <v>187</v>
      </c>
      <c r="E16" s="45" t="s">
        <v>169</v>
      </c>
      <c r="F16" s="46" t="s">
        <v>138</v>
      </c>
      <c r="G16" s="35">
        <v>0.0011608796296296295</v>
      </c>
      <c r="H16" s="36">
        <v>10</v>
      </c>
    </row>
    <row r="17" spans="2:8" ht="12.75">
      <c r="B17" s="29"/>
      <c r="C17" s="45" t="s">
        <v>188</v>
      </c>
      <c r="D17" s="45" t="s">
        <v>189</v>
      </c>
      <c r="E17" s="45" t="s">
        <v>169</v>
      </c>
      <c r="F17" s="46" t="s">
        <v>53</v>
      </c>
      <c r="G17" s="35">
        <v>0.0012881944444444445</v>
      </c>
      <c r="H17" s="36">
        <v>11</v>
      </c>
    </row>
    <row r="18" spans="2:8" ht="12.75">
      <c r="B18" s="29"/>
      <c r="C18" s="45" t="s">
        <v>85</v>
      </c>
      <c r="D18" s="45" t="s">
        <v>49</v>
      </c>
      <c r="E18" s="45" t="s">
        <v>169</v>
      </c>
      <c r="F18" s="46" t="s">
        <v>150</v>
      </c>
      <c r="G18" s="35">
        <v>0.0013287037037037037</v>
      </c>
      <c r="H18" s="36">
        <v>12</v>
      </c>
    </row>
    <row r="19" spans="2:8" ht="13.5" thickBot="1">
      <c r="B19" s="37"/>
      <c r="C19" s="56" t="s">
        <v>95</v>
      </c>
      <c r="D19" s="56" t="s">
        <v>190</v>
      </c>
      <c r="E19" s="56" t="s">
        <v>179</v>
      </c>
      <c r="F19" s="57" t="s">
        <v>87</v>
      </c>
      <c r="G19" s="41">
        <v>0.0014074074074074076</v>
      </c>
      <c r="H19" s="42">
        <v>13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H1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18" sqref="C18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4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Obsah!$D$13</f>
        <v>mini žáci</v>
      </c>
      <c r="E2" s="18"/>
      <c r="G2" t="str">
        <f>Obsah!$G$12&amp;" - "&amp;Obsah!$I$12</f>
        <v>2009 - 2010</v>
      </c>
    </row>
    <row r="3" spans="3:6" ht="12.75" customHeight="1">
      <c r="C3" t="s">
        <v>37</v>
      </c>
      <c r="D3" s="18" t="str">
        <f>Obsah!$L$13</f>
        <v>300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2"/>
      <c r="C7" s="23" t="s">
        <v>191</v>
      </c>
      <c r="D7" s="65" t="s">
        <v>192</v>
      </c>
      <c r="E7" s="52" t="s">
        <v>169</v>
      </c>
      <c r="F7" s="53" t="s">
        <v>56</v>
      </c>
      <c r="G7" s="27">
        <v>0.0009236111111111112</v>
      </c>
      <c r="H7" s="28">
        <v>1</v>
      </c>
    </row>
    <row r="8" spans="2:8" ht="12.75">
      <c r="B8" s="29"/>
      <c r="C8" s="58" t="s">
        <v>193</v>
      </c>
      <c r="D8" s="54" t="s">
        <v>194</v>
      </c>
      <c r="E8" s="54" t="s">
        <v>169</v>
      </c>
      <c r="F8" s="55" t="s">
        <v>53</v>
      </c>
      <c r="G8" s="30">
        <v>0.0009988425925925926</v>
      </c>
      <c r="H8" s="31">
        <v>2</v>
      </c>
    </row>
    <row r="9" spans="2:8" ht="12.75">
      <c r="B9" s="29"/>
      <c r="C9" s="54" t="s">
        <v>195</v>
      </c>
      <c r="D9" s="54" t="s">
        <v>61</v>
      </c>
      <c r="E9" s="54" t="s">
        <v>169</v>
      </c>
      <c r="F9" s="55" t="s">
        <v>196</v>
      </c>
      <c r="G9" s="30">
        <v>0.0010150462962962962</v>
      </c>
      <c r="H9" s="31">
        <v>3</v>
      </c>
    </row>
    <row r="10" spans="2:8" ht="12.75">
      <c r="B10" s="29"/>
      <c r="C10" s="45" t="s">
        <v>197</v>
      </c>
      <c r="D10" s="45" t="s">
        <v>198</v>
      </c>
      <c r="E10" s="45" t="s">
        <v>179</v>
      </c>
      <c r="F10" s="46" t="s">
        <v>199</v>
      </c>
      <c r="G10" s="35">
        <v>0.0010381944444444445</v>
      </c>
      <c r="H10" s="36">
        <v>4</v>
      </c>
    </row>
    <row r="11" spans="2:8" ht="12.75">
      <c r="B11" s="29"/>
      <c r="C11" s="45" t="s">
        <v>200</v>
      </c>
      <c r="D11" s="45" t="s">
        <v>192</v>
      </c>
      <c r="E11" s="45" t="s">
        <v>179</v>
      </c>
      <c r="F11" s="46" t="s">
        <v>56</v>
      </c>
      <c r="G11" s="35">
        <v>0.0010706018518518519</v>
      </c>
      <c r="H11" s="36">
        <v>5</v>
      </c>
    </row>
    <row r="12" spans="2:8" ht="12.75">
      <c r="B12" s="29"/>
      <c r="C12" s="45" t="s">
        <v>201</v>
      </c>
      <c r="D12" s="45" t="s">
        <v>61</v>
      </c>
      <c r="E12" s="45" t="s">
        <v>179</v>
      </c>
      <c r="F12" s="46" t="s">
        <v>111</v>
      </c>
      <c r="G12" s="35">
        <v>0.001079861111111111</v>
      </c>
      <c r="H12" s="36">
        <v>6</v>
      </c>
    </row>
    <row r="13" spans="2:8" ht="12.75">
      <c r="B13" s="29"/>
      <c r="C13" s="45" t="s">
        <v>162</v>
      </c>
      <c r="D13" s="45" t="s">
        <v>202</v>
      </c>
      <c r="E13" s="45" t="s">
        <v>169</v>
      </c>
      <c r="F13" s="46" t="s">
        <v>203</v>
      </c>
      <c r="G13" s="35">
        <v>0.0011354166666666667</v>
      </c>
      <c r="H13" s="36">
        <v>7</v>
      </c>
    </row>
    <row r="14" spans="2:8" ht="12.75">
      <c r="B14" s="29"/>
      <c r="C14" s="45" t="s">
        <v>204</v>
      </c>
      <c r="D14" s="45" t="s">
        <v>205</v>
      </c>
      <c r="E14" s="45" t="s">
        <v>169</v>
      </c>
      <c r="F14" s="46" t="s">
        <v>116</v>
      </c>
      <c r="G14" s="35">
        <v>0.0011608796296296295</v>
      </c>
      <c r="H14" s="36">
        <v>8</v>
      </c>
    </row>
    <row r="15" spans="2:8" ht="12.75">
      <c r="B15" s="29"/>
      <c r="C15" s="45" t="s">
        <v>206</v>
      </c>
      <c r="D15" s="45" t="s">
        <v>192</v>
      </c>
      <c r="E15" s="45" t="s">
        <v>179</v>
      </c>
      <c r="F15" s="46" t="s">
        <v>53</v>
      </c>
      <c r="G15" s="35">
        <v>0.001167824074074074</v>
      </c>
      <c r="H15" s="36">
        <v>9</v>
      </c>
    </row>
    <row r="16" spans="2:8" ht="12.75">
      <c r="B16" s="29"/>
      <c r="C16" s="45" t="s">
        <v>207</v>
      </c>
      <c r="D16" s="45" t="s">
        <v>192</v>
      </c>
      <c r="E16" s="45" t="s">
        <v>179</v>
      </c>
      <c r="F16" s="46" t="s">
        <v>208</v>
      </c>
      <c r="G16" s="35">
        <v>0.0012210648148148148</v>
      </c>
      <c r="H16" s="36">
        <v>10</v>
      </c>
    </row>
    <row r="17" spans="2:8" ht="12.75">
      <c r="B17" s="29"/>
      <c r="C17" s="45" t="s">
        <v>158</v>
      </c>
      <c r="D17" s="45" t="s">
        <v>209</v>
      </c>
      <c r="E17" s="45" t="s">
        <v>169</v>
      </c>
      <c r="F17" s="46" t="s">
        <v>53</v>
      </c>
      <c r="G17" s="35">
        <v>0.00128125</v>
      </c>
      <c r="H17" s="36">
        <v>11</v>
      </c>
    </row>
    <row r="18" spans="2:8" ht="13.5" thickBot="1">
      <c r="B18" s="37"/>
      <c r="C18" s="56" t="s">
        <v>210</v>
      </c>
      <c r="D18" s="56" t="s">
        <v>157</v>
      </c>
      <c r="E18" s="56" t="s">
        <v>179</v>
      </c>
      <c r="F18" s="57" t="s">
        <v>91</v>
      </c>
      <c r="G18" s="41">
        <v>0.0014039351851851851</v>
      </c>
      <c r="H18" s="42">
        <v>12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H26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C20" sqref="C20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Obsah!$D$14</f>
        <v>nejmladší žákyně</v>
      </c>
      <c r="E2" s="18"/>
      <c r="G2" t="str">
        <f>Obsah!$G$14&amp;" - "&amp;Obsah!$I$14</f>
        <v>2007 - 2008</v>
      </c>
    </row>
    <row r="3" spans="3:6" ht="12.75" customHeight="1">
      <c r="C3" t="s">
        <v>37</v>
      </c>
      <c r="D3" s="18" t="str">
        <f>Obsah!$L$14</f>
        <v>600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66"/>
      <c r="C7" s="58" t="s">
        <v>176</v>
      </c>
      <c r="D7" s="58" t="s">
        <v>211</v>
      </c>
      <c r="E7" s="58" t="s">
        <v>212</v>
      </c>
      <c r="F7" s="59" t="s">
        <v>177</v>
      </c>
      <c r="G7" s="27">
        <v>0.0017893518518518519</v>
      </c>
      <c r="H7" s="28">
        <v>1</v>
      </c>
    </row>
    <row r="8" spans="2:8" ht="12.75">
      <c r="B8" s="29"/>
      <c r="C8" s="54" t="s">
        <v>213</v>
      </c>
      <c r="D8" s="54" t="s">
        <v>49</v>
      </c>
      <c r="E8" s="54" t="s">
        <v>212</v>
      </c>
      <c r="F8" s="55" t="s">
        <v>138</v>
      </c>
      <c r="G8" s="30">
        <v>0.001875</v>
      </c>
      <c r="H8" s="31">
        <v>2</v>
      </c>
    </row>
    <row r="9" spans="2:8" ht="12.75">
      <c r="B9" s="29"/>
      <c r="C9" s="54" t="s">
        <v>214</v>
      </c>
      <c r="D9" s="54" t="s">
        <v>52</v>
      </c>
      <c r="E9" s="54" t="s">
        <v>212</v>
      </c>
      <c r="F9" s="55" t="s">
        <v>91</v>
      </c>
      <c r="G9" s="30">
        <v>0.0020208333333333332</v>
      </c>
      <c r="H9" s="31">
        <v>3</v>
      </c>
    </row>
    <row r="10" spans="2:8" ht="12.75">
      <c r="B10" s="29"/>
      <c r="C10" s="45" t="s">
        <v>215</v>
      </c>
      <c r="D10" s="45" t="s">
        <v>190</v>
      </c>
      <c r="E10" s="45" t="s">
        <v>216</v>
      </c>
      <c r="F10" s="46" t="s">
        <v>175</v>
      </c>
      <c r="G10" s="35">
        <v>0.0020208333333333332</v>
      </c>
      <c r="H10" s="36">
        <v>4</v>
      </c>
    </row>
    <row r="11" spans="2:8" ht="12.75">
      <c r="B11" s="29"/>
      <c r="C11" s="45" t="s">
        <v>217</v>
      </c>
      <c r="D11" s="45" t="s">
        <v>218</v>
      </c>
      <c r="E11" s="45" t="s">
        <v>216</v>
      </c>
      <c r="F11" s="46" t="s">
        <v>120</v>
      </c>
      <c r="G11" s="35">
        <v>0.0020949074074074073</v>
      </c>
      <c r="H11" s="36">
        <v>5</v>
      </c>
    </row>
    <row r="12" spans="2:8" ht="12.75">
      <c r="B12" s="29"/>
      <c r="C12" s="45" t="s">
        <v>219</v>
      </c>
      <c r="D12" s="45" t="s">
        <v>211</v>
      </c>
      <c r="E12" s="45" t="s">
        <v>212</v>
      </c>
      <c r="F12" s="46" t="s">
        <v>91</v>
      </c>
      <c r="G12" s="35">
        <v>0.002171296296296296</v>
      </c>
      <c r="H12" s="36">
        <v>6</v>
      </c>
    </row>
    <row r="13" spans="2:8" ht="12.75">
      <c r="B13" s="29"/>
      <c r="C13" s="45" t="s">
        <v>220</v>
      </c>
      <c r="D13" s="45" t="s">
        <v>221</v>
      </c>
      <c r="E13" s="45" t="s">
        <v>212</v>
      </c>
      <c r="F13" s="46" t="s">
        <v>91</v>
      </c>
      <c r="G13" s="35">
        <v>0.002199074074074074</v>
      </c>
      <c r="H13" s="36">
        <v>7</v>
      </c>
    </row>
    <row r="14" spans="2:8" ht="12.75">
      <c r="B14" s="29"/>
      <c r="C14" s="45" t="s">
        <v>222</v>
      </c>
      <c r="D14" s="45" t="s">
        <v>174</v>
      </c>
      <c r="E14" s="45" t="s">
        <v>216</v>
      </c>
      <c r="F14" s="46" t="s">
        <v>223</v>
      </c>
      <c r="G14" s="35">
        <v>0.0023576388888888887</v>
      </c>
      <c r="H14" s="36">
        <v>8</v>
      </c>
    </row>
    <row r="15" spans="2:8" ht="12.75">
      <c r="B15" s="29"/>
      <c r="C15" s="45" t="s">
        <v>224</v>
      </c>
      <c r="D15" s="45" t="s">
        <v>132</v>
      </c>
      <c r="E15" s="45" t="s">
        <v>216</v>
      </c>
      <c r="F15" s="46" t="s">
        <v>196</v>
      </c>
      <c r="G15" s="35">
        <v>0.0024212962962962964</v>
      </c>
      <c r="H15" s="36">
        <v>9</v>
      </c>
    </row>
    <row r="16" spans="2:8" ht="12.75">
      <c r="B16" s="29"/>
      <c r="C16" s="45" t="s">
        <v>95</v>
      </c>
      <c r="D16" s="45" t="s">
        <v>225</v>
      </c>
      <c r="E16" s="45" t="s">
        <v>216</v>
      </c>
      <c r="F16" s="46" t="s">
        <v>226</v>
      </c>
      <c r="G16" s="35">
        <v>0.0024375</v>
      </c>
      <c r="H16" s="36">
        <v>10</v>
      </c>
    </row>
    <row r="17" spans="2:8" ht="12.75">
      <c r="B17" s="29"/>
      <c r="C17" s="45" t="s">
        <v>124</v>
      </c>
      <c r="D17" s="45" t="s">
        <v>227</v>
      </c>
      <c r="E17" s="45" t="s">
        <v>216</v>
      </c>
      <c r="F17" s="46" t="s">
        <v>71</v>
      </c>
      <c r="G17" s="35">
        <v>0.00253125</v>
      </c>
      <c r="H17" s="36">
        <v>11</v>
      </c>
    </row>
    <row r="18" spans="2:8" ht="13.5" thickBot="1">
      <c r="B18" s="37"/>
      <c r="C18" s="56" t="s">
        <v>228</v>
      </c>
      <c r="D18" s="56" t="s">
        <v>58</v>
      </c>
      <c r="E18" s="56" t="s">
        <v>216</v>
      </c>
      <c r="F18" s="57" t="s">
        <v>91</v>
      </c>
      <c r="G18" s="41">
        <v>0.002599537037037037</v>
      </c>
      <c r="H18" s="42">
        <v>12</v>
      </c>
    </row>
    <row r="19" spans="2:8" ht="12.75">
      <c r="B19" s="43"/>
      <c r="C19" s="43"/>
      <c r="D19" s="43"/>
      <c r="E19" s="43"/>
      <c r="F19" s="43"/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2:8" ht="12.75">
      <c r="B21" s="43"/>
      <c r="C21" s="43"/>
      <c r="D21" s="43"/>
      <c r="E21" s="43"/>
      <c r="F21" s="43"/>
      <c r="G21" s="43"/>
      <c r="H21" s="43"/>
    </row>
    <row r="22" spans="2:8" ht="12.75"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2:8" ht="12.75">
      <c r="B24" s="43"/>
      <c r="C24" s="43"/>
      <c r="D24" s="43"/>
      <c r="E24" s="43"/>
      <c r="F24" s="43"/>
      <c r="G24" s="43"/>
      <c r="H24" s="43"/>
    </row>
    <row r="25" spans="2:8" ht="12.75">
      <c r="B25" s="43"/>
      <c r="C25" s="43"/>
      <c r="D25" s="43"/>
      <c r="E25" s="43"/>
      <c r="F25" s="43"/>
      <c r="G25" s="43"/>
      <c r="H25" s="43"/>
    </row>
    <row r="26" spans="2:8" ht="12.75">
      <c r="B26" s="43"/>
      <c r="C26" s="43"/>
      <c r="D26" s="43"/>
      <c r="E26" s="43"/>
      <c r="F26" s="43"/>
      <c r="G26" s="43"/>
      <c r="H26" s="43"/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B1:H1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F19" sqref="F19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36</v>
      </c>
      <c r="D2" s="18" t="str">
        <f>Obsah!$D$15</f>
        <v>nejmladší žáci</v>
      </c>
      <c r="E2" s="18"/>
      <c r="G2" t="str">
        <f>Obsah!$G$14&amp;" - "&amp;Obsah!$I$14</f>
        <v>2007 - 2008</v>
      </c>
    </row>
    <row r="3" spans="3:6" ht="12.75" customHeight="1">
      <c r="C3" t="s">
        <v>37</v>
      </c>
      <c r="D3" s="18" t="str">
        <f>Obsah!$L$15</f>
        <v>600 m</v>
      </c>
      <c r="E3" s="18" t="str">
        <f>Obsah!E5&amp;" "&amp;Obsah!I5</f>
        <v>    40.  ročník 2017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38</v>
      </c>
      <c r="C6" s="20" t="s">
        <v>39</v>
      </c>
      <c r="D6" s="20" t="s">
        <v>40</v>
      </c>
      <c r="E6" s="20" t="s">
        <v>41</v>
      </c>
      <c r="F6" s="20" t="s">
        <v>42</v>
      </c>
      <c r="G6" s="20" t="s">
        <v>43</v>
      </c>
      <c r="H6" s="21" t="s">
        <v>44</v>
      </c>
    </row>
    <row r="7" spans="2:8" ht="12.75">
      <c r="B7" s="29"/>
      <c r="C7" s="67" t="s">
        <v>200</v>
      </c>
      <c r="D7" s="67" t="s">
        <v>229</v>
      </c>
      <c r="E7" s="68">
        <v>2007</v>
      </c>
      <c r="F7" s="69" t="s">
        <v>56</v>
      </c>
      <c r="G7" s="27">
        <v>0.0017037037037037036</v>
      </c>
      <c r="H7" s="70">
        <v>1</v>
      </c>
    </row>
    <row r="8" spans="2:8" ht="12.75">
      <c r="B8" s="29"/>
      <c r="C8" s="71" t="s">
        <v>230</v>
      </c>
      <c r="D8" s="71" t="s">
        <v>192</v>
      </c>
      <c r="E8" s="72">
        <v>2007</v>
      </c>
      <c r="F8" s="73" t="s">
        <v>231</v>
      </c>
      <c r="G8" s="30">
        <v>0.0017118055555555556</v>
      </c>
      <c r="H8" s="74">
        <v>2</v>
      </c>
    </row>
    <row r="9" spans="2:8" ht="12.75">
      <c r="B9" s="29"/>
      <c r="C9" s="54" t="s">
        <v>197</v>
      </c>
      <c r="D9" s="54" t="s">
        <v>232</v>
      </c>
      <c r="E9" s="54" t="s">
        <v>212</v>
      </c>
      <c r="F9" s="55" t="s">
        <v>199</v>
      </c>
      <c r="G9" s="30">
        <v>0.0017268518518518518</v>
      </c>
      <c r="H9" s="74">
        <v>3</v>
      </c>
    </row>
    <row r="10" spans="2:8" ht="12.75">
      <c r="B10" s="29"/>
      <c r="C10" s="61" t="s">
        <v>206</v>
      </c>
      <c r="D10" s="61" t="s">
        <v>232</v>
      </c>
      <c r="E10" s="75">
        <v>2008</v>
      </c>
      <c r="F10" s="76" t="s">
        <v>138</v>
      </c>
      <c r="G10" s="35">
        <v>0.0017881944444444447</v>
      </c>
      <c r="H10" s="77">
        <v>4</v>
      </c>
    </row>
    <row r="11" spans="2:8" ht="12.75">
      <c r="B11" s="29"/>
      <c r="C11" s="45" t="s">
        <v>233</v>
      </c>
      <c r="D11" s="45" t="s">
        <v>113</v>
      </c>
      <c r="E11" s="45" t="s">
        <v>216</v>
      </c>
      <c r="F11" s="46" t="s">
        <v>120</v>
      </c>
      <c r="G11" s="35">
        <v>0.0019039351851851854</v>
      </c>
      <c r="H11" s="77">
        <v>5</v>
      </c>
    </row>
    <row r="12" spans="2:8" ht="12.75">
      <c r="B12" s="29"/>
      <c r="C12" s="61" t="s">
        <v>234</v>
      </c>
      <c r="D12" s="61" t="s">
        <v>235</v>
      </c>
      <c r="E12" s="75">
        <v>2008</v>
      </c>
      <c r="F12" s="78" t="s">
        <v>138</v>
      </c>
      <c r="G12" s="35">
        <v>0.0019733796296296296</v>
      </c>
      <c r="H12" s="77">
        <v>6</v>
      </c>
    </row>
    <row r="13" spans="2:8" ht="12.75">
      <c r="B13" s="29"/>
      <c r="C13" s="45" t="s">
        <v>236</v>
      </c>
      <c r="D13" s="61" t="s">
        <v>237</v>
      </c>
      <c r="E13" s="75">
        <v>2007</v>
      </c>
      <c r="F13" s="79" t="s">
        <v>177</v>
      </c>
      <c r="G13" s="35">
        <v>0.0020393518518518517</v>
      </c>
      <c r="H13" s="77">
        <v>7</v>
      </c>
    </row>
    <row r="14" spans="2:8" ht="12.75">
      <c r="B14" s="29"/>
      <c r="C14" s="45" t="s">
        <v>238</v>
      </c>
      <c r="D14" s="45" t="s">
        <v>67</v>
      </c>
      <c r="E14" s="45" t="s">
        <v>216</v>
      </c>
      <c r="F14" s="78" t="s">
        <v>138</v>
      </c>
      <c r="G14" s="35">
        <v>0.00209375</v>
      </c>
      <c r="H14" s="77">
        <v>8</v>
      </c>
    </row>
    <row r="15" spans="2:8" ht="12.75">
      <c r="B15" s="29"/>
      <c r="C15" s="45" t="s">
        <v>239</v>
      </c>
      <c r="D15" s="45" t="s">
        <v>235</v>
      </c>
      <c r="E15" s="45" t="s">
        <v>212</v>
      </c>
      <c r="F15" s="80" t="s">
        <v>240</v>
      </c>
      <c r="G15" s="81">
        <v>0.002116898148148148</v>
      </c>
      <c r="H15" s="77">
        <v>9</v>
      </c>
    </row>
    <row r="16" spans="2:8" ht="12.75">
      <c r="B16" s="29"/>
      <c r="C16" s="45" t="s">
        <v>241</v>
      </c>
      <c r="D16" s="61" t="s">
        <v>229</v>
      </c>
      <c r="E16" s="75">
        <v>2007</v>
      </c>
      <c r="F16" s="82" t="s">
        <v>196</v>
      </c>
      <c r="G16" s="35">
        <v>0.002125</v>
      </c>
      <c r="H16" s="77">
        <v>10</v>
      </c>
    </row>
    <row r="17" spans="2:8" ht="12.75">
      <c r="B17" s="29"/>
      <c r="C17" s="45" t="s">
        <v>242</v>
      </c>
      <c r="D17" s="45" t="s">
        <v>149</v>
      </c>
      <c r="E17" s="45" t="s">
        <v>212</v>
      </c>
      <c r="F17" s="78" t="s">
        <v>196</v>
      </c>
      <c r="G17" s="35">
        <v>0.0021493055555555558</v>
      </c>
      <c r="H17" s="77">
        <v>11</v>
      </c>
    </row>
    <row r="18" spans="2:8" ht="12.75">
      <c r="B18" s="29"/>
      <c r="C18" s="83" t="s">
        <v>243</v>
      </c>
      <c r="D18" s="83" t="s">
        <v>229</v>
      </c>
      <c r="E18" s="84">
        <v>2007</v>
      </c>
      <c r="F18" s="79" t="s">
        <v>53</v>
      </c>
      <c r="G18" s="85">
        <v>0.002181712962962963</v>
      </c>
      <c r="H18" s="77">
        <v>12</v>
      </c>
    </row>
    <row r="19" spans="2:8" ht="13.5" thickBot="1">
      <c r="B19" s="37"/>
      <c r="C19" s="86" t="s">
        <v>242</v>
      </c>
      <c r="D19" s="86" t="s">
        <v>198</v>
      </c>
      <c r="E19" s="87">
        <v>2008</v>
      </c>
      <c r="F19" s="88" t="s">
        <v>196</v>
      </c>
      <c r="G19" s="89">
        <v>0.002277777777777778</v>
      </c>
      <c r="H19" s="90">
        <v>13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Staropacký horský kros</dc:title>
  <dc:subject>Prezentační listina</dc:subject>
  <dc:creator>Ing. Petr ŠULC</dc:creator>
  <cp:keywords>Kros</cp:keywords>
  <dc:description/>
  <cp:lastModifiedBy>PeS</cp:lastModifiedBy>
  <cp:lastPrinted>2010-04-24T10:17:11Z</cp:lastPrinted>
  <dcterms:created xsi:type="dcterms:W3CDTF">1999-04-10T16:14:15Z</dcterms:created>
  <dcterms:modified xsi:type="dcterms:W3CDTF">2017-04-23T18:06:54Z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