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:\Web\Nightrunner_web_profi\files\vysledky\"/>
    </mc:Choice>
  </mc:AlternateContent>
  <bookViews>
    <workbookView xWindow="0" yWindow="0" windowWidth="24000" windowHeight="9510" firstSheet="2" activeTab="2"/>
  </bookViews>
  <sheets>
    <sheet name="startovní listina" sheetId="2" state="hidden" r:id="rId1"/>
    <sheet name="zápis výsledky" sheetId="1" state="hidden" r:id="rId2"/>
    <sheet name="pořadí družstvo" sheetId="5" r:id="rId3"/>
    <sheet name="pořadí muži" sheetId="3" r:id="rId4"/>
    <sheet name="pořadí ženy" sheetId="4" r:id="rId5"/>
    <sheet name="TISK - registrace" sheetId="6" state="hidden" r:id="rId6"/>
  </sheets>
  <definedNames>
    <definedName name="_xlnm._FilterDatabase" localSheetId="2" hidden="1">'pořadí družstvo'!$B$2:$G$2</definedName>
    <definedName name="_xlnm._FilterDatabase" localSheetId="0" hidden="1">'startovní listina'!$B$2:$J$96</definedName>
    <definedName name="_xlnm._FilterDatabase" localSheetId="5" hidden="1">'TISK - registrace'!$B$2:$H$2</definedName>
    <definedName name="_xlnm._FilterDatabase" localSheetId="1" hidden="1">'zápis výsledky'!$B$2:$M$2</definedName>
    <definedName name="čas">'zápis výsledky'!$J:$J</definedName>
    <definedName name="družstvo">'zápis výsledky'!$G:$G</definedName>
    <definedName name="_xlnm.Print_Area" localSheetId="0">'startovní listina'!$B$2:$H$93</definedName>
    <definedName name="_xlnm.Print_Area" localSheetId="5">'TISK - registrace'!$B$2:$G$124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J11" i="1"/>
  <c r="F3" i="4"/>
  <c r="H23" i="1"/>
  <c r="J23" i="1"/>
  <c r="F4" i="4"/>
  <c r="H24" i="1"/>
  <c r="J24" i="1"/>
  <c r="F5" i="4"/>
  <c r="H25" i="1"/>
  <c r="J25" i="1"/>
  <c r="F6" i="4"/>
  <c r="H26" i="1"/>
  <c r="J26" i="1"/>
  <c r="F7" i="4"/>
  <c r="H28" i="1"/>
  <c r="J28" i="1"/>
  <c r="F8" i="4"/>
  <c r="H29" i="1"/>
  <c r="J29" i="1"/>
  <c r="F9" i="4"/>
  <c r="H30" i="1"/>
  <c r="J30" i="1"/>
  <c r="F10" i="4"/>
  <c r="H31" i="1"/>
  <c r="J31" i="1"/>
  <c r="F11" i="4"/>
  <c r="H36" i="1"/>
  <c r="J36" i="1"/>
  <c r="F12" i="4"/>
  <c r="H37" i="1"/>
  <c r="J37" i="1"/>
  <c r="F13" i="4"/>
  <c r="H35" i="1"/>
  <c r="J35" i="1"/>
  <c r="F14" i="4"/>
  <c r="H53" i="1"/>
  <c r="J53" i="1"/>
  <c r="F15" i="4"/>
  <c r="H50" i="1"/>
  <c r="J50" i="1"/>
  <c r="F16" i="4"/>
  <c r="H51" i="1"/>
  <c r="J51" i="1"/>
  <c r="F17" i="4"/>
  <c r="H56" i="1"/>
  <c r="J56" i="1"/>
  <c r="F18" i="4"/>
  <c r="H48" i="1"/>
  <c r="J48" i="1"/>
  <c r="F19" i="4"/>
  <c r="H59" i="1"/>
  <c r="J59" i="1"/>
  <c r="F20" i="4"/>
  <c r="H42" i="1"/>
  <c r="J42" i="1"/>
  <c r="F21" i="4"/>
  <c r="H63" i="1"/>
  <c r="J63" i="1"/>
  <c r="F22" i="4"/>
  <c r="H65" i="1"/>
  <c r="J65" i="1"/>
  <c r="F23" i="4"/>
  <c r="H44" i="1"/>
  <c r="J44" i="1"/>
  <c r="F24" i="4"/>
  <c r="H78" i="1"/>
  <c r="J78" i="1"/>
  <c r="F25" i="4"/>
  <c r="H81" i="1"/>
  <c r="J81" i="1"/>
  <c r="F26" i="4"/>
  <c r="H77" i="1"/>
  <c r="J77" i="1"/>
  <c r="F27" i="4"/>
  <c r="H79" i="1"/>
  <c r="J79" i="1"/>
  <c r="F28" i="4"/>
  <c r="H9" i="1"/>
  <c r="J9" i="1"/>
  <c r="F29" i="4"/>
  <c r="H88" i="1"/>
  <c r="J88" i="1"/>
  <c r="F30" i="4"/>
  <c r="H89" i="1"/>
  <c r="J89" i="1"/>
  <c r="F31" i="4"/>
  <c r="H90" i="1"/>
  <c r="J90" i="1"/>
  <c r="F32" i="4"/>
  <c r="H91" i="1"/>
  <c r="J91" i="1"/>
  <c r="F33" i="4"/>
  <c r="H71" i="1"/>
  <c r="J71" i="1"/>
  <c r="F34" i="4"/>
  <c r="H69" i="1"/>
  <c r="J69" i="1"/>
  <c r="F35" i="4"/>
  <c r="H73" i="1"/>
  <c r="J73" i="1"/>
  <c r="F36" i="4"/>
  <c r="H74" i="1"/>
  <c r="J74" i="1"/>
  <c r="F37" i="4"/>
  <c r="H94" i="1"/>
  <c r="J94" i="1"/>
  <c r="F38" i="4"/>
  <c r="H95" i="1"/>
  <c r="J95" i="1"/>
  <c r="F39" i="4"/>
  <c r="G3" i="4"/>
  <c r="A3" i="4"/>
  <c r="G4" i="4"/>
  <c r="A4" i="4"/>
  <c r="G5" i="4"/>
  <c r="A5" i="4"/>
  <c r="G6" i="4"/>
  <c r="A6" i="4"/>
  <c r="C3" i="4"/>
  <c r="D3" i="4"/>
  <c r="E3" i="4"/>
  <c r="C4" i="4"/>
  <c r="D4" i="4"/>
  <c r="E4" i="4"/>
  <c r="C5" i="4"/>
  <c r="D5" i="4"/>
  <c r="E5" i="4"/>
  <c r="C6" i="4"/>
  <c r="D6" i="4"/>
  <c r="E6" i="4"/>
  <c r="G7" i="4"/>
  <c r="A7" i="4"/>
  <c r="C7" i="4"/>
  <c r="D7" i="4"/>
  <c r="E7" i="4"/>
  <c r="G8" i="4"/>
  <c r="A8" i="4"/>
  <c r="C8" i="4"/>
  <c r="D8" i="4"/>
  <c r="E8" i="4"/>
  <c r="G9" i="4"/>
  <c r="A9" i="4"/>
  <c r="C9" i="4"/>
  <c r="D9" i="4"/>
  <c r="E9" i="4"/>
  <c r="G10" i="4"/>
  <c r="A10" i="4"/>
  <c r="C10" i="4"/>
  <c r="D10" i="4"/>
  <c r="E10" i="4"/>
  <c r="G11" i="4"/>
  <c r="A11" i="4"/>
  <c r="C11" i="4"/>
  <c r="D11" i="4"/>
  <c r="E11" i="4"/>
  <c r="G12" i="4"/>
  <c r="A12" i="4"/>
  <c r="C12" i="4"/>
  <c r="D12" i="4"/>
  <c r="E12" i="4"/>
  <c r="G13" i="4"/>
  <c r="A13" i="4"/>
  <c r="C13" i="4"/>
  <c r="D13" i="4"/>
  <c r="E13" i="4"/>
  <c r="G14" i="4"/>
  <c r="A14" i="4"/>
  <c r="C14" i="4"/>
  <c r="D14" i="4"/>
  <c r="E14" i="4"/>
  <c r="G15" i="4"/>
  <c r="A15" i="4"/>
  <c r="C15" i="4"/>
  <c r="D15" i="4"/>
  <c r="E15" i="4"/>
  <c r="G16" i="4"/>
  <c r="A16" i="4"/>
  <c r="C16" i="4"/>
  <c r="D16" i="4"/>
  <c r="E16" i="4"/>
  <c r="G17" i="4"/>
  <c r="A17" i="4"/>
  <c r="C17" i="4"/>
  <c r="D17" i="4"/>
  <c r="E17" i="4"/>
  <c r="G18" i="4"/>
  <c r="A18" i="4"/>
  <c r="C18" i="4"/>
  <c r="D18" i="4"/>
  <c r="E18" i="4"/>
  <c r="G19" i="4"/>
  <c r="A19" i="4"/>
  <c r="C19" i="4"/>
  <c r="D19" i="4"/>
  <c r="E19" i="4"/>
  <c r="G20" i="4"/>
  <c r="A20" i="4"/>
  <c r="C20" i="4"/>
  <c r="D20" i="4"/>
  <c r="E20" i="4"/>
  <c r="G21" i="4"/>
  <c r="A21" i="4"/>
  <c r="C21" i="4"/>
  <c r="D21" i="4"/>
  <c r="E21" i="4"/>
  <c r="G22" i="4"/>
  <c r="A22" i="4"/>
  <c r="C22" i="4"/>
  <c r="D22" i="4"/>
  <c r="E22" i="4"/>
  <c r="G23" i="4"/>
  <c r="A23" i="4"/>
  <c r="C23" i="4"/>
  <c r="D23" i="4"/>
  <c r="E23" i="4"/>
  <c r="G24" i="4"/>
  <c r="A24" i="4"/>
  <c r="C24" i="4"/>
  <c r="D24" i="4"/>
  <c r="E24" i="4"/>
  <c r="G25" i="4"/>
  <c r="A25" i="4"/>
  <c r="C25" i="4"/>
  <c r="D25" i="4"/>
  <c r="E25" i="4"/>
  <c r="G26" i="4"/>
  <c r="A26" i="4"/>
  <c r="C26" i="4"/>
  <c r="D26" i="4"/>
  <c r="E26" i="4"/>
  <c r="G27" i="4"/>
  <c r="A27" i="4"/>
  <c r="C27" i="4"/>
  <c r="D27" i="4"/>
  <c r="E27" i="4"/>
  <c r="G28" i="4"/>
  <c r="A28" i="4"/>
  <c r="C28" i="4"/>
  <c r="D28" i="4"/>
  <c r="E28" i="4"/>
  <c r="G29" i="4"/>
  <c r="A29" i="4"/>
  <c r="C29" i="4"/>
  <c r="D29" i="4"/>
  <c r="E29" i="4"/>
  <c r="G30" i="4"/>
  <c r="A30" i="4"/>
  <c r="C30" i="4"/>
  <c r="D30" i="4"/>
  <c r="E30" i="4"/>
  <c r="G31" i="4"/>
  <c r="A31" i="4"/>
  <c r="C31" i="4"/>
  <c r="D31" i="4"/>
  <c r="E31" i="4"/>
  <c r="G32" i="4"/>
  <c r="A32" i="4"/>
  <c r="C32" i="4"/>
  <c r="D32" i="4"/>
  <c r="E32" i="4"/>
  <c r="G33" i="4"/>
  <c r="A33" i="4"/>
  <c r="C33" i="4"/>
  <c r="D33" i="4"/>
  <c r="E33" i="4"/>
  <c r="G34" i="4"/>
  <c r="A34" i="4"/>
  <c r="C34" i="4"/>
  <c r="D34" i="4"/>
  <c r="E34" i="4"/>
  <c r="G35" i="4"/>
  <c r="A35" i="4"/>
  <c r="C35" i="4"/>
  <c r="D35" i="4"/>
  <c r="E35" i="4"/>
  <c r="G36" i="4"/>
  <c r="A36" i="4"/>
  <c r="C36" i="4"/>
  <c r="D36" i="4"/>
  <c r="E36" i="4"/>
  <c r="G37" i="4"/>
  <c r="A37" i="4"/>
  <c r="C37" i="4"/>
  <c r="D37" i="4"/>
  <c r="E37" i="4"/>
  <c r="G38" i="4"/>
  <c r="A38" i="4"/>
  <c r="C38" i="4"/>
  <c r="D38" i="4"/>
  <c r="E38" i="4"/>
  <c r="C39" i="4"/>
  <c r="D39" i="4"/>
  <c r="E39" i="4"/>
  <c r="M5" i="4"/>
  <c r="G39" i="4"/>
  <c r="M3" i="4"/>
  <c r="C23" i="1"/>
  <c r="D23" i="1"/>
  <c r="E23" i="1"/>
  <c r="F23" i="1"/>
  <c r="G23" i="1"/>
  <c r="H22" i="1"/>
  <c r="J22" i="1"/>
  <c r="C52" i="1"/>
  <c r="D52" i="1"/>
  <c r="E52" i="1"/>
  <c r="F52" i="1"/>
  <c r="G52" i="1"/>
  <c r="H52" i="1"/>
  <c r="J52" i="1"/>
  <c r="H57" i="1"/>
  <c r="J57" i="1"/>
  <c r="H61" i="1"/>
  <c r="J61" i="1"/>
  <c r="F31" i="3"/>
  <c r="C63" i="1"/>
  <c r="H10" i="1"/>
  <c r="J10" i="1"/>
  <c r="H4" i="1"/>
  <c r="J4" i="1"/>
  <c r="F9" i="3"/>
  <c r="H6" i="1"/>
  <c r="J6" i="1"/>
  <c r="F3" i="3"/>
  <c r="H12" i="1"/>
  <c r="J12" i="1"/>
  <c r="F4" i="3"/>
  <c r="H5" i="1"/>
  <c r="J5" i="1"/>
  <c r="F5" i="3"/>
  <c r="H8" i="1"/>
  <c r="J8" i="1"/>
  <c r="F6" i="3"/>
  <c r="H7" i="1"/>
  <c r="J7" i="1"/>
  <c r="F7" i="3"/>
  <c r="F8" i="3"/>
  <c r="H13" i="1"/>
  <c r="J13" i="1"/>
  <c r="F10" i="3"/>
  <c r="H15" i="1"/>
  <c r="J15" i="1"/>
  <c r="F11" i="3"/>
  <c r="H16" i="1"/>
  <c r="J16" i="1"/>
  <c r="F12" i="3"/>
  <c r="H17" i="1"/>
  <c r="J17" i="1"/>
  <c r="F13" i="3"/>
  <c r="F14" i="3"/>
  <c r="H55" i="1"/>
  <c r="J55" i="1"/>
  <c r="F15" i="3"/>
  <c r="H54" i="1"/>
  <c r="J54" i="1"/>
  <c r="F16" i="3"/>
  <c r="H49" i="1"/>
  <c r="J49" i="1"/>
  <c r="F17" i="3"/>
  <c r="H39" i="1"/>
  <c r="J39" i="1"/>
  <c r="F18" i="3"/>
  <c r="H38" i="1"/>
  <c r="J38" i="1"/>
  <c r="F19" i="3"/>
  <c r="H40" i="1"/>
  <c r="J40" i="1"/>
  <c r="F20" i="3"/>
  <c r="H33" i="1"/>
  <c r="J33" i="1"/>
  <c r="H34" i="1"/>
  <c r="J34" i="1"/>
  <c r="F21" i="3"/>
  <c r="H32" i="1"/>
  <c r="J32" i="1"/>
  <c r="F22" i="3"/>
  <c r="H18" i="1"/>
  <c r="J18" i="1"/>
  <c r="F23" i="3"/>
  <c r="H19" i="1"/>
  <c r="J19" i="1"/>
  <c r="F24" i="3"/>
  <c r="H20" i="1"/>
  <c r="J20" i="1"/>
  <c r="F25" i="3"/>
  <c r="F26" i="3"/>
  <c r="H21" i="1"/>
  <c r="J21" i="1"/>
  <c r="F27" i="3"/>
  <c r="H58" i="1"/>
  <c r="J58" i="1"/>
  <c r="F28" i="3"/>
  <c r="H60" i="1"/>
  <c r="J60" i="1"/>
  <c r="F29" i="3"/>
  <c r="F30" i="3"/>
  <c r="H41" i="1"/>
  <c r="J41" i="1"/>
  <c r="F32" i="3"/>
  <c r="H62" i="1"/>
  <c r="J62" i="1"/>
  <c r="F33" i="3"/>
  <c r="H64" i="1"/>
  <c r="J64" i="1"/>
  <c r="F34" i="3"/>
  <c r="H45" i="1"/>
  <c r="J45" i="1"/>
  <c r="F35" i="3"/>
  <c r="H80" i="1"/>
  <c r="J80" i="1"/>
  <c r="F36" i="3"/>
  <c r="H82" i="1"/>
  <c r="J82" i="1"/>
  <c r="F37" i="3"/>
  <c r="H83" i="1"/>
  <c r="J83" i="1"/>
  <c r="F38" i="3"/>
  <c r="H84" i="1"/>
  <c r="J84" i="1"/>
  <c r="F39" i="3"/>
  <c r="H14" i="1"/>
  <c r="J14" i="1"/>
  <c r="F40" i="3"/>
  <c r="H46" i="1"/>
  <c r="J46" i="1"/>
  <c r="F41" i="3"/>
  <c r="H87" i="1"/>
  <c r="J87" i="1"/>
  <c r="F42" i="3"/>
  <c r="F43" i="3"/>
  <c r="H43" i="1"/>
  <c r="J43" i="1"/>
  <c r="F44" i="3"/>
  <c r="H92" i="1"/>
  <c r="J92" i="1"/>
  <c r="F45" i="3"/>
  <c r="H93" i="1"/>
  <c r="J93" i="1"/>
  <c r="F46" i="3"/>
  <c r="H27" i="1"/>
  <c r="J27" i="1"/>
  <c r="F47" i="3"/>
  <c r="H85" i="1"/>
  <c r="J85" i="1"/>
  <c r="F48" i="3"/>
  <c r="H86" i="1"/>
  <c r="J86" i="1"/>
  <c r="F49" i="3"/>
  <c r="H68" i="1"/>
  <c r="J68" i="1"/>
  <c r="F50" i="3"/>
  <c r="H66" i="1"/>
  <c r="J66" i="1"/>
  <c r="F51" i="3"/>
  <c r="H76" i="1"/>
  <c r="J76" i="1"/>
  <c r="F52" i="3"/>
  <c r="H75" i="1"/>
  <c r="J75" i="1"/>
  <c r="F53" i="3"/>
  <c r="H72" i="1"/>
  <c r="J72" i="1"/>
  <c r="F54" i="3"/>
  <c r="H47" i="1"/>
  <c r="J47" i="1"/>
  <c r="F55" i="3"/>
  <c r="H3" i="1"/>
  <c r="J3" i="1"/>
  <c r="F56" i="3"/>
  <c r="H70" i="1"/>
  <c r="J70" i="1"/>
  <c r="F57" i="3"/>
  <c r="H67" i="1"/>
  <c r="J67" i="1"/>
  <c r="F58" i="3"/>
  <c r="G9" i="3"/>
  <c r="H117" i="1"/>
  <c r="J117" i="1"/>
  <c r="H96" i="1"/>
  <c r="J96" i="1"/>
  <c r="H119" i="1"/>
  <c r="J119" i="1"/>
  <c r="H98" i="1"/>
  <c r="J98" i="1"/>
  <c r="H126" i="1"/>
  <c r="J126" i="1"/>
  <c r="H123" i="1"/>
  <c r="J123" i="1"/>
  <c r="H108" i="1"/>
  <c r="J108" i="1"/>
  <c r="H106" i="1"/>
  <c r="J106" i="1"/>
  <c r="H111" i="1"/>
  <c r="J111" i="1"/>
  <c r="H113" i="1"/>
  <c r="J113" i="1"/>
  <c r="H120" i="1"/>
  <c r="J120" i="1"/>
  <c r="H121" i="1"/>
  <c r="J121" i="1"/>
  <c r="H122" i="1"/>
  <c r="J122" i="1"/>
  <c r="H97" i="1"/>
  <c r="J97" i="1"/>
  <c r="H99" i="1"/>
  <c r="J99" i="1"/>
  <c r="H124" i="1"/>
  <c r="J124" i="1"/>
  <c r="H125" i="1"/>
  <c r="J125" i="1"/>
  <c r="H103" i="1"/>
  <c r="J103" i="1"/>
  <c r="H104" i="1"/>
  <c r="J104" i="1"/>
  <c r="H107" i="1"/>
  <c r="J107" i="1"/>
  <c r="H105" i="1"/>
  <c r="J105" i="1"/>
  <c r="H114" i="1"/>
  <c r="J114" i="1"/>
  <c r="H109" i="1"/>
  <c r="J109" i="1"/>
  <c r="H110" i="1"/>
  <c r="J110" i="1"/>
  <c r="H112" i="1"/>
  <c r="J112" i="1"/>
  <c r="H115" i="1"/>
  <c r="J115" i="1"/>
  <c r="H100" i="1"/>
  <c r="J100" i="1"/>
  <c r="H101" i="1"/>
  <c r="J101" i="1"/>
  <c r="H102" i="1"/>
  <c r="J102" i="1"/>
  <c r="H116" i="1"/>
  <c r="J116" i="1"/>
  <c r="H118" i="1"/>
  <c r="J118" i="1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E12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114" i="1"/>
  <c r="E48" i="1"/>
  <c r="E49" i="1"/>
  <c r="E50" i="1"/>
  <c r="E51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5" i="1"/>
  <c r="E116" i="1"/>
  <c r="E117" i="1"/>
  <c r="E118" i="1"/>
  <c r="E119" i="1"/>
  <c r="E120" i="1"/>
  <c r="E121" i="1"/>
  <c r="E122" i="1"/>
  <c r="E123" i="1"/>
  <c r="E124" i="1"/>
  <c r="E125" i="1"/>
  <c r="E127" i="1"/>
  <c r="E128" i="1"/>
  <c r="E129" i="1"/>
  <c r="H127" i="1"/>
  <c r="J127" i="1"/>
  <c r="H128" i="1"/>
  <c r="J128" i="1"/>
  <c r="H129" i="1"/>
  <c r="J129" i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G3" i="5"/>
  <c r="G9" i="5"/>
  <c r="A3" i="5"/>
  <c r="G4" i="5"/>
  <c r="G16" i="5"/>
  <c r="A4" i="5"/>
  <c r="G5" i="5"/>
  <c r="G11" i="5"/>
  <c r="A5" i="5"/>
  <c r="G6" i="5"/>
  <c r="G15" i="5"/>
  <c r="A6" i="5"/>
  <c r="G7" i="5"/>
  <c r="G17" i="5"/>
  <c r="A7" i="5"/>
  <c r="G8" i="5"/>
  <c r="G21" i="5"/>
  <c r="A8" i="5"/>
  <c r="G18" i="5"/>
  <c r="A9" i="5"/>
  <c r="G10" i="5"/>
  <c r="G12" i="5"/>
  <c r="A10" i="5"/>
  <c r="A11" i="5"/>
  <c r="G13" i="5"/>
  <c r="A12" i="5"/>
  <c r="A13" i="5"/>
  <c r="G14" i="5"/>
  <c r="A14" i="5"/>
  <c r="A15" i="5"/>
  <c r="A16" i="5"/>
  <c r="A17" i="5"/>
  <c r="G20" i="5"/>
  <c r="A18" i="5"/>
  <c r="G19" i="5"/>
  <c r="A19" i="5"/>
  <c r="A20" i="5"/>
  <c r="A21" i="5"/>
  <c r="L5" i="5"/>
  <c r="K5" i="5"/>
  <c r="L4" i="5"/>
  <c r="K4" i="5"/>
  <c r="K3" i="5"/>
  <c r="L3" i="5"/>
  <c r="C20" i="5"/>
  <c r="D20" i="5"/>
  <c r="E20" i="5"/>
  <c r="C21" i="5"/>
  <c r="D21" i="5"/>
  <c r="E21" i="5"/>
  <c r="G129" i="1"/>
  <c r="F129" i="1"/>
  <c r="D129" i="1"/>
  <c r="C129" i="1"/>
  <c r="G128" i="1"/>
  <c r="F128" i="1"/>
  <c r="D128" i="1"/>
  <c r="C128" i="1"/>
  <c r="G127" i="1"/>
  <c r="F127" i="1"/>
  <c r="D127" i="1"/>
  <c r="C127" i="1"/>
  <c r="G3" i="1"/>
  <c r="F3" i="1"/>
  <c r="D3" i="1"/>
  <c r="C3" i="1"/>
  <c r="G126" i="1"/>
  <c r="F126" i="1"/>
  <c r="D126" i="1"/>
  <c r="C126" i="1"/>
  <c r="G125" i="1"/>
  <c r="F125" i="1"/>
  <c r="D125" i="1"/>
  <c r="C125" i="1"/>
  <c r="G124" i="1"/>
  <c r="F124" i="1"/>
  <c r="D124" i="1"/>
  <c r="C124" i="1"/>
  <c r="G123" i="1"/>
  <c r="F123" i="1"/>
  <c r="D123" i="1"/>
  <c r="C123" i="1"/>
  <c r="G122" i="1"/>
  <c r="F122" i="1"/>
  <c r="D122" i="1"/>
  <c r="C122" i="1"/>
  <c r="G121" i="1"/>
  <c r="F121" i="1"/>
  <c r="D121" i="1"/>
  <c r="C121" i="1"/>
  <c r="G120" i="1"/>
  <c r="F120" i="1"/>
  <c r="D120" i="1"/>
  <c r="C120" i="1"/>
  <c r="G119" i="1"/>
  <c r="F119" i="1"/>
  <c r="D119" i="1"/>
  <c r="C119" i="1"/>
  <c r="G118" i="1"/>
  <c r="F118" i="1"/>
  <c r="D118" i="1"/>
  <c r="C118" i="1"/>
  <c r="G117" i="1"/>
  <c r="F117" i="1"/>
  <c r="D117" i="1"/>
  <c r="C117" i="1"/>
  <c r="G116" i="1"/>
  <c r="F116" i="1"/>
  <c r="D116" i="1"/>
  <c r="C116" i="1"/>
  <c r="G115" i="1"/>
  <c r="F115" i="1"/>
  <c r="D115" i="1"/>
  <c r="C115" i="1"/>
  <c r="G113" i="1"/>
  <c r="F113" i="1"/>
  <c r="D113" i="1"/>
  <c r="C113" i="1"/>
  <c r="G112" i="1"/>
  <c r="F112" i="1"/>
  <c r="D112" i="1"/>
  <c r="C112" i="1"/>
  <c r="G111" i="1"/>
  <c r="F111" i="1"/>
  <c r="D111" i="1"/>
  <c r="C111" i="1"/>
  <c r="G110" i="1"/>
  <c r="F110" i="1"/>
  <c r="D110" i="1"/>
  <c r="C110" i="1"/>
  <c r="G109" i="1"/>
  <c r="F109" i="1"/>
  <c r="D109" i="1"/>
  <c r="C109" i="1"/>
  <c r="G108" i="1"/>
  <c r="F108" i="1"/>
  <c r="D108" i="1"/>
  <c r="C108" i="1"/>
  <c r="G107" i="1"/>
  <c r="F107" i="1"/>
  <c r="D107" i="1"/>
  <c r="C107" i="1"/>
  <c r="G106" i="1"/>
  <c r="F106" i="1"/>
  <c r="D106" i="1"/>
  <c r="C106" i="1"/>
  <c r="G105" i="1"/>
  <c r="F105" i="1"/>
  <c r="D105" i="1"/>
  <c r="C105" i="1"/>
  <c r="G104" i="1"/>
  <c r="F104" i="1"/>
  <c r="D104" i="1"/>
  <c r="C104" i="1"/>
  <c r="G103" i="1"/>
  <c r="F103" i="1"/>
  <c r="D103" i="1"/>
  <c r="C103" i="1"/>
  <c r="G102" i="1"/>
  <c r="F102" i="1"/>
  <c r="D102" i="1"/>
  <c r="C102" i="1"/>
  <c r="G101" i="1"/>
  <c r="F101" i="1"/>
  <c r="D101" i="1"/>
  <c r="C101" i="1"/>
  <c r="G100" i="1"/>
  <c r="F100" i="1"/>
  <c r="D100" i="1"/>
  <c r="C100" i="1"/>
  <c r="G99" i="1"/>
  <c r="F99" i="1"/>
  <c r="D99" i="1"/>
  <c r="C99" i="1"/>
  <c r="G98" i="1"/>
  <c r="F98" i="1"/>
  <c r="D98" i="1"/>
  <c r="C98" i="1"/>
  <c r="G97" i="1"/>
  <c r="F97" i="1"/>
  <c r="D97" i="1"/>
  <c r="C97" i="1"/>
  <c r="G96" i="1"/>
  <c r="F96" i="1"/>
  <c r="D96" i="1"/>
  <c r="C96" i="1"/>
  <c r="G95" i="1"/>
  <c r="F95" i="1"/>
  <c r="D95" i="1"/>
  <c r="C95" i="1"/>
  <c r="G94" i="1"/>
  <c r="F94" i="1"/>
  <c r="D94" i="1"/>
  <c r="C94" i="1"/>
  <c r="G93" i="1"/>
  <c r="F93" i="1"/>
  <c r="D93" i="1"/>
  <c r="C93" i="1"/>
  <c r="G92" i="1"/>
  <c r="F92" i="1"/>
  <c r="D92" i="1"/>
  <c r="C92" i="1"/>
  <c r="G91" i="1"/>
  <c r="F91" i="1"/>
  <c r="D91" i="1"/>
  <c r="C91" i="1"/>
  <c r="G90" i="1"/>
  <c r="F90" i="1"/>
  <c r="D90" i="1"/>
  <c r="C90" i="1"/>
  <c r="G89" i="1"/>
  <c r="F89" i="1"/>
  <c r="D89" i="1"/>
  <c r="C89" i="1"/>
  <c r="G88" i="1"/>
  <c r="F88" i="1"/>
  <c r="D88" i="1"/>
  <c r="C88" i="1"/>
  <c r="G87" i="1"/>
  <c r="F87" i="1"/>
  <c r="D87" i="1"/>
  <c r="C87" i="1"/>
  <c r="G86" i="1"/>
  <c r="F86" i="1"/>
  <c r="D86" i="1"/>
  <c r="C86" i="1"/>
  <c r="G85" i="1"/>
  <c r="F85" i="1"/>
  <c r="D85" i="1"/>
  <c r="C85" i="1"/>
  <c r="G84" i="1"/>
  <c r="F84" i="1"/>
  <c r="D84" i="1"/>
  <c r="C84" i="1"/>
  <c r="G83" i="1"/>
  <c r="F83" i="1"/>
  <c r="D83" i="1"/>
  <c r="C83" i="1"/>
  <c r="G82" i="1"/>
  <c r="F82" i="1"/>
  <c r="D82" i="1"/>
  <c r="C82" i="1"/>
  <c r="G81" i="1"/>
  <c r="F81" i="1"/>
  <c r="D81" i="1"/>
  <c r="C81" i="1"/>
  <c r="G80" i="1"/>
  <c r="F80" i="1"/>
  <c r="D80" i="1"/>
  <c r="C80" i="1"/>
  <c r="G79" i="1"/>
  <c r="F79" i="1"/>
  <c r="D79" i="1"/>
  <c r="C79" i="1"/>
  <c r="G78" i="1"/>
  <c r="F78" i="1"/>
  <c r="D78" i="1"/>
  <c r="C78" i="1"/>
  <c r="G77" i="1"/>
  <c r="F77" i="1"/>
  <c r="D77" i="1"/>
  <c r="C77" i="1"/>
  <c r="G76" i="1"/>
  <c r="F76" i="1"/>
  <c r="D76" i="1"/>
  <c r="C76" i="1"/>
  <c r="G75" i="1"/>
  <c r="F75" i="1"/>
  <c r="D75" i="1"/>
  <c r="C75" i="1"/>
  <c r="G74" i="1"/>
  <c r="F74" i="1"/>
  <c r="D74" i="1"/>
  <c r="C74" i="1"/>
  <c r="G73" i="1"/>
  <c r="F73" i="1"/>
  <c r="D73" i="1"/>
  <c r="C73" i="1"/>
  <c r="G72" i="1"/>
  <c r="F72" i="1"/>
  <c r="D72" i="1"/>
  <c r="C72" i="1"/>
  <c r="G71" i="1"/>
  <c r="F71" i="1"/>
  <c r="D71" i="1"/>
  <c r="C71" i="1"/>
  <c r="G70" i="1"/>
  <c r="F70" i="1"/>
  <c r="D70" i="1"/>
  <c r="C70" i="1"/>
  <c r="G69" i="1"/>
  <c r="F69" i="1"/>
  <c r="D69" i="1"/>
  <c r="C69" i="1"/>
  <c r="G68" i="1"/>
  <c r="F68" i="1"/>
  <c r="D68" i="1"/>
  <c r="C68" i="1"/>
  <c r="G67" i="1"/>
  <c r="F67" i="1"/>
  <c r="D67" i="1"/>
  <c r="C67" i="1"/>
  <c r="G66" i="1"/>
  <c r="F66" i="1"/>
  <c r="D66" i="1"/>
  <c r="C66" i="1"/>
  <c r="G65" i="1"/>
  <c r="F65" i="1"/>
  <c r="D65" i="1"/>
  <c r="C65" i="1"/>
  <c r="G64" i="1"/>
  <c r="F64" i="1"/>
  <c r="D64" i="1"/>
  <c r="C64" i="1"/>
  <c r="G63" i="1"/>
  <c r="F63" i="1"/>
  <c r="D63" i="1"/>
  <c r="G62" i="1"/>
  <c r="F62" i="1"/>
  <c r="D62" i="1"/>
  <c r="C62" i="1"/>
  <c r="G61" i="1"/>
  <c r="F61" i="1"/>
  <c r="D61" i="1"/>
  <c r="C61" i="1"/>
  <c r="G60" i="1"/>
  <c r="F60" i="1"/>
  <c r="D60" i="1"/>
  <c r="C60" i="1"/>
  <c r="G59" i="1"/>
  <c r="F59" i="1"/>
  <c r="D59" i="1"/>
  <c r="C59" i="1"/>
  <c r="G58" i="1"/>
  <c r="F58" i="1"/>
  <c r="D58" i="1"/>
  <c r="C58" i="1"/>
  <c r="G57" i="1"/>
  <c r="F57" i="1"/>
  <c r="D57" i="1"/>
  <c r="C57" i="1"/>
  <c r="G56" i="1"/>
  <c r="F56" i="1"/>
  <c r="D56" i="1"/>
  <c r="C56" i="1"/>
  <c r="G55" i="1"/>
  <c r="F55" i="1"/>
  <c r="D55" i="1"/>
  <c r="C55" i="1"/>
  <c r="G54" i="1"/>
  <c r="F54" i="1"/>
  <c r="D54" i="1"/>
  <c r="C54" i="1"/>
  <c r="G53" i="1"/>
  <c r="F53" i="1"/>
  <c r="D53" i="1"/>
  <c r="C53" i="1"/>
  <c r="G51" i="1"/>
  <c r="F51" i="1"/>
  <c r="D51" i="1"/>
  <c r="C51" i="1"/>
  <c r="G50" i="1"/>
  <c r="F50" i="1"/>
  <c r="D50" i="1"/>
  <c r="C50" i="1"/>
  <c r="G49" i="1"/>
  <c r="F49" i="1"/>
  <c r="D49" i="1"/>
  <c r="C49" i="1"/>
  <c r="G48" i="1"/>
  <c r="F48" i="1"/>
  <c r="D48" i="1"/>
  <c r="C48" i="1"/>
  <c r="G114" i="1"/>
  <c r="F114" i="1"/>
  <c r="D114" i="1"/>
  <c r="C114" i="1"/>
  <c r="G47" i="1"/>
  <c r="F47" i="1"/>
  <c r="D47" i="1"/>
  <c r="C47" i="1"/>
  <c r="G46" i="1"/>
  <c r="F46" i="1"/>
  <c r="D46" i="1"/>
  <c r="C46" i="1"/>
  <c r="G45" i="1"/>
  <c r="F45" i="1"/>
  <c r="D45" i="1"/>
  <c r="C45" i="1"/>
  <c r="G44" i="1"/>
  <c r="F44" i="1"/>
  <c r="D44" i="1"/>
  <c r="C44" i="1"/>
  <c r="G43" i="1"/>
  <c r="F43" i="1"/>
  <c r="D43" i="1"/>
  <c r="C43" i="1"/>
  <c r="G42" i="1"/>
  <c r="F42" i="1"/>
  <c r="D42" i="1"/>
  <c r="C42" i="1"/>
  <c r="G41" i="1"/>
  <c r="F41" i="1"/>
  <c r="D41" i="1"/>
  <c r="C41" i="1"/>
  <c r="G40" i="1"/>
  <c r="F40" i="1"/>
  <c r="D40" i="1"/>
  <c r="C40" i="1"/>
  <c r="G39" i="1"/>
  <c r="F39" i="1"/>
  <c r="D39" i="1"/>
  <c r="C39" i="1"/>
  <c r="G38" i="1"/>
  <c r="F38" i="1"/>
  <c r="D38" i="1"/>
  <c r="C38" i="1"/>
  <c r="G37" i="1"/>
  <c r="F37" i="1"/>
  <c r="D37" i="1"/>
  <c r="C37" i="1"/>
  <c r="G36" i="1"/>
  <c r="F36" i="1"/>
  <c r="D36" i="1"/>
  <c r="C36" i="1"/>
  <c r="G35" i="1"/>
  <c r="F35" i="1"/>
  <c r="D35" i="1"/>
  <c r="C35" i="1"/>
  <c r="G34" i="1"/>
  <c r="F34" i="1"/>
  <c r="D34" i="1"/>
  <c r="C34" i="1"/>
  <c r="G33" i="1"/>
  <c r="F33" i="1"/>
  <c r="D33" i="1"/>
  <c r="C33" i="1"/>
  <c r="G32" i="1"/>
  <c r="F32" i="1"/>
  <c r="D32" i="1"/>
  <c r="C32" i="1"/>
  <c r="G31" i="1"/>
  <c r="F31" i="1"/>
  <c r="D31" i="1"/>
  <c r="C31" i="1"/>
  <c r="G30" i="1"/>
  <c r="F30" i="1"/>
  <c r="D30" i="1"/>
  <c r="C30" i="1"/>
  <c r="G29" i="1"/>
  <c r="F29" i="1"/>
  <c r="D29" i="1"/>
  <c r="C29" i="1"/>
  <c r="G28" i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G24" i="1"/>
  <c r="F24" i="1"/>
  <c r="D24" i="1"/>
  <c r="C24" i="1"/>
  <c r="G22" i="1"/>
  <c r="F22" i="1"/>
  <c r="D22" i="1"/>
  <c r="C22" i="1"/>
  <c r="G21" i="1"/>
  <c r="F21" i="1"/>
  <c r="D21" i="1"/>
  <c r="C21" i="1"/>
  <c r="G20" i="1"/>
  <c r="F20" i="1"/>
  <c r="D20" i="1"/>
  <c r="C20" i="1"/>
  <c r="G19" i="1"/>
  <c r="F19" i="1"/>
  <c r="D19" i="1"/>
  <c r="C19" i="1"/>
  <c r="G18" i="1"/>
  <c r="F18" i="1"/>
  <c r="D18" i="1"/>
  <c r="C18" i="1"/>
  <c r="G17" i="1"/>
  <c r="F17" i="1"/>
  <c r="D17" i="1"/>
  <c r="C17" i="1"/>
  <c r="G16" i="1"/>
  <c r="F16" i="1"/>
  <c r="D16" i="1"/>
  <c r="C16" i="1"/>
  <c r="G15" i="1"/>
  <c r="F15" i="1"/>
  <c r="D15" i="1"/>
  <c r="C15" i="1"/>
  <c r="G14" i="1"/>
  <c r="F14" i="1"/>
  <c r="D14" i="1"/>
  <c r="C14" i="1"/>
  <c r="G13" i="1"/>
  <c r="F13" i="1"/>
  <c r="D13" i="1"/>
  <c r="C13" i="1"/>
  <c r="G12" i="1"/>
  <c r="F12" i="1"/>
  <c r="D12" i="1"/>
  <c r="C12" i="1"/>
  <c r="G11" i="1"/>
  <c r="F11" i="1"/>
  <c r="D11" i="1"/>
  <c r="C11" i="1"/>
  <c r="G10" i="1"/>
  <c r="F10" i="1"/>
  <c r="D10" i="1"/>
  <c r="C10" i="1"/>
  <c r="G9" i="1"/>
  <c r="F9" i="1"/>
  <c r="D9" i="1"/>
  <c r="C9" i="1"/>
  <c r="G8" i="1"/>
  <c r="F8" i="1"/>
  <c r="D8" i="1"/>
  <c r="C8" i="1"/>
  <c r="G7" i="1"/>
  <c r="F7" i="1"/>
  <c r="D7" i="1"/>
  <c r="C7" i="1"/>
  <c r="G6" i="1"/>
  <c r="F6" i="1"/>
  <c r="D6" i="1"/>
  <c r="C6" i="1"/>
  <c r="G5" i="1"/>
  <c r="F5" i="1"/>
  <c r="D5" i="1"/>
  <c r="C5" i="1"/>
  <c r="G4" i="1"/>
  <c r="F4" i="1"/>
  <c r="C4" i="1"/>
  <c r="D4" i="1"/>
  <c r="Q5" i="4"/>
  <c r="P5" i="4"/>
  <c r="O5" i="4"/>
  <c r="N5" i="4"/>
  <c r="Q4" i="4"/>
  <c r="P4" i="4"/>
  <c r="O4" i="4"/>
  <c r="N4" i="4"/>
  <c r="M4" i="4"/>
  <c r="Q3" i="4"/>
  <c r="P3" i="4"/>
  <c r="O3" i="4"/>
  <c r="N3" i="4"/>
  <c r="G3" i="3"/>
  <c r="A3" i="3"/>
  <c r="G4" i="3"/>
  <c r="A4" i="3"/>
  <c r="G5" i="3"/>
  <c r="A5" i="3"/>
  <c r="G6" i="3"/>
  <c r="A6" i="3"/>
  <c r="G7" i="3"/>
  <c r="A7" i="3"/>
  <c r="G8" i="3"/>
  <c r="A8" i="3"/>
  <c r="A9" i="3"/>
  <c r="G10" i="3"/>
  <c r="A10" i="3"/>
  <c r="G11" i="3"/>
  <c r="A11" i="3"/>
  <c r="G12" i="3"/>
  <c r="A12" i="3"/>
  <c r="G13" i="3"/>
  <c r="A13" i="3"/>
  <c r="G14" i="3"/>
  <c r="A14" i="3"/>
  <c r="G15" i="3"/>
  <c r="A15" i="3"/>
  <c r="G16" i="3"/>
  <c r="A16" i="3"/>
  <c r="G17" i="3"/>
  <c r="A17" i="3"/>
  <c r="G18" i="3"/>
  <c r="A18" i="3"/>
  <c r="G19" i="3"/>
  <c r="A19" i="3"/>
  <c r="G20" i="3"/>
  <c r="A20" i="3"/>
  <c r="G21" i="3"/>
  <c r="A21" i="3"/>
  <c r="G22" i="3"/>
  <c r="A22" i="3"/>
  <c r="G23" i="3"/>
  <c r="A23" i="3"/>
  <c r="G24" i="3"/>
  <c r="A24" i="3"/>
  <c r="G25" i="3"/>
  <c r="A25" i="3"/>
  <c r="G26" i="3"/>
  <c r="A26" i="3"/>
  <c r="G27" i="3"/>
  <c r="A27" i="3"/>
  <c r="G28" i="3"/>
  <c r="A28" i="3"/>
  <c r="G29" i="3"/>
  <c r="A29" i="3"/>
  <c r="G30" i="3"/>
  <c r="A30" i="3"/>
  <c r="G31" i="3"/>
  <c r="A31" i="3"/>
  <c r="G32" i="3"/>
  <c r="A32" i="3"/>
  <c r="G33" i="3"/>
  <c r="A33" i="3"/>
  <c r="G34" i="3"/>
  <c r="A34" i="3"/>
  <c r="G35" i="3"/>
  <c r="A35" i="3"/>
  <c r="G36" i="3"/>
  <c r="A36" i="3"/>
  <c r="G37" i="3"/>
  <c r="A37" i="3"/>
  <c r="G38" i="3"/>
  <c r="A38" i="3"/>
  <c r="G39" i="3"/>
  <c r="A39" i="3"/>
  <c r="G40" i="3"/>
  <c r="A40" i="3"/>
  <c r="G41" i="3"/>
  <c r="A41" i="3"/>
  <c r="G42" i="3"/>
  <c r="A42" i="3"/>
  <c r="G43" i="3"/>
  <c r="A43" i="3"/>
  <c r="G44" i="3"/>
  <c r="A44" i="3"/>
  <c r="G45" i="3"/>
  <c r="A45" i="3"/>
  <c r="G46" i="3"/>
  <c r="A46" i="3"/>
  <c r="G47" i="3"/>
  <c r="A47" i="3"/>
  <c r="G48" i="3"/>
  <c r="A48" i="3"/>
  <c r="G49" i="3"/>
  <c r="A49" i="3"/>
  <c r="G50" i="3"/>
  <c r="A50" i="3"/>
  <c r="G51" i="3"/>
  <c r="A51" i="3"/>
  <c r="G52" i="3"/>
  <c r="A52" i="3"/>
  <c r="G53" i="3"/>
  <c r="A53" i="3"/>
  <c r="G54" i="3"/>
  <c r="A54" i="3"/>
  <c r="G55" i="3"/>
  <c r="A55" i="3"/>
  <c r="G56" i="3"/>
  <c r="A56" i="3"/>
  <c r="G57" i="3"/>
  <c r="A57" i="3"/>
  <c r="G58" i="3"/>
  <c r="A58" i="3"/>
  <c r="Q5" i="3"/>
  <c r="E53" i="3"/>
  <c r="E41" i="3"/>
  <c r="E42" i="3"/>
  <c r="P5" i="3"/>
  <c r="D53" i="3"/>
  <c r="D41" i="3"/>
  <c r="D42" i="3"/>
  <c r="O5" i="3"/>
  <c r="C53" i="3"/>
  <c r="C41" i="3"/>
  <c r="C42" i="3"/>
  <c r="N5" i="3"/>
  <c r="M5" i="3"/>
  <c r="Q4" i="3"/>
  <c r="E12" i="3"/>
  <c r="E9" i="3"/>
  <c r="P4" i="3"/>
  <c r="D12" i="3"/>
  <c r="D9" i="3"/>
  <c r="O4" i="3"/>
  <c r="C12" i="3"/>
  <c r="C9" i="3"/>
  <c r="N4" i="3"/>
  <c r="M4" i="3"/>
  <c r="Q3" i="3"/>
  <c r="E44" i="3"/>
  <c r="P3" i="3"/>
  <c r="D44" i="3"/>
  <c r="O3" i="3"/>
  <c r="C44" i="3"/>
  <c r="N3" i="3"/>
  <c r="M3" i="3"/>
  <c r="E58" i="3"/>
  <c r="D58" i="3"/>
  <c r="C58" i="3"/>
  <c r="E57" i="3"/>
  <c r="D57" i="3"/>
  <c r="C57" i="3"/>
  <c r="D3" i="5"/>
  <c r="C3" i="5"/>
  <c r="E3" i="5"/>
  <c r="D4" i="5"/>
  <c r="C4" i="5"/>
  <c r="E4" i="5"/>
  <c r="D5" i="5"/>
  <c r="C5" i="5"/>
  <c r="E5" i="5"/>
  <c r="D6" i="5"/>
  <c r="C6" i="5"/>
  <c r="E6" i="5"/>
  <c r="D7" i="5"/>
  <c r="C7" i="5"/>
  <c r="E7" i="5"/>
  <c r="D8" i="5"/>
  <c r="C8" i="5"/>
  <c r="E8" i="5"/>
  <c r="D9" i="5"/>
  <c r="C9" i="5"/>
  <c r="E9" i="5"/>
  <c r="D10" i="5"/>
  <c r="C10" i="5"/>
  <c r="E10" i="5"/>
  <c r="D11" i="5"/>
  <c r="C11" i="5"/>
  <c r="E11" i="5"/>
  <c r="D12" i="5"/>
  <c r="C12" i="5"/>
  <c r="E12" i="5"/>
  <c r="D13" i="5"/>
  <c r="C13" i="5"/>
  <c r="E13" i="5"/>
  <c r="D14" i="5"/>
  <c r="C14" i="5"/>
  <c r="E14" i="5"/>
  <c r="D15" i="5"/>
  <c r="C15" i="5"/>
  <c r="E15" i="5"/>
  <c r="D16" i="5"/>
  <c r="C16" i="5"/>
  <c r="E16" i="5"/>
  <c r="D17" i="5"/>
  <c r="C17" i="5"/>
  <c r="E17" i="5"/>
  <c r="D18" i="5"/>
  <c r="C18" i="5"/>
  <c r="E18" i="5"/>
  <c r="D19" i="5"/>
  <c r="C19" i="5"/>
  <c r="E19" i="5"/>
  <c r="E31" i="3"/>
  <c r="D31" i="3"/>
  <c r="C31" i="3"/>
  <c r="C3" i="3"/>
  <c r="D3" i="3"/>
  <c r="E3" i="3"/>
  <c r="C4" i="3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C10" i="3"/>
  <c r="D10" i="3"/>
  <c r="E10" i="3"/>
  <c r="C11" i="3"/>
  <c r="D11" i="3"/>
  <c r="E11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3" i="3"/>
  <c r="D43" i="3"/>
  <c r="E43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4" i="3"/>
  <c r="D54" i="3"/>
  <c r="E54" i="3"/>
  <c r="C55" i="3"/>
  <c r="D55" i="3"/>
  <c r="E55" i="3"/>
  <c r="C56" i="3"/>
  <c r="D56" i="3"/>
  <c r="E56" i="3"/>
</calcChain>
</file>

<file path=xl/sharedStrings.xml><?xml version="1.0" encoding="utf-8"?>
<sst xmlns="http://schemas.openxmlformats.org/spreadsheetml/2006/main" count="950" uniqueCount="249">
  <si>
    <t>Číslo</t>
  </si>
  <si>
    <t>Příjmení</t>
  </si>
  <si>
    <t>Jméno</t>
  </si>
  <si>
    <t>Poh</t>
  </si>
  <si>
    <t>Družstvo/jednotlivec</t>
  </si>
  <si>
    <t>čas startu</t>
  </si>
  <si>
    <t>D/J</t>
  </si>
  <si>
    <t>čas</t>
  </si>
  <si>
    <t>Družstvo</t>
  </si>
  <si>
    <t>Výsledný čas</t>
  </si>
  <si>
    <t>Pořadí</t>
  </si>
  <si>
    <t>Karel</t>
  </si>
  <si>
    <t>m</t>
  </si>
  <si>
    <t>ž</t>
  </si>
  <si>
    <t>David</t>
  </si>
  <si>
    <t>Lukáš</t>
  </si>
  <si>
    <t>Tereza</t>
  </si>
  <si>
    <t>Lenka</t>
  </si>
  <si>
    <t>Petra</t>
  </si>
  <si>
    <t>Martin</t>
  </si>
  <si>
    <t>Michal</t>
  </si>
  <si>
    <t>Petr</t>
  </si>
  <si>
    <t>Michaela</t>
  </si>
  <si>
    <t>Josef</t>
  </si>
  <si>
    <t>Zdeněk</t>
  </si>
  <si>
    <t>Jan</t>
  </si>
  <si>
    <t>Miroslav</t>
  </si>
  <si>
    <t>Kateřina</t>
  </si>
  <si>
    <t>Pavel</t>
  </si>
  <si>
    <t>PLAN - cas startu</t>
  </si>
  <si>
    <t>REAL cas startu</t>
  </si>
  <si>
    <t>cas CIL</t>
  </si>
  <si>
    <t>Šimek</t>
  </si>
  <si>
    <t>Hoskovec</t>
  </si>
  <si>
    <t>Antonín</t>
  </si>
  <si>
    <t>Jex</t>
  </si>
  <si>
    <t>CORE</t>
  </si>
  <si>
    <t>Lucie</t>
  </si>
  <si>
    <t>Kotrc</t>
  </si>
  <si>
    <t>jednotlivec</t>
  </si>
  <si>
    <t>Veronika</t>
  </si>
  <si>
    <t>Jana</t>
  </si>
  <si>
    <t>Bartl</t>
  </si>
  <si>
    <t>Průša</t>
  </si>
  <si>
    <t>Vilím</t>
  </si>
  <si>
    <t>Saša</t>
  </si>
  <si>
    <t>Kárová</t>
  </si>
  <si>
    <t>Hnilička</t>
  </si>
  <si>
    <t>Jiří</t>
  </si>
  <si>
    <t>Tomáš</t>
  </si>
  <si>
    <t>Zálešáková</t>
  </si>
  <si>
    <t>Eva</t>
  </si>
  <si>
    <t>Nováková</t>
  </si>
  <si>
    <t>Marcela</t>
  </si>
  <si>
    <t>Náhlík</t>
  </si>
  <si>
    <t>Hrubá</t>
  </si>
  <si>
    <t>Kroužek</t>
  </si>
  <si>
    <t>Tučková</t>
  </si>
  <si>
    <t>Formánek</t>
  </si>
  <si>
    <t>Štěpán</t>
  </si>
  <si>
    <t>Mimoni</t>
  </si>
  <si>
    <t>Jerney</t>
  </si>
  <si>
    <t>Kůs</t>
  </si>
  <si>
    <t>Matouš</t>
  </si>
  <si>
    <t>sokol-bavorov</t>
  </si>
  <si>
    <t>Paráková</t>
  </si>
  <si>
    <t>Linda</t>
  </si>
  <si>
    <t>Majer</t>
  </si>
  <si>
    <t>Zuzana</t>
  </si>
  <si>
    <t>Przeczková</t>
  </si>
  <si>
    <t>Markéta</t>
  </si>
  <si>
    <t>Marek</t>
  </si>
  <si>
    <t>Barbora</t>
  </si>
  <si>
    <t>Stanislav</t>
  </si>
  <si>
    <t>Pivoňka</t>
  </si>
  <si>
    <t>Ivan</t>
  </si>
  <si>
    <t>Kožant</t>
  </si>
  <si>
    <t>Milan</t>
  </si>
  <si>
    <t>Husenská</t>
  </si>
  <si>
    <t>Linhart</t>
  </si>
  <si>
    <t>Helena</t>
  </si>
  <si>
    <t>Chadimová</t>
  </si>
  <si>
    <t>Zikmundová</t>
  </si>
  <si>
    <t>Krutská</t>
  </si>
  <si>
    <t>Radek</t>
  </si>
  <si>
    <t>Daníčková</t>
  </si>
  <si>
    <t>Startujici</t>
  </si>
  <si>
    <t>Finisheri</t>
  </si>
  <si>
    <t>Komplet?</t>
  </si>
  <si>
    <t>Cas</t>
  </si>
  <si>
    <t>Poradi</t>
  </si>
  <si>
    <t>Top 3</t>
  </si>
  <si>
    <t>Prijmeni</t>
  </si>
  <si>
    <t>Jmeno</t>
  </si>
  <si>
    <t>Druzstvo</t>
  </si>
  <si>
    <t>Cislo</t>
  </si>
  <si>
    <t>Mazancová</t>
  </si>
  <si>
    <t>Malák</t>
  </si>
  <si>
    <t>Ondřej</t>
  </si>
  <si>
    <t>Jelínek</t>
  </si>
  <si>
    <t>kůs</t>
  </si>
  <si>
    <t>jaroš</t>
  </si>
  <si>
    <t>Sveykovská</t>
  </si>
  <si>
    <t>vondráček</t>
  </si>
  <si>
    <t>koutský</t>
  </si>
  <si>
    <t>hanžl</t>
  </si>
  <si>
    <t>Matajsova</t>
  </si>
  <si>
    <t>Horavova</t>
  </si>
  <si>
    <t>Podhola</t>
  </si>
  <si>
    <t>Vithova</t>
  </si>
  <si>
    <t>musil</t>
  </si>
  <si>
    <t>Šindelářová</t>
  </si>
  <si>
    <t>Křovák</t>
  </si>
  <si>
    <t>Hodinka</t>
  </si>
  <si>
    <t>Haas</t>
  </si>
  <si>
    <t>Kučerová</t>
  </si>
  <si>
    <t>Rott</t>
  </si>
  <si>
    <t>Bayer</t>
  </si>
  <si>
    <t>ToV2 nahradnik</t>
  </si>
  <si>
    <t>Straka</t>
  </si>
  <si>
    <t>ToV3 nahradnik</t>
  </si>
  <si>
    <t>Jedličková</t>
  </si>
  <si>
    <t>Mrva</t>
  </si>
  <si>
    <t>Sahan</t>
  </si>
  <si>
    <t>Kabeš</t>
  </si>
  <si>
    <t>Hruška</t>
  </si>
  <si>
    <t>Markuci</t>
  </si>
  <si>
    <t>Jindřich</t>
  </si>
  <si>
    <t>Záhorec</t>
  </si>
  <si>
    <t>Mastny</t>
  </si>
  <si>
    <t>Machačová</t>
  </si>
  <si>
    <t>Sivr</t>
  </si>
  <si>
    <t>Zaruba</t>
  </si>
  <si>
    <t>Nemeškalová</t>
  </si>
  <si>
    <t>Fialka</t>
  </si>
  <si>
    <t>Jirásková</t>
  </si>
  <si>
    <t>Lehne</t>
  </si>
  <si>
    <t>Šefflová</t>
  </si>
  <si>
    <t>Bačinová</t>
  </si>
  <si>
    <t>Rajchlová</t>
  </si>
  <si>
    <t>Hanzl</t>
  </si>
  <si>
    <t>Majtán</t>
  </si>
  <si>
    <t>Kuzmiak</t>
  </si>
  <si>
    <t>Šebková</t>
  </si>
  <si>
    <t>Hošková</t>
  </si>
  <si>
    <t>Strnad</t>
  </si>
  <si>
    <t>Němec</t>
  </si>
  <si>
    <t>Vodenka</t>
  </si>
  <si>
    <t>Buřičová</t>
  </si>
  <si>
    <t>Brus</t>
  </si>
  <si>
    <t>Sobota</t>
  </si>
  <si>
    <t>Strmiska</t>
  </si>
  <si>
    <t>Čížek</t>
  </si>
  <si>
    <t>Procházka</t>
  </si>
  <si>
    <t>Šabršula</t>
  </si>
  <si>
    <t>Kaprál</t>
  </si>
  <si>
    <t>Raczký</t>
  </si>
  <si>
    <t>Raczká</t>
  </si>
  <si>
    <t>Čajová</t>
  </si>
  <si>
    <t>Hanzelín</t>
  </si>
  <si>
    <t>Mizon</t>
  </si>
  <si>
    <t>Neumannová</t>
  </si>
  <si>
    <t>Pavelková</t>
  </si>
  <si>
    <t>Mazour</t>
  </si>
  <si>
    <t>Slouka</t>
  </si>
  <si>
    <t>Pavelka</t>
  </si>
  <si>
    <t>Kos</t>
  </si>
  <si>
    <t>Pecušíková</t>
  </si>
  <si>
    <t>Bartáček</t>
  </si>
  <si>
    <t>Srpová</t>
  </si>
  <si>
    <t>Pála</t>
  </si>
  <si>
    <t>Chrpová</t>
  </si>
  <si>
    <t>Jakub</t>
  </si>
  <si>
    <t>Dudová</t>
  </si>
  <si>
    <t>Fikáček</t>
  </si>
  <si>
    <t>Benc</t>
  </si>
  <si>
    <t>Fekete</t>
  </si>
  <si>
    <t>Hrabalová</t>
  </si>
  <si>
    <t>Havel</t>
  </si>
  <si>
    <t>Gloserová</t>
  </si>
  <si>
    <t>václav</t>
  </si>
  <si>
    <t>Gabriela</t>
  </si>
  <si>
    <t>matouš</t>
  </si>
  <si>
    <t>josef</t>
  </si>
  <si>
    <t>Adela</t>
  </si>
  <si>
    <t>jan</t>
  </si>
  <si>
    <t>Adélka</t>
  </si>
  <si>
    <t>Hana</t>
  </si>
  <si>
    <t>Lea</t>
  </si>
  <si>
    <t>Matěj</t>
  </si>
  <si>
    <t>Luboš</t>
  </si>
  <si>
    <t>Frantisek</t>
  </si>
  <si>
    <t>Julie</t>
  </si>
  <si>
    <t>Vojta</t>
  </si>
  <si>
    <t>Simona</t>
  </si>
  <si>
    <t>František</t>
  </si>
  <si>
    <t>Marcel</t>
  </si>
  <si>
    <t>Magdalena</t>
  </si>
  <si>
    <t>Eliška</t>
  </si>
  <si>
    <t>Ladislav</t>
  </si>
  <si>
    <t>Andrea</t>
  </si>
  <si>
    <t>Ruby</t>
  </si>
  <si>
    <t>ABBY</t>
  </si>
  <si>
    <t>Vlastimil</t>
  </si>
  <si>
    <t>Jaroslava</t>
  </si>
  <si>
    <t xml:space="preserve">Petr </t>
  </si>
  <si>
    <t>Kainc</t>
  </si>
  <si>
    <t>Ludvík</t>
  </si>
  <si>
    <t>Zdeňka</t>
  </si>
  <si>
    <t>Viktor</t>
  </si>
  <si>
    <t xml:space="preserve">Radek </t>
  </si>
  <si>
    <t>Änna</t>
  </si>
  <si>
    <t>Roman</t>
  </si>
  <si>
    <t>Ilona</t>
  </si>
  <si>
    <t>Poznamka</t>
  </si>
  <si>
    <t>Budejovicke behny</t>
  </si>
  <si>
    <t>DOLCE GANG 01</t>
  </si>
  <si>
    <t>DOLCE GANG 02</t>
  </si>
  <si>
    <t>Survival Mix</t>
  </si>
  <si>
    <t xml:space="preserve">Total Vital 01 </t>
  </si>
  <si>
    <t>Total Vital 02</t>
  </si>
  <si>
    <t>Total Vital 3</t>
  </si>
  <si>
    <t>Bludičky</t>
  </si>
  <si>
    <t>Pu Gang</t>
  </si>
  <si>
    <t>narcisrunners1</t>
  </si>
  <si>
    <t>narcisrunners2</t>
  </si>
  <si>
    <t>trpimrad</t>
  </si>
  <si>
    <t>Invenťačky</t>
  </si>
  <si>
    <t>Invenťáci</t>
  </si>
  <si>
    <t>Budějcká Šlechta</t>
  </si>
  <si>
    <t>FAKT Třeboň</t>
  </si>
  <si>
    <t xml:space="preserve">RUNNING BEAST </t>
  </si>
  <si>
    <t>Tak uvidíme!</t>
  </si>
  <si>
    <t>Vlčí smečka</t>
  </si>
  <si>
    <t>My se toho nebojíme</t>
  </si>
  <si>
    <t>&gt;&gt;VYPLNIT!</t>
  </si>
  <si>
    <t>&gt;&gt;Pokud je prihlasen nekdo novy, nebo nahradnik, je treba pridat novy radek</t>
  </si>
  <si>
    <t>&gt;&gt;Pokud je prihlasen novy tym je treba pridat novy radek</t>
  </si>
  <si>
    <t>Hornát</t>
  </si>
  <si>
    <t>Novomanželé</t>
  </si>
  <si>
    <t>Bednářová</t>
  </si>
  <si>
    <t>Pšíkalová</t>
  </si>
  <si>
    <t>Valachovič</t>
  </si>
  <si>
    <t>Tibor</t>
  </si>
  <si>
    <t>RUNNING BEAST 2</t>
  </si>
  <si>
    <t>placeno na místě</t>
  </si>
  <si>
    <t xml:space="preserve">Sobota </t>
  </si>
  <si>
    <t>Budějcká šlechta</t>
  </si>
  <si>
    <t>doběhly stejně, jedné jsem dala o sekundu víc, aby se to hezky zobrazilo zde ve výsledcích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</si>
</sst>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3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theme="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i/>
      <sz val="10"/>
      <color theme="0"/>
      <name val="Arial"/>
    </font>
    <font>
      <b/>
      <i/>
      <sz val="9"/>
      <name val="Arial"/>
    </font>
    <font>
      <b/>
      <i/>
      <sz val="10"/>
      <name val="Arial"/>
    </font>
    <font>
      <b/>
      <i/>
      <sz val="12"/>
      <name val="Arial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name val="Arial"/>
      <family val="2"/>
      <charset val="238"/>
    </font>
    <font>
      <b/>
      <i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D9EAD3"/>
        <bgColor rgb="FFD9EAD3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rgb="FF00FF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21" fontId="0" fillId="0" borderId="1" xfId="0" applyNumberFormat="1" applyBorder="1"/>
    <xf numFmtId="21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0" fontId="4" fillId="2" borderId="3" xfId="0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2" fillId="2" borderId="0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/>
    <xf numFmtId="0" fontId="7" fillId="0" borderId="0" xfId="0" applyFont="1" applyBorder="1"/>
    <xf numFmtId="1" fontId="7" fillId="0" borderId="5" xfId="0" applyNumberFormat="1" applyFont="1" applyBorder="1"/>
    <xf numFmtId="1" fontId="7" fillId="0" borderId="6" xfId="0" applyNumberFormat="1" applyFont="1" applyBorder="1"/>
    <xf numFmtId="0" fontId="7" fillId="0" borderId="6" xfId="0" applyFont="1" applyBorder="1"/>
    <xf numFmtId="21" fontId="7" fillId="0" borderId="7" xfId="0" applyNumberFormat="1" applyFont="1" applyBorder="1"/>
    <xf numFmtId="1" fontId="7" fillId="0" borderId="8" xfId="0" applyNumberFormat="1" applyFont="1" applyBorder="1"/>
    <xf numFmtId="21" fontId="7" fillId="0" borderId="9" xfId="0" applyNumberFormat="1" applyFont="1" applyBorder="1"/>
    <xf numFmtId="1" fontId="7" fillId="0" borderId="10" xfId="0" applyNumberFormat="1" applyFont="1" applyBorder="1"/>
    <xf numFmtId="1" fontId="7" fillId="0" borderId="11" xfId="0" applyNumberFormat="1" applyFont="1" applyBorder="1"/>
    <xf numFmtId="0" fontId="7" fillId="0" borderId="11" xfId="0" applyFont="1" applyBorder="1"/>
    <xf numFmtId="21" fontId="7" fillId="0" borderId="12" xfId="0" applyNumberFormat="1" applyFont="1" applyBorder="1"/>
    <xf numFmtId="21" fontId="6" fillId="3" borderId="1" xfId="0" applyNumberFormat="1" applyFont="1" applyFill="1" applyBorder="1"/>
    <xf numFmtId="0" fontId="6" fillId="3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21" fontId="0" fillId="0" borderId="2" xfId="0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3" fillId="4" borderId="1" xfId="1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0" borderId="1" xfId="0" applyFont="1" applyBorder="1"/>
    <xf numFmtId="0" fontId="3" fillId="0" borderId="1" xfId="1" applyFont="1" applyBorder="1"/>
    <xf numFmtId="0" fontId="0" fillId="0" borderId="1" xfId="0" applyFont="1" applyBorder="1" applyAlignment="1">
      <alignment horizontal="left"/>
    </xf>
    <xf numFmtId="0" fontId="0" fillId="4" borderId="1" xfId="1" applyFont="1" applyFill="1" applyBorder="1" applyAlignment="1">
      <alignment wrapText="1"/>
    </xf>
    <xf numFmtId="0" fontId="3" fillId="0" borderId="1" xfId="1" applyFont="1" applyBorder="1" applyAlignment="1">
      <alignment horizontal="left" vertical="center"/>
    </xf>
    <xf numFmtId="0" fontId="0" fillId="4" borderId="1" xfId="0" applyFont="1" applyFill="1" applyBorder="1" applyAlignment="1">
      <alignment vertical="top" wrapText="1"/>
    </xf>
    <xf numFmtId="46" fontId="0" fillId="0" borderId="2" xfId="0" applyNumberFormat="1" applyFont="1" applyBorder="1" applyAlignment="1">
      <alignment horizontal="center"/>
    </xf>
    <xf numFmtId="0" fontId="0" fillId="4" borderId="1" xfId="0" applyFont="1" applyFill="1" applyBorder="1" applyAlignment="1">
      <alignment vertical="top"/>
    </xf>
    <xf numFmtId="0" fontId="0" fillId="5" borderId="1" xfId="0" applyFont="1" applyFill="1" applyBorder="1" applyAlignment="1"/>
    <xf numFmtId="0" fontId="0" fillId="5" borderId="1" xfId="0" applyFont="1" applyFill="1" applyBorder="1" applyAlignment="1">
      <alignment horizontal="left"/>
    </xf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left"/>
    </xf>
    <xf numFmtId="0" fontId="0" fillId="0" borderId="1" xfId="1" applyFont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3" fillId="7" borderId="1" xfId="1" applyFont="1" applyFill="1" applyBorder="1" applyAlignment="1"/>
    <xf numFmtId="0" fontId="0" fillId="6" borderId="1" xfId="0" applyFont="1" applyFill="1" applyBorder="1" applyAlignment="1">
      <alignment horizontal="center" vertical="center"/>
    </xf>
    <xf numFmtId="21" fontId="0" fillId="6" borderId="2" xfId="0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0" fontId="9" fillId="8" borderId="0" xfId="0" applyFont="1" applyFill="1"/>
    <xf numFmtId="0" fontId="0" fillId="8" borderId="0" xfId="0" applyFill="1"/>
    <xf numFmtId="1" fontId="0" fillId="8" borderId="0" xfId="0" applyNumberFormat="1" applyFill="1"/>
    <xf numFmtId="0" fontId="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21" fontId="11" fillId="0" borderId="2" xfId="0" applyNumberFormat="1" applyFont="1" applyBorder="1" applyAlignment="1">
      <alignment horizontal="center"/>
    </xf>
    <xf numFmtId="0" fontId="11" fillId="0" borderId="1" xfId="0" applyFont="1" applyBorder="1"/>
    <xf numFmtId="46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21" fontId="11" fillId="6" borderId="2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4" xfId="0" applyFont="1" applyBorder="1" applyAlignment="1">
      <alignment horizontal="left"/>
    </xf>
    <xf numFmtId="21" fontId="11" fillId="0" borderId="3" xfId="0" applyNumberFormat="1" applyFont="1" applyBorder="1" applyAlignment="1">
      <alignment horizontal="center"/>
    </xf>
    <xf numFmtId="21" fontId="11" fillId="0" borderId="1" xfId="0" applyNumberFormat="1" applyFont="1" applyBorder="1" applyAlignment="1">
      <alignment horizontal="center"/>
    </xf>
    <xf numFmtId="21" fontId="11" fillId="6" borderId="1" xfId="0" applyNumberFormat="1" applyFont="1" applyFill="1" applyBorder="1" applyAlignment="1">
      <alignment horizontal="center"/>
    </xf>
    <xf numFmtId="46" fontId="11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1" fontId="12" fillId="3" borderId="1" xfId="0" applyNumberFormat="1" applyFont="1" applyFill="1" applyBorder="1" applyAlignment="1">
      <alignment horizontal="center" vertical="center"/>
    </xf>
    <xf numFmtId="0" fontId="0" fillId="8" borderId="0" xfId="0" applyFill="1" applyBorder="1"/>
  </cellXfs>
  <cellStyles count="2">
    <cellStyle name="Hypertextový odkaz" xfId="1" builtinId="8"/>
    <cellStyle name="Normální" xfId="0" builtinId="0"/>
  </cellStyles>
  <dxfs count="116"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rgb="FFEB95DB"/>
        </patternFill>
      </fill>
    </dxf>
    <dxf>
      <fill>
        <patternFill>
          <bgColor theme="4" tint="0.79998168889431442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6"/>
  <sheetViews>
    <sheetView showGridLines="0" topLeftCell="A70" workbookViewId="0">
      <selection activeCell="B92" sqref="B92"/>
    </sheetView>
  </sheetViews>
  <sheetFormatPr defaultColWidth="8.85546875" defaultRowHeight="12.75" x14ac:dyDescent="0.2"/>
  <cols>
    <col min="1" max="1" width="5.85546875" style="41" customWidth="1"/>
    <col min="2" max="2" width="8.85546875" style="40"/>
    <col min="3" max="3" width="15.140625" style="41" customWidth="1"/>
    <col min="4" max="4" width="9.85546875" style="41" customWidth="1"/>
    <col min="5" max="5" width="31.7109375" style="41" customWidth="1"/>
    <col min="6" max="6" width="8.85546875" style="40" customWidth="1"/>
    <col min="7" max="8" width="19.140625" style="40" customWidth="1"/>
    <col min="9" max="9" width="14.7109375" style="39" customWidth="1"/>
    <col min="10" max="16384" width="8.85546875" style="41"/>
  </cols>
  <sheetData>
    <row r="1" spans="2:9" ht="24" customHeight="1" x14ac:dyDescent="0.2">
      <c r="I1" s="39" t="s">
        <v>235</v>
      </c>
    </row>
    <row r="2" spans="2:9" ht="25.5" x14ac:dyDescent="0.2">
      <c r="B2" s="8" t="s">
        <v>0</v>
      </c>
      <c r="C2" s="8" t="s">
        <v>1</v>
      </c>
      <c r="D2" s="8" t="s">
        <v>2</v>
      </c>
      <c r="E2" s="8" t="s">
        <v>214</v>
      </c>
      <c r="F2" s="8" t="s">
        <v>3</v>
      </c>
      <c r="G2" s="8" t="s">
        <v>4</v>
      </c>
      <c r="H2" s="8" t="s">
        <v>29</v>
      </c>
      <c r="I2" s="8" t="s">
        <v>30</v>
      </c>
    </row>
    <row r="3" spans="2:9" ht="13.35" customHeight="1" x14ac:dyDescent="0.2">
      <c r="B3" s="42">
        <v>2</v>
      </c>
      <c r="C3" s="43" t="s">
        <v>100</v>
      </c>
      <c r="D3" s="43" t="s">
        <v>180</v>
      </c>
      <c r="E3" s="46"/>
      <c r="F3" s="44" t="s">
        <v>12</v>
      </c>
      <c r="G3" s="43" t="s">
        <v>64</v>
      </c>
      <c r="H3" s="45">
        <v>0.81597222222222221</v>
      </c>
      <c r="I3" s="38">
        <v>2.5462962962962961E-3</v>
      </c>
    </row>
    <row r="4" spans="2:9" ht="13.35" customHeight="1" x14ac:dyDescent="0.2">
      <c r="B4" s="42">
        <v>4</v>
      </c>
      <c r="C4" s="43" t="s">
        <v>101</v>
      </c>
      <c r="D4" s="43" t="s">
        <v>180</v>
      </c>
      <c r="E4" s="46"/>
      <c r="F4" s="44" t="s">
        <v>12</v>
      </c>
      <c r="G4" s="43" t="s">
        <v>39</v>
      </c>
      <c r="H4" s="45">
        <v>0.81874999999999998</v>
      </c>
      <c r="I4" s="38">
        <v>3.4375E-3</v>
      </c>
    </row>
    <row r="5" spans="2:9" ht="13.35" customHeight="1" x14ac:dyDescent="0.2">
      <c r="B5" s="42">
        <v>5</v>
      </c>
      <c r="C5" s="47" t="s">
        <v>103</v>
      </c>
      <c r="D5" s="47" t="s">
        <v>182</v>
      </c>
      <c r="E5" s="48"/>
      <c r="F5" s="44" t="s">
        <v>12</v>
      </c>
      <c r="G5" s="47" t="s">
        <v>64</v>
      </c>
      <c r="H5" s="45">
        <v>0.81597222222222221</v>
      </c>
      <c r="I5" s="38">
        <v>2.5462962962962961E-3</v>
      </c>
    </row>
    <row r="6" spans="2:9" x14ac:dyDescent="0.2">
      <c r="B6" s="42">
        <v>6</v>
      </c>
      <c r="C6" s="47" t="s">
        <v>104</v>
      </c>
      <c r="D6" s="47" t="s">
        <v>183</v>
      </c>
      <c r="E6" s="48"/>
      <c r="F6" s="44" t="s">
        <v>12</v>
      </c>
      <c r="G6" s="47" t="s">
        <v>64</v>
      </c>
      <c r="H6" s="45">
        <v>0.81597222222222221</v>
      </c>
      <c r="I6" s="38">
        <v>2.5462962962962961E-3</v>
      </c>
    </row>
    <row r="7" spans="2:9" x14ac:dyDescent="0.2">
      <c r="B7" s="42">
        <v>7</v>
      </c>
      <c r="C7" s="47" t="s">
        <v>105</v>
      </c>
      <c r="D7" s="47" t="s">
        <v>180</v>
      </c>
      <c r="E7" s="48"/>
      <c r="F7" s="44" t="s">
        <v>12</v>
      </c>
      <c r="G7" s="47" t="s">
        <v>64</v>
      </c>
      <c r="H7" s="45">
        <v>0.81597222222222221</v>
      </c>
      <c r="I7" s="38">
        <v>2.5462962962962961E-3</v>
      </c>
    </row>
    <row r="8" spans="2:9" x14ac:dyDescent="0.2">
      <c r="B8" s="42">
        <v>12</v>
      </c>
      <c r="C8" s="43" t="s">
        <v>47</v>
      </c>
      <c r="D8" s="43" t="s">
        <v>20</v>
      </c>
      <c r="E8" s="53"/>
      <c r="F8" s="44" t="s">
        <v>12</v>
      </c>
      <c r="G8" s="43" t="s">
        <v>39</v>
      </c>
      <c r="H8" s="45">
        <v>0.82638888888888884</v>
      </c>
      <c r="I8" s="38">
        <v>6.1111111111111114E-3</v>
      </c>
    </row>
    <row r="9" spans="2:9" x14ac:dyDescent="0.2">
      <c r="B9" s="42">
        <v>3</v>
      </c>
      <c r="C9" s="43" t="s">
        <v>102</v>
      </c>
      <c r="D9" s="43" t="s">
        <v>181</v>
      </c>
      <c r="E9" s="46"/>
      <c r="F9" s="44" t="s">
        <v>13</v>
      </c>
      <c r="G9" s="47" t="s">
        <v>39</v>
      </c>
      <c r="H9" s="45">
        <v>0.81874999999999998</v>
      </c>
      <c r="I9" s="38">
        <v>3.4375E-3</v>
      </c>
    </row>
    <row r="10" spans="2:9" x14ac:dyDescent="0.2">
      <c r="B10" s="42">
        <v>8</v>
      </c>
      <c r="C10" s="47" t="s">
        <v>61</v>
      </c>
      <c r="D10" s="47" t="s">
        <v>41</v>
      </c>
      <c r="E10" s="49"/>
      <c r="F10" s="44" t="s">
        <v>13</v>
      </c>
      <c r="G10" s="47" t="s">
        <v>215</v>
      </c>
      <c r="H10" s="45">
        <v>0.82291666666666663</v>
      </c>
      <c r="I10" s="38">
        <v>4.4444444444444444E-3</v>
      </c>
    </row>
    <row r="11" spans="2:9" x14ac:dyDescent="0.2">
      <c r="B11" s="42">
        <v>9</v>
      </c>
      <c r="C11" s="43" t="s">
        <v>106</v>
      </c>
      <c r="D11" s="43" t="s">
        <v>22</v>
      </c>
      <c r="E11" s="49"/>
      <c r="F11" s="44" t="s">
        <v>13</v>
      </c>
      <c r="G11" s="43" t="s">
        <v>215</v>
      </c>
      <c r="H11" s="45">
        <v>0.82291666666666663</v>
      </c>
      <c r="I11" s="38">
        <v>4.4444444444444444E-3</v>
      </c>
    </row>
    <row r="12" spans="2:9" x14ac:dyDescent="0.2">
      <c r="B12" s="42">
        <v>10</v>
      </c>
      <c r="C12" s="43" t="s">
        <v>107</v>
      </c>
      <c r="D12" s="43" t="s">
        <v>18</v>
      </c>
      <c r="E12" s="49"/>
      <c r="F12" s="44" t="s">
        <v>13</v>
      </c>
      <c r="G12" s="43" t="s">
        <v>215</v>
      </c>
      <c r="H12" s="45">
        <v>0.82291666666666663</v>
      </c>
      <c r="I12" s="38">
        <v>4.4444444444444444E-3</v>
      </c>
    </row>
    <row r="13" spans="2:9" x14ac:dyDescent="0.2">
      <c r="B13" s="42">
        <v>11</v>
      </c>
      <c r="C13" s="43" t="s">
        <v>109</v>
      </c>
      <c r="D13" s="43" t="s">
        <v>184</v>
      </c>
      <c r="E13" s="49"/>
      <c r="F13" s="44" t="s">
        <v>13</v>
      </c>
      <c r="G13" s="43" t="s">
        <v>215</v>
      </c>
      <c r="H13" s="45">
        <v>0.82291666666666663</v>
      </c>
      <c r="I13" s="38">
        <v>4.4444444444444444E-3</v>
      </c>
    </row>
    <row r="14" spans="2:9" x14ac:dyDescent="0.2">
      <c r="B14" s="42">
        <v>13</v>
      </c>
      <c r="C14" s="43" t="s">
        <v>38</v>
      </c>
      <c r="D14" s="43" t="s">
        <v>28</v>
      </c>
      <c r="E14" s="49"/>
      <c r="F14" s="44" t="s">
        <v>12</v>
      </c>
      <c r="G14" s="43" t="s">
        <v>39</v>
      </c>
      <c r="H14" s="45">
        <v>0.82777777777777783</v>
      </c>
      <c r="I14" s="38">
        <v>7.4421296296296293E-3</v>
      </c>
    </row>
    <row r="15" spans="2:9" x14ac:dyDescent="0.2">
      <c r="B15" s="42">
        <v>14</v>
      </c>
      <c r="C15" s="43" t="s">
        <v>110</v>
      </c>
      <c r="D15" s="43" t="s">
        <v>185</v>
      </c>
      <c r="E15" s="57"/>
      <c r="F15" s="44" t="s">
        <v>12</v>
      </c>
      <c r="G15" s="43" t="s">
        <v>39</v>
      </c>
      <c r="H15" s="45">
        <v>0.83333333333333337</v>
      </c>
      <c r="I15" s="38">
        <v>1.2442129629629629E-2</v>
      </c>
    </row>
    <row r="16" spans="2:9" x14ac:dyDescent="0.2">
      <c r="B16" s="42">
        <v>15</v>
      </c>
      <c r="C16" s="43" t="s">
        <v>78</v>
      </c>
      <c r="D16" s="43" t="s">
        <v>40</v>
      </c>
      <c r="E16" s="57"/>
      <c r="F16" s="44" t="s">
        <v>13</v>
      </c>
      <c r="G16" s="43" t="s">
        <v>216</v>
      </c>
      <c r="H16" s="45">
        <v>0.82986111111111116</v>
      </c>
      <c r="I16" s="38">
        <v>8.518518518518519E-3</v>
      </c>
    </row>
    <row r="17" spans="2:9" x14ac:dyDescent="0.2">
      <c r="B17" s="42">
        <v>23</v>
      </c>
      <c r="C17" s="47" t="s">
        <v>42</v>
      </c>
      <c r="D17" s="47" t="s">
        <v>19</v>
      </c>
      <c r="E17" s="58"/>
      <c r="F17" s="44" t="s">
        <v>12</v>
      </c>
      <c r="G17" s="47" t="s">
        <v>218</v>
      </c>
      <c r="H17" s="56">
        <v>0.84166666666666667</v>
      </c>
      <c r="I17" s="38">
        <v>1.315972222222222E-2</v>
      </c>
    </row>
    <row r="18" spans="2:9" x14ac:dyDescent="0.2">
      <c r="B18" s="42">
        <v>16</v>
      </c>
      <c r="C18" s="43" t="s">
        <v>83</v>
      </c>
      <c r="D18" s="43" t="s">
        <v>40</v>
      </c>
      <c r="E18" s="57"/>
      <c r="F18" s="44" t="s">
        <v>13</v>
      </c>
      <c r="G18" s="43" t="s">
        <v>216</v>
      </c>
      <c r="H18" s="45">
        <v>0.82986111111111116</v>
      </c>
      <c r="I18" s="38">
        <v>8.518518518518519E-3</v>
      </c>
    </row>
    <row r="19" spans="2:9" x14ac:dyDescent="0.2">
      <c r="B19" s="42">
        <v>17</v>
      </c>
      <c r="C19" s="43" t="s">
        <v>85</v>
      </c>
      <c r="D19" s="43" t="s">
        <v>186</v>
      </c>
      <c r="E19" s="49"/>
      <c r="F19" s="44" t="s">
        <v>13</v>
      </c>
      <c r="G19" s="47" t="s">
        <v>216</v>
      </c>
      <c r="H19" s="45">
        <v>0.82986111111111105</v>
      </c>
      <c r="I19" s="38">
        <v>8.518518518518519E-3</v>
      </c>
    </row>
    <row r="20" spans="2:9" x14ac:dyDescent="0.2">
      <c r="B20" s="42">
        <v>18</v>
      </c>
      <c r="C20" s="47" t="s">
        <v>111</v>
      </c>
      <c r="D20" s="47" t="s">
        <v>187</v>
      </c>
      <c r="E20" s="55"/>
      <c r="F20" s="44" t="s">
        <v>13</v>
      </c>
      <c r="G20" s="47" t="s">
        <v>216</v>
      </c>
      <c r="H20" s="56">
        <v>0.82986111111111105</v>
      </c>
      <c r="I20" s="38">
        <v>8.518518518518519E-3</v>
      </c>
    </row>
    <row r="21" spans="2:9" x14ac:dyDescent="0.2">
      <c r="B21" s="42">
        <v>19</v>
      </c>
      <c r="C21" s="47" t="s">
        <v>82</v>
      </c>
      <c r="D21" s="47" t="s">
        <v>17</v>
      </c>
      <c r="E21" s="55"/>
      <c r="F21" s="44" t="s">
        <v>13</v>
      </c>
      <c r="G21" s="47" t="s">
        <v>217</v>
      </c>
      <c r="H21" s="45">
        <v>0.83680555555555547</v>
      </c>
      <c r="I21" s="38">
        <v>1.0567129629629629E-2</v>
      </c>
    </row>
    <row r="22" spans="2:9" x14ac:dyDescent="0.2">
      <c r="B22" s="42">
        <v>20</v>
      </c>
      <c r="C22" s="47" t="s">
        <v>111</v>
      </c>
      <c r="D22" s="47" t="s">
        <v>41</v>
      </c>
      <c r="E22" s="55"/>
      <c r="F22" s="44" t="s">
        <v>13</v>
      </c>
      <c r="G22" s="47" t="s">
        <v>217</v>
      </c>
      <c r="H22" s="56">
        <v>0.83680555555555547</v>
      </c>
      <c r="I22" s="38">
        <v>1.0567129629629629E-2</v>
      </c>
    </row>
    <row r="23" spans="2:9" x14ac:dyDescent="0.2">
      <c r="B23" s="42">
        <v>21</v>
      </c>
      <c r="C23" s="47" t="s">
        <v>81</v>
      </c>
      <c r="D23" s="47" t="s">
        <v>80</v>
      </c>
      <c r="E23" s="55"/>
      <c r="F23" s="44" t="s">
        <v>13</v>
      </c>
      <c r="G23" s="47" t="s">
        <v>217</v>
      </c>
      <c r="H23" s="45">
        <v>0.83680555555555547</v>
      </c>
      <c r="I23" s="38">
        <v>1.0567129629629629E-2</v>
      </c>
    </row>
    <row r="24" spans="2:9" x14ac:dyDescent="0.2">
      <c r="B24" s="42">
        <v>27</v>
      </c>
      <c r="C24" s="47" t="s">
        <v>114</v>
      </c>
      <c r="D24" s="47" t="s">
        <v>27</v>
      </c>
      <c r="E24" s="49"/>
      <c r="F24" s="44" t="s">
        <v>13</v>
      </c>
      <c r="G24" s="47" t="s">
        <v>219</v>
      </c>
      <c r="H24" s="45">
        <v>0.84583333333333333</v>
      </c>
      <c r="I24" s="38">
        <v>1.5023148148148148E-2</v>
      </c>
    </row>
    <row r="25" spans="2:9" x14ac:dyDescent="0.2">
      <c r="B25" s="42">
        <v>24</v>
      </c>
      <c r="C25" s="47" t="s">
        <v>43</v>
      </c>
      <c r="D25" s="47" t="s">
        <v>14</v>
      </c>
      <c r="E25" s="59"/>
      <c r="F25" s="44" t="s">
        <v>12</v>
      </c>
      <c r="G25" s="47" t="s">
        <v>218</v>
      </c>
      <c r="H25" s="45">
        <v>0.84166666666666667</v>
      </c>
      <c r="I25" s="38">
        <v>1.315972222222222E-2</v>
      </c>
    </row>
    <row r="26" spans="2:9" x14ac:dyDescent="0.2">
      <c r="B26" s="42">
        <v>25</v>
      </c>
      <c r="C26" s="47" t="s">
        <v>44</v>
      </c>
      <c r="D26" s="47" t="s">
        <v>15</v>
      </c>
      <c r="E26" s="57"/>
      <c r="F26" s="44" t="s">
        <v>12</v>
      </c>
      <c r="G26" s="47" t="s">
        <v>218</v>
      </c>
      <c r="H26" s="45">
        <v>0.84166666666666701</v>
      </c>
      <c r="I26" s="38">
        <v>1.315972222222222E-2</v>
      </c>
    </row>
    <row r="27" spans="2:9" x14ac:dyDescent="0.2">
      <c r="B27" s="42">
        <v>32</v>
      </c>
      <c r="C27" s="47" t="s">
        <v>56</v>
      </c>
      <c r="D27" s="47" t="s">
        <v>25</v>
      </c>
      <c r="E27" s="61"/>
      <c r="F27" s="44" t="s">
        <v>12</v>
      </c>
      <c r="G27" s="47" t="s">
        <v>220</v>
      </c>
      <c r="H27" s="45">
        <v>0.85069444444444453</v>
      </c>
      <c r="I27" s="38">
        <v>1.7569444444444447E-2</v>
      </c>
    </row>
    <row r="28" spans="2:9" x14ac:dyDescent="0.2">
      <c r="B28" s="42">
        <v>34</v>
      </c>
      <c r="C28" s="47" t="s">
        <v>116</v>
      </c>
      <c r="D28" s="47" t="s">
        <v>28</v>
      </c>
      <c r="E28" s="62"/>
      <c r="F28" s="44" t="s">
        <v>12</v>
      </c>
      <c r="G28" s="47" t="s">
        <v>220</v>
      </c>
      <c r="H28" s="45">
        <v>0.85069444444444453</v>
      </c>
      <c r="I28" s="38">
        <v>1.7569444444444447E-2</v>
      </c>
    </row>
    <row r="29" spans="2:9" x14ac:dyDescent="0.2">
      <c r="B29" s="42">
        <v>28</v>
      </c>
      <c r="C29" s="47" t="s">
        <v>52</v>
      </c>
      <c r="D29" s="47" t="s">
        <v>53</v>
      </c>
      <c r="E29" s="49"/>
      <c r="F29" s="44" t="s">
        <v>13</v>
      </c>
      <c r="G29" s="47" t="s">
        <v>219</v>
      </c>
      <c r="H29" s="45">
        <v>0.84583333333333333</v>
      </c>
      <c r="I29" s="38">
        <v>1.5023148148148148E-2</v>
      </c>
    </row>
    <row r="30" spans="2:9" x14ac:dyDescent="0.2">
      <c r="B30" s="42">
        <v>29</v>
      </c>
      <c r="C30" s="47" t="s">
        <v>50</v>
      </c>
      <c r="D30" s="47" t="s">
        <v>51</v>
      </c>
      <c r="E30" s="60"/>
      <c r="F30" s="44" t="s">
        <v>13</v>
      </c>
      <c r="G30" s="47" t="s">
        <v>219</v>
      </c>
      <c r="H30" s="45">
        <v>0.84583333333333333</v>
      </c>
      <c r="I30" s="38">
        <v>1.5023148148148148E-2</v>
      </c>
    </row>
    <row r="31" spans="2:9" x14ac:dyDescent="0.2">
      <c r="B31" s="42">
        <v>30</v>
      </c>
      <c r="C31" s="47" t="s">
        <v>115</v>
      </c>
      <c r="D31" s="47" t="s">
        <v>27</v>
      </c>
      <c r="E31" s="61"/>
      <c r="F31" s="44" t="s">
        <v>13</v>
      </c>
      <c r="G31" s="47" t="s">
        <v>219</v>
      </c>
      <c r="H31" s="45">
        <v>0.84583333333333333</v>
      </c>
      <c r="I31" s="38">
        <v>1.5023148148148148E-2</v>
      </c>
    </row>
    <row r="32" spans="2:9" x14ac:dyDescent="0.2">
      <c r="B32" s="42">
        <v>33</v>
      </c>
      <c r="C32" s="47" t="s">
        <v>57</v>
      </c>
      <c r="D32" s="47" t="s">
        <v>17</v>
      </c>
      <c r="E32" s="47"/>
      <c r="F32" s="44" t="s">
        <v>13</v>
      </c>
      <c r="G32" s="47" t="s">
        <v>220</v>
      </c>
      <c r="H32" s="45">
        <v>0.85069444444444453</v>
      </c>
      <c r="I32" s="38">
        <v>1.7569444444444447E-2</v>
      </c>
    </row>
    <row r="33" spans="2:9" x14ac:dyDescent="0.2">
      <c r="B33" s="42">
        <v>36</v>
      </c>
      <c r="C33" s="47" t="s">
        <v>54</v>
      </c>
      <c r="D33" s="47" t="s">
        <v>25</v>
      </c>
      <c r="E33" s="60"/>
      <c r="F33" s="44" t="s">
        <v>12</v>
      </c>
      <c r="G33" s="47" t="s">
        <v>220</v>
      </c>
      <c r="H33" s="45">
        <v>0.85069444444444453</v>
      </c>
      <c r="I33" s="38">
        <v>1.7569444444444447E-2</v>
      </c>
    </row>
    <row r="34" spans="2:9" x14ac:dyDescent="0.2">
      <c r="B34" s="42">
        <v>38</v>
      </c>
      <c r="C34" s="47" t="s">
        <v>119</v>
      </c>
      <c r="D34" s="47" t="s">
        <v>23</v>
      </c>
      <c r="E34" s="60"/>
      <c r="F34" s="44" t="s">
        <v>12</v>
      </c>
      <c r="G34" s="47" t="s">
        <v>219</v>
      </c>
      <c r="H34" s="45">
        <v>0.85416666666666663</v>
      </c>
      <c r="I34" s="38">
        <v>1.5023148148148148E-2</v>
      </c>
    </row>
    <row r="35" spans="2:9" x14ac:dyDescent="0.2">
      <c r="B35" s="42">
        <v>41</v>
      </c>
      <c r="C35" s="63" t="s">
        <v>35</v>
      </c>
      <c r="D35" s="63" t="s">
        <v>20</v>
      </c>
      <c r="E35" s="64"/>
      <c r="F35" s="65" t="s">
        <v>12</v>
      </c>
      <c r="G35" s="63" t="s">
        <v>36</v>
      </c>
      <c r="H35" s="66">
        <v>0.86111111111111116</v>
      </c>
      <c r="I35" s="38">
        <v>2.0405092592592593E-2</v>
      </c>
    </row>
    <row r="36" spans="2:9" x14ac:dyDescent="0.2">
      <c r="B36" s="42">
        <v>57</v>
      </c>
      <c r="C36" s="47" t="s">
        <v>130</v>
      </c>
      <c r="D36" s="47" t="s">
        <v>192</v>
      </c>
      <c r="E36" s="67"/>
      <c r="F36" s="44" t="s">
        <v>13</v>
      </c>
      <c r="G36" s="47" t="s">
        <v>223</v>
      </c>
      <c r="H36" s="45">
        <v>0.87847222222222221</v>
      </c>
      <c r="I36" s="38">
        <v>3.0312499999999996E-2</v>
      </c>
    </row>
    <row r="37" spans="2:9" x14ac:dyDescent="0.2">
      <c r="B37" s="42">
        <v>42</v>
      </c>
      <c r="C37" s="63" t="s">
        <v>122</v>
      </c>
      <c r="D37" s="63" t="s">
        <v>189</v>
      </c>
      <c r="E37" s="64"/>
      <c r="F37" s="65" t="s">
        <v>12</v>
      </c>
      <c r="G37" s="63" t="s">
        <v>36</v>
      </c>
      <c r="H37" s="66">
        <v>0.86111111111111116</v>
      </c>
      <c r="I37" s="38">
        <v>2.0405092592592593E-2</v>
      </c>
    </row>
    <row r="38" spans="2:9" x14ac:dyDescent="0.2">
      <c r="B38" s="42">
        <v>44</v>
      </c>
      <c r="C38" s="47" t="s">
        <v>33</v>
      </c>
      <c r="D38" s="47" t="s">
        <v>34</v>
      </c>
      <c r="E38" s="61"/>
      <c r="F38" s="44" t="s">
        <v>12</v>
      </c>
      <c r="G38" s="47" t="s">
        <v>36</v>
      </c>
      <c r="H38" s="45">
        <v>0.86111111111111116</v>
      </c>
      <c r="I38" s="38">
        <v>2.0405092592592593E-2</v>
      </c>
    </row>
    <row r="39" spans="2:9" x14ac:dyDescent="0.2">
      <c r="B39" s="42">
        <v>45</v>
      </c>
      <c r="C39" s="47" t="s">
        <v>35</v>
      </c>
      <c r="D39" s="47" t="s">
        <v>19</v>
      </c>
      <c r="E39" s="61"/>
      <c r="F39" s="44" t="s">
        <v>12</v>
      </c>
      <c r="G39" s="47" t="s">
        <v>36</v>
      </c>
      <c r="H39" s="45">
        <v>0.86111111111111116</v>
      </c>
      <c r="I39" s="38">
        <v>2.0405092592592593E-2</v>
      </c>
    </row>
    <row r="40" spans="2:9" x14ac:dyDescent="0.2">
      <c r="B40" s="42">
        <v>46</v>
      </c>
      <c r="C40" s="47" t="s">
        <v>62</v>
      </c>
      <c r="D40" s="47" t="s">
        <v>19</v>
      </c>
      <c r="E40" s="61"/>
      <c r="F40" s="44" t="s">
        <v>12</v>
      </c>
      <c r="G40" s="47" t="s">
        <v>222</v>
      </c>
      <c r="H40" s="45">
        <v>0.8666666666666667</v>
      </c>
      <c r="I40" s="38">
        <v>2.326388888888889E-2</v>
      </c>
    </row>
    <row r="41" spans="2:9" x14ac:dyDescent="0.2">
      <c r="B41" s="42">
        <v>47</v>
      </c>
      <c r="C41" s="47" t="s">
        <v>123</v>
      </c>
      <c r="D41" s="47" t="s">
        <v>59</v>
      </c>
      <c r="E41" s="61"/>
      <c r="F41" s="44" t="s">
        <v>12</v>
      </c>
      <c r="G41" s="47" t="s">
        <v>222</v>
      </c>
      <c r="H41" s="45">
        <v>0.8666666666666667</v>
      </c>
      <c r="I41" s="38">
        <v>2.326388888888889E-2</v>
      </c>
    </row>
    <row r="42" spans="2:9" x14ac:dyDescent="0.2">
      <c r="B42" s="42">
        <v>48</v>
      </c>
      <c r="C42" s="47" t="s">
        <v>124</v>
      </c>
      <c r="D42" s="47" t="s">
        <v>48</v>
      </c>
      <c r="E42" s="67"/>
      <c r="F42" s="44" t="s">
        <v>12</v>
      </c>
      <c r="G42" s="47" t="s">
        <v>222</v>
      </c>
      <c r="H42" s="45">
        <v>0.8666666666666667</v>
      </c>
      <c r="I42" s="38">
        <v>2.326388888888889E-2</v>
      </c>
    </row>
    <row r="43" spans="2:9" x14ac:dyDescent="0.2">
      <c r="B43" s="42">
        <v>50</v>
      </c>
      <c r="C43" s="47" t="s">
        <v>126</v>
      </c>
      <c r="D43" s="47" t="s">
        <v>48</v>
      </c>
      <c r="E43" s="61"/>
      <c r="F43" s="44" t="s">
        <v>12</v>
      </c>
      <c r="G43" s="47" t="s">
        <v>60</v>
      </c>
      <c r="H43" s="45">
        <v>0.87152777777777779</v>
      </c>
      <c r="I43" s="38">
        <v>2.5879629629629627E-2</v>
      </c>
    </row>
    <row r="44" spans="2:9" x14ac:dyDescent="0.2">
      <c r="B44" s="42">
        <v>52</v>
      </c>
      <c r="C44" s="47" t="s">
        <v>59</v>
      </c>
      <c r="D44" s="47" t="s">
        <v>15</v>
      </c>
      <c r="E44" s="61"/>
      <c r="F44" s="44" t="s">
        <v>12</v>
      </c>
      <c r="G44" s="47" t="s">
        <v>60</v>
      </c>
      <c r="H44" s="45">
        <v>0.87152777777777779</v>
      </c>
      <c r="I44" s="38">
        <v>2.5879629629629627E-2</v>
      </c>
    </row>
    <row r="45" spans="2:9" x14ac:dyDescent="0.2">
      <c r="B45" s="42">
        <v>53</v>
      </c>
      <c r="C45" s="47" t="s">
        <v>58</v>
      </c>
      <c r="D45" s="47" t="s">
        <v>24</v>
      </c>
      <c r="E45" s="61"/>
      <c r="F45" s="44" t="s">
        <v>12</v>
      </c>
      <c r="G45" s="47" t="s">
        <v>60</v>
      </c>
      <c r="H45" s="45">
        <v>0.87152777777777779</v>
      </c>
      <c r="I45" s="38">
        <v>2.5879629629629627E-2</v>
      </c>
    </row>
    <row r="46" spans="2:9" x14ac:dyDescent="0.2">
      <c r="B46" s="42">
        <v>54</v>
      </c>
      <c r="C46" s="47" t="s">
        <v>127</v>
      </c>
      <c r="D46" s="47" t="s">
        <v>190</v>
      </c>
      <c r="E46" s="47"/>
      <c r="F46" s="44" t="s">
        <v>12</v>
      </c>
      <c r="G46" s="47" t="s">
        <v>39</v>
      </c>
      <c r="H46" s="45">
        <v>0.875</v>
      </c>
      <c r="I46" s="38">
        <v>2.7928240740740743E-2</v>
      </c>
    </row>
    <row r="47" spans="2:9" x14ac:dyDescent="0.2">
      <c r="B47" s="42">
        <v>55</v>
      </c>
      <c r="C47" s="47" t="s">
        <v>128</v>
      </c>
      <c r="D47" s="47" t="s">
        <v>63</v>
      </c>
      <c r="E47" s="67"/>
      <c r="F47" s="44" t="s">
        <v>12</v>
      </c>
      <c r="G47" s="47" t="s">
        <v>39</v>
      </c>
      <c r="H47" s="45">
        <v>0.87569444444444444</v>
      </c>
      <c r="I47" s="38">
        <v>2.7928240740740743E-2</v>
      </c>
    </row>
    <row r="48" spans="2:9" x14ac:dyDescent="0.2">
      <c r="B48" s="42">
        <v>56</v>
      </c>
      <c r="C48" s="47" t="s">
        <v>129</v>
      </c>
      <c r="D48" s="47" t="s">
        <v>191</v>
      </c>
      <c r="E48" s="67"/>
      <c r="F48" s="44" t="s">
        <v>12</v>
      </c>
      <c r="G48" s="47" t="s">
        <v>223</v>
      </c>
      <c r="H48" s="45">
        <v>0.87847222222222221</v>
      </c>
      <c r="I48" s="38">
        <v>3.0312499999999996E-2</v>
      </c>
    </row>
    <row r="49" spans="2:9" x14ac:dyDescent="0.2">
      <c r="B49" s="42">
        <v>58</v>
      </c>
      <c r="C49" s="47" t="s">
        <v>131</v>
      </c>
      <c r="D49" s="47" t="s">
        <v>193</v>
      </c>
      <c r="E49" s="61"/>
      <c r="F49" s="44" t="s">
        <v>12</v>
      </c>
      <c r="G49" s="47" t="s">
        <v>223</v>
      </c>
      <c r="H49" s="45">
        <v>0.87847222222222221</v>
      </c>
      <c r="I49" s="38">
        <v>3.0312499999999996E-2</v>
      </c>
    </row>
    <row r="50" spans="2:9" x14ac:dyDescent="0.2">
      <c r="B50" s="42">
        <v>59</v>
      </c>
      <c r="C50" s="47" t="s">
        <v>132</v>
      </c>
      <c r="D50" s="47" t="s">
        <v>25</v>
      </c>
      <c r="E50" s="61"/>
      <c r="F50" s="44" t="s">
        <v>12</v>
      </c>
      <c r="G50" s="47" t="s">
        <v>223</v>
      </c>
      <c r="H50" s="45">
        <v>0.87847222222222221</v>
      </c>
      <c r="I50" s="38">
        <v>3.0312499999999996E-2</v>
      </c>
    </row>
    <row r="51" spans="2:9" x14ac:dyDescent="0.2">
      <c r="B51" s="42">
        <v>61</v>
      </c>
      <c r="C51" s="47" t="s">
        <v>133</v>
      </c>
      <c r="D51" s="47" t="s">
        <v>70</v>
      </c>
      <c r="E51" s="60"/>
      <c r="F51" s="44" t="s">
        <v>13</v>
      </c>
      <c r="G51" s="47" t="s">
        <v>224</v>
      </c>
      <c r="H51" s="45">
        <v>0.88541666666666663</v>
      </c>
      <c r="I51" s="38">
        <v>3.6377314814814814E-2</v>
      </c>
    </row>
    <row r="52" spans="2:9" x14ac:dyDescent="0.2">
      <c r="B52" s="42">
        <v>60</v>
      </c>
      <c r="C52" s="47" t="s">
        <v>129</v>
      </c>
      <c r="D52" s="47" t="s">
        <v>19</v>
      </c>
      <c r="E52" s="67"/>
      <c r="F52" s="44" t="s">
        <v>12</v>
      </c>
      <c r="G52" s="47" t="s">
        <v>223</v>
      </c>
      <c r="H52" s="45">
        <v>0.87847222222222221</v>
      </c>
      <c r="I52" s="38">
        <v>3.0312499999999996E-2</v>
      </c>
    </row>
    <row r="53" spans="2:9" x14ac:dyDescent="0.2">
      <c r="B53" s="42">
        <v>62</v>
      </c>
      <c r="C53" s="47" t="s">
        <v>134</v>
      </c>
      <c r="D53" s="47" t="s">
        <v>98</v>
      </c>
      <c r="E53" s="60"/>
      <c r="F53" s="44" t="s">
        <v>12</v>
      </c>
      <c r="G53" s="47" t="s">
        <v>224</v>
      </c>
      <c r="H53" s="45">
        <v>0.88541666666666663</v>
      </c>
      <c r="I53" s="38">
        <v>3.6377314814814814E-2</v>
      </c>
    </row>
    <row r="54" spans="2:9" x14ac:dyDescent="0.2">
      <c r="B54" s="42">
        <v>65</v>
      </c>
      <c r="C54" s="47" t="s">
        <v>79</v>
      </c>
      <c r="D54" s="47" t="s">
        <v>195</v>
      </c>
      <c r="E54" s="47"/>
      <c r="F54" s="44" t="s">
        <v>12</v>
      </c>
      <c r="G54" s="47" t="s">
        <v>225</v>
      </c>
      <c r="H54" s="45">
        <v>0.88888888888888884</v>
      </c>
      <c r="I54" s="38">
        <v>3.9490740740740743E-2</v>
      </c>
    </row>
    <row r="55" spans="2:9" x14ac:dyDescent="0.2">
      <c r="B55" s="42">
        <v>66</v>
      </c>
      <c r="C55" s="47" t="s">
        <v>136</v>
      </c>
      <c r="D55" s="47" t="s">
        <v>196</v>
      </c>
      <c r="E55" s="60"/>
      <c r="F55" s="44" t="s">
        <v>12</v>
      </c>
      <c r="G55" s="47" t="s">
        <v>225</v>
      </c>
      <c r="H55" s="45">
        <v>0.88888888888888884</v>
      </c>
      <c r="I55" s="38">
        <v>3.9490740740740743E-2</v>
      </c>
    </row>
    <row r="56" spans="2:9" x14ac:dyDescent="0.2">
      <c r="B56" s="42">
        <v>67</v>
      </c>
      <c r="C56" s="47" t="s">
        <v>137</v>
      </c>
      <c r="D56" s="47" t="s">
        <v>197</v>
      </c>
      <c r="E56" s="60"/>
      <c r="F56" s="44" t="s">
        <v>13</v>
      </c>
      <c r="G56" s="47" t="s">
        <v>225</v>
      </c>
      <c r="H56" s="45">
        <v>0.88888888888888884</v>
      </c>
      <c r="I56" s="38">
        <v>3.9490740740740743E-2</v>
      </c>
    </row>
    <row r="57" spans="2:9" x14ac:dyDescent="0.2">
      <c r="B57" s="42">
        <v>71</v>
      </c>
      <c r="C57" s="47" t="s">
        <v>141</v>
      </c>
      <c r="D57" s="47" t="s">
        <v>199</v>
      </c>
      <c r="E57" s="60"/>
      <c r="F57" s="44" t="s">
        <v>12</v>
      </c>
      <c r="G57" s="47" t="s">
        <v>226</v>
      </c>
      <c r="H57" s="45">
        <v>0.89583333333333337</v>
      </c>
      <c r="I57" s="38">
        <v>4.2326388888888893E-2</v>
      </c>
    </row>
    <row r="58" spans="2:9" x14ac:dyDescent="0.2">
      <c r="B58" s="42">
        <v>79</v>
      </c>
      <c r="C58" s="47" t="s">
        <v>147</v>
      </c>
      <c r="D58" s="47" t="s">
        <v>49</v>
      </c>
      <c r="E58" s="47"/>
      <c r="F58" s="44" t="s">
        <v>12</v>
      </c>
      <c r="G58" s="47" t="s">
        <v>227</v>
      </c>
      <c r="H58" s="45">
        <v>0.90972222222222221</v>
      </c>
      <c r="I58" s="38">
        <v>5.1006944444444445E-2</v>
      </c>
    </row>
    <row r="59" spans="2:9" x14ac:dyDescent="0.2">
      <c r="B59" s="42">
        <v>81</v>
      </c>
      <c r="C59" s="50" t="s">
        <v>149</v>
      </c>
      <c r="D59" s="50" t="s">
        <v>19</v>
      </c>
      <c r="E59" s="50"/>
      <c r="F59" s="42" t="s">
        <v>12</v>
      </c>
      <c r="G59" s="52" t="s">
        <v>247</v>
      </c>
      <c r="H59" s="97"/>
      <c r="I59" s="38">
        <v>8.0891203703703715E-2</v>
      </c>
    </row>
    <row r="60" spans="2:9" x14ac:dyDescent="0.2">
      <c r="B60" s="42">
        <v>68</v>
      </c>
      <c r="C60" s="47" t="s">
        <v>138</v>
      </c>
      <c r="D60" s="47" t="s">
        <v>16</v>
      </c>
      <c r="E60" s="60"/>
      <c r="F60" s="44" t="s">
        <v>13</v>
      </c>
      <c r="G60" s="47" t="s">
        <v>225</v>
      </c>
      <c r="H60" s="45">
        <v>0.88888888888888884</v>
      </c>
      <c r="I60" s="38">
        <v>3.9490740740740743E-2</v>
      </c>
    </row>
    <row r="61" spans="2:9" x14ac:dyDescent="0.2">
      <c r="B61" s="42">
        <v>69</v>
      </c>
      <c r="C61" s="47" t="s">
        <v>139</v>
      </c>
      <c r="D61" s="47" t="s">
        <v>198</v>
      </c>
      <c r="E61" s="60"/>
      <c r="F61" s="44" t="s">
        <v>13</v>
      </c>
      <c r="G61" s="47" t="s">
        <v>226</v>
      </c>
      <c r="H61" s="45">
        <v>0.89583333333333337</v>
      </c>
      <c r="I61" s="38">
        <v>4.2326388888888893E-2</v>
      </c>
    </row>
    <row r="62" spans="2:9" x14ac:dyDescent="0.2">
      <c r="B62" s="42">
        <v>82</v>
      </c>
      <c r="C62" s="50" t="s">
        <v>246</v>
      </c>
      <c r="D62" s="50" t="s">
        <v>48</v>
      </c>
      <c r="E62" s="50"/>
      <c r="F62" s="42" t="s">
        <v>12</v>
      </c>
      <c r="G62" s="52" t="s">
        <v>247</v>
      </c>
      <c r="H62" s="97"/>
      <c r="I62" s="38">
        <v>8.0891203703703715E-2</v>
      </c>
    </row>
    <row r="63" spans="2:9" x14ac:dyDescent="0.2">
      <c r="B63" s="42">
        <v>73</v>
      </c>
      <c r="C63" s="47" t="s">
        <v>65</v>
      </c>
      <c r="D63" s="47" t="s">
        <v>66</v>
      </c>
      <c r="E63" s="60"/>
      <c r="F63" s="44" t="s">
        <v>13</v>
      </c>
      <c r="G63" s="47" t="s">
        <v>227</v>
      </c>
      <c r="H63" s="45">
        <v>0.90277777777777779</v>
      </c>
      <c r="I63" s="38">
        <v>5.1006944444444445E-2</v>
      </c>
    </row>
    <row r="64" spans="2:9" x14ac:dyDescent="0.2">
      <c r="B64" s="42">
        <v>83</v>
      </c>
      <c r="C64" s="50" t="s">
        <v>151</v>
      </c>
      <c r="D64" s="50" t="s">
        <v>98</v>
      </c>
      <c r="E64" s="50"/>
      <c r="F64" s="42" t="s">
        <v>12</v>
      </c>
      <c r="G64" s="52" t="s">
        <v>247</v>
      </c>
      <c r="H64" s="97"/>
      <c r="I64" s="38">
        <v>8.0891203703703715E-2</v>
      </c>
    </row>
    <row r="65" spans="2:9" x14ac:dyDescent="0.2">
      <c r="B65" s="42">
        <v>74</v>
      </c>
      <c r="C65" s="47" t="s">
        <v>143</v>
      </c>
      <c r="D65" s="47" t="s">
        <v>200</v>
      </c>
      <c r="E65" s="60"/>
      <c r="F65" s="44" t="s">
        <v>13</v>
      </c>
      <c r="G65" s="47" t="s">
        <v>227</v>
      </c>
      <c r="H65" s="45">
        <v>0.90277777777777779</v>
      </c>
      <c r="I65" s="38">
        <v>5.1006944444444445E-2</v>
      </c>
    </row>
    <row r="66" spans="2:9" x14ac:dyDescent="0.2">
      <c r="B66" s="42">
        <v>75</v>
      </c>
      <c r="C66" s="47" t="s">
        <v>144</v>
      </c>
      <c r="D66" s="47" t="s">
        <v>37</v>
      </c>
      <c r="E66" s="60"/>
      <c r="F66" s="44" t="s">
        <v>13</v>
      </c>
      <c r="G66" s="47" t="s">
        <v>227</v>
      </c>
      <c r="H66" s="45">
        <v>0.90277777777777779</v>
      </c>
      <c r="I66" s="38">
        <v>5.1006944444444445E-2</v>
      </c>
    </row>
    <row r="67" spans="2:9" x14ac:dyDescent="0.2">
      <c r="B67" s="42">
        <v>76</v>
      </c>
      <c r="C67" s="47" t="s">
        <v>69</v>
      </c>
      <c r="D67" s="47" t="s">
        <v>70</v>
      </c>
      <c r="E67" s="60"/>
      <c r="F67" s="44" t="s">
        <v>13</v>
      </c>
      <c r="G67" s="47" t="s">
        <v>227</v>
      </c>
      <c r="H67" s="45">
        <v>0.90277777777777779</v>
      </c>
      <c r="I67" s="38">
        <v>5.1006944444444445E-2</v>
      </c>
    </row>
    <row r="68" spans="2:9" x14ac:dyDescent="0.2">
      <c r="B68" s="42">
        <v>85</v>
      </c>
      <c r="C68" s="47" t="s">
        <v>46</v>
      </c>
      <c r="D68" s="47" t="s">
        <v>45</v>
      </c>
      <c r="E68" s="54"/>
      <c r="F68" s="44" t="s">
        <v>13</v>
      </c>
      <c r="G68" s="47" t="s">
        <v>39</v>
      </c>
      <c r="H68" s="45">
        <v>0.82638888888888884</v>
      </c>
      <c r="I68" s="38">
        <v>6.1111111111111114E-3</v>
      </c>
    </row>
    <row r="69" spans="2:9" x14ac:dyDescent="0.2">
      <c r="B69" s="42">
        <v>89</v>
      </c>
      <c r="C69" s="47" t="s">
        <v>157</v>
      </c>
      <c r="D69" s="47" t="s">
        <v>17</v>
      </c>
      <c r="E69" s="60"/>
      <c r="F69" s="44" t="s">
        <v>13</v>
      </c>
      <c r="G69" s="47" t="s">
        <v>239</v>
      </c>
      <c r="H69" s="45">
        <v>0.89583333333333337</v>
      </c>
      <c r="I69" s="38">
        <v>5.7708333333333334E-2</v>
      </c>
    </row>
    <row r="70" spans="2:9" x14ac:dyDescent="0.2">
      <c r="B70" s="42">
        <v>84</v>
      </c>
      <c r="C70" s="47" t="s">
        <v>152</v>
      </c>
      <c r="D70" s="47" t="s">
        <v>77</v>
      </c>
      <c r="E70" s="47"/>
      <c r="F70" s="44" t="s">
        <v>12</v>
      </c>
      <c r="G70" s="47" t="s">
        <v>39</v>
      </c>
      <c r="H70" s="69">
        <v>0.85763888888888884</v>
      </c>
      <c r="I70" s="38">
        <v>1.8819444444444448E-2</v>
      </c>
    </row>
    <row r="71" spans="2:9" x14ac:dyDescent="0.2">
      <c r="B71" s="42">
        <v>87</v>
      </c>
      <c r="C71" s="47" t="s">
        <v>155</v>
      </c>
      <c r="D71" s="47" t="s">
        <v>77</v>
      </c>
      <c r="E71" s="47"/>
      <c r="F71" s="44" t="s">
        <v>12</v>
      </c>
      <c r="G71" s="47" t="s">
        <v>39</v>
      </c>
      <c r="H71" s="69">
        <v>0.91319444444444453</v>
      </c>
      <c r="I71" s="38">
        <v>5.7708333333333334E-2</v>
      </c>
    </row>
    <row r="72" spans="2:9" x14ac:dyDescent="0.2">
      <c r="B72" s="42">
        <v>88</v>
      </c>
      <c r="C72" s="47" t="s">
        <v>156</v>
      </c>
      <c r="D72" s="47" t="s">
        <v>49</v>
      </c>
      <c r="E72" s="60"/>
      <c r="F72" s="44" t="s">
        <v>12</v>
      </c>
      <c r="G72" s="47" t="s">
        <v>239</v>
      </c>
      <c r="H72" s="69">
        <v>0.89583333333333337</v>
      </c>
      <c r="I72" s="38">
        <v>5.7708333333333334E-2</v>
      </c>
    </row>
    <row r="73" spans="2:9" x14ac:dyDescent="0.2">
      <c r="B73" s="68">
        <v>94</v>
      </c>
      <c r="C73" s="50" t="s">
        <v>67</v>
      </c>
      <c r="D73" s="50" t="s">
        <v>20</v>
      </c>
      <c r="E73" s="47"/>
      <c r="F73" s="42" t="s">
        <v>12</v>
      </c>
      <c r="G73" s="47" t="s">
        <v>39</v>
      </c>
      <c r="H73" s="69">
        <v>0.91666666666666663</v>
      </c>
      <c r="I73" s="38">
        <v>6.3148148148148148E-2</v>
      </c>
    </row>
    <row r="74" spans="2:9" x14ac:dyDescent="0.2">
      <c r="B74" s="42">
        <v>92</v>
      </c>
      <c r="C74" s="50" t="s">
        <v>160</v>
      </c>
      <c r="D74" s="50" t="s">
        <v>201</v>
      </c>
      <c r="E74" s="47"/>
      <c r="F74" s="42" t="s">
        <v>13</v>
      </c>
      <c r="G74" s="47" t="s">
        <v>39</v>
      </c>
      <c r="H74" s="69">
        <v>0.92361111111111116</v>
      </c>
      <c r="I74" s="38">
        <v>9.0810185185185188E-2</v>
      </c>
    </row>
    <row r="75" spans="2:9" x14ac:dyDescent="0.2">
      <c r="B75" s="42">
        <v>93</v>
      </c>
      <c r="C75" s="50" t="s">
        <v>161</v>
      </c>
      <c r="D75" s="50" t="s">
        <v>202</v>
      </c>
      <c r="E75" s="47"/>
      <c r="F75" s="42" t="s">
        <v>13</v>
      </c>
      <c r="G75" s="47" t="s">
        <v>39</v>
      </c>
      <c r="H75" s="69">
        <v>0.92361111111111116</v>
      </c>
      <c r="I75" s="38">
        <v>9.0810185185185188E-2</v>
      </c>
    </row>
    <row r="76" spans="2:9" x14ac:dyDescent="0.2">
      <c r="B76" s="68">
        <v>99</v>
      </c>
      <c r="C76" s="50" t="s">
        <v>166</v>
      </c>
      <c r="D76" s="50" t="s">
        <v>203</v>
      </c>
      <c r="E76" s="47"/>
      <c r="F76" s="42" t="s">
        <v>12</v>
      </c>
      <c r="G76" s="47" t="s">
        <v>230</v>
      </c>
      <c r="H76" s="69">
        <v>0.92361111111111116</v>
      </c>
      <c r="I76" s="38">
        <v>9.329861111111111E-2</v>
      </c>
    </row>
    <row r="77" spans="2:9" x14ac:dyDescent="0.2">
      <c r="B77" s="42">
        <v>101</v>
      </c>
      <c r="C77" s="50" t="s">
        <v>168</v>
      </c>
      <c r="D77" s="50" t="s">
        <v>48</v>
      </c>
      <c r="E77" s="54"/>
      <c r="F77" s="42" t="s">
        <v>12</v>
      </c>
      <c r="G77" s="47" t="s">
        <v>230</v>
      </c>
      <c r="H77" s="69">
        <v>0.92361111111111116</v>
      </c>
      <c r="I77" s="38">
        <v>9.329861111111111E-2</v>
      </c>
    </row>
    <row r="78" spans="2:9" x14ac:dyDescent="0.2">
      <c r="B78" s="42">
        <v>100</v>
      </c>
      <c r="C78" s="50" t="s">
        <v>167</v>
      </c>
      <c r="D78" s="50" t="s">
        <v>204</v>
      </c>
      <c r="E78" s="47"/>
      <c r="F78" s="42" t="s">
        <v>13</v>
      </c>
      <c r="G78" s="47" t="s">
        <v>230</v>
      </c>
      <c r="H78" s="69">
        <v>0.92361111111111116</v>
      </c>
      <c r="I78" s="38">
        <v>9.329861111111111E-2</v>
      </c>
    </row>
    <row r="79" spans="2:9" x14ac:dyDescent="0.2">
      <c r="B79" s="42">
        <v>110</v>
      </c>
      <c r="C79" s="50" t="s">
        <v>96</v>
      </c>
      <c r="D79" s="50" t="s">
        <v>41</v>
      </c>
      <c r="E79" s="50"/>
      <c r="F79" s="42" t="s">
        <v>13</v>
      </c>
      <c r="G79" s="52" t="s">
        <v>231</v>
      </c>
      <c r="H79" s="69">
        <v>0.93055555555555547</v>
      </c>
      <c r="I79" s="38">
        <v>6.5960648148148157E-2</v>
      </c>
    </row>
    <row r="80" spans="2:9" x14ac:dyDescent="0.2">
      <c r="B80" s="42">
        <v>106</v>
      </c>
      <c r="C80" s="50" t="s">
        <v>108</v>
      </c>
      <c r="D80" s="50" t="s">
        <v>205</v>
      </c>
      <c r="E80" s="51"/>
      <c r="F80" s="42" t="s">
        <v>12</v>
      </c>
      <c r="G80" s="52" t="s">
        <v>215</v>
      </c>
      <c r="H80" s="69">
        <v>0.82291666666666663</v>
      </c>
      <c r="I80" s="38">
        <v>4.4444444444444444E-3</v>
      </c>
    </row>
    <row r="81" spans="2:10" x14ac:dyDescent="0.2">
      <c r="B81" s="42">
        <v>107</v>
      </c>
      <c r="C81" s="50" t="s">
        <v>153</v>
      </c>
      <c r="D81" s="50" t="s">
        <v>49</v>
      </c>
      <c r="E81" s="51"/>
      <c r="F81" s="42" t="s">
        <v>12</v>
      </c>
      <c r="G81" s="52" t="s">
        <v>39</v>
      </c>
      <c r="H81" s="69">
        <v>0.92708333333333337</v>
      </c>
      <c r="I81" s="38">
        <v>7.1979166666666664E-2</v>
      </c>
    </row>
    <row r="82" spans="2:10" x14ac:dyDescent="0.2">
      <c r="B82" s="42">
        <v>108</v>
      </c>
      <c r="C82" s="50" t="s">
        <v>153</v>
      </c>
      <c r="D82" s="50" t="s">
        <v>84</v>
      </c>
      <c r="E82" s="50"/>
      <c r="F82" s="42" t="s">
        <v>12</v>
      </c>
      <c r="G82" s="52" t="s">
        <v>39</v>
      </c>
      <c r="H82" s="69">
        <v>0.92708333333333337</v>
      </c>
      <c r="I82" s="38">
        <v>7.1979166666666664E-2</v>
      </c>
    </row>
    <row r="83" spans="2:10" x14ac:dyDescent="0.2">
      <c r="B83" s="42">
        <v>109</v>
      </c>
      <c r="C83" s="50" t="s">
        <v>76</v>
      </c>
      <c r="D83" s="50" t="s">
        <v>75</v>
      </c>
      <c r="E83" s="50"/>
      <c r="F83" s="42" t="s">
        <v>12</v>
      </c>
      <c r="G83" s="52" t="s">
        <v>231</v>
      </c>
      <c r="H83" s="69">
        <v>0.93055555555555503</v>
      </c>
      <c r="I83" s="38">
        <v>6.5960648148148157E-2</v>
      </c>
    </row>
    <row r="84" spans="2:10" x14ac:dyDescent="0.2">
      <c r="B84" s="68">
        <v>112</v>
      </c>
      <c r="C84" s="50" t="s">
        <v>173</v>
      </c>
      <c r="D84" s="50" t="s">
        <v>40</v>
      </c>
      <c r="E84" s="50"/>
      <c r="F84" s="42" t="s">
        <v>13</v>
      </c>
      <c r="G84" s="52" t="s">
        <v>231</v>
      </c>
      <c r="H84" s="69">
        <v>0.93055555555555503</v>
      </c>
      <c r="I84" s="38">
        <v>6.5960648148148157E-2</v>
      </c>
    </row>
    <row r="85" spans="2:10" x14ac:dyDescent="0.2">
      <c r="B85" s="42">
        <v>116</v>
      </c>
      <c r="C85" s="50" t="s">
        <v>177</v>
      </c>
      <c r="D85" s="50" t="s">
        <v>40</v>
      </c>
      <c r="E85" s="50"/>
      <c r="F85" s="42" t="s">
        <v>13</v>
      </c>
      <c r="G85" s="52" t="s">
        <v>232</v>
      </c>
      <c r="H85" s="69">
        <v>0.9375</v>
      </c>
      <c r="I85" s="38">
        <v>7.6261574074074079E-2</v>
      </c>
    </row>
    <row r="86" spans="2:10" x14ac:dyDescent="0.2">
      <c r="B86" s="42">
        <v>111</v>
      </c>
      <c r="C86" s="50" t="s">
        <v>74</v>
      </c>
      <c r="D86" s="50" t="s">
        <v>73</v>
      </c>
      <c r="E86" s="50"/>
      <c r="F86" s="42" t="s">
        <v>12</v>
      </c>
      <c r="G86" s="52" t="s">
        <v>231</v>
      </c>
      <c r="H86" s="69">
        <v>0.93055555555555547</v>
      </c>
      <c r="I86" s="38">
        <v>6.5960648148148157E-2</v>
      </c>
    </row>
    <row r="87" spans="2:10" x14ac:dyDescent="0.2">
      <c r="B87" s="42">
        <v>115</v>
      </c>
      <c r="C87" s="50" t="s">
        <v>175</v>
      </c>
      <c r="D87" s="50" t="s">
        <v>21</v>
      </c>
      <c r="E87" s="50"/>
      <c r="F87" s="42" t="s">
        <v>12</v>
      </c>
      <c r="G87" s="52" t="s">
        <v>232</v>
      </c>
      <c r="H87" s="69">
        <v>0.9375</v>
      </c>
      <c r="I87" s="38">
        <v>7.6261574074074079E-2</v>
      </c>
    </row>
    <row r="88" spans="2:10" x14ac:dyDescent="0.2">
      <c r="B88" s="42">
        <v>117</v>
      </c>
      <c r="C88" s="50" t="s">
        <v>176</v>
      </c>
      <c r="D88" s="50" t="s">
        <v>207</v>
      </c>
      <c r="E88" s="50"/>
      <c r="F88" s="42" t="s">
        <v>12</v>
      </c>
      <c r="G88" s="52" t="s">
        <v>232</v>
      </c>
      <c r="H88" s="69">
        <v>0.9375</v>
      </c>
      <c r="I88" s="38">
        <v>7.6261574074074079E-2</v>
      </c>
    </row>
    <row r="89" spans="2:10" x14ac:dyDescent="0.2">
      <c r="B89" s="68">
        <v>118</v>
      </c>
      <c r="C89" s="50" t="s">
        <v>178</v>
      </c>
      <c r="D89" s="50" t="s">
        <v>14</v>
      </c>
      <c r="E89" s="50"/>
      <c r="F89" s="42" t="s">
        <v>12</v>
      </c>
      <c r="G89" s="52" t="s">
        <v>232</v>
      </c>
      <c r="H89" s="69">
        <v>0.9375</v>
      </c>
      <c r="I89" s="38">
        <v>7.6261574074074079E-2</v>
      </c>
    </row>
    <row r="90" spans="2:10" x14ac:dyDescent="0.2">
      <c r="B90" s="42">
        <v>120</v>
      </c>
      <c r="C90" s="50" t="s">
        <v>154</v>
      </c>
      <c r="D90" s="50" t="s">
        <v>25</v>
      </c>
      <c r="E90" s="50"/>
      <c r="F90" s="42" t="s">
        <v>12</v>
      </c>
      <c r="G90" s="52" t="s">
        <v>39</v>
      </c>
      <c r="H90" s="69">
        <v>0.91319444444444453</v>
      </c>
      <c r="I90" s="38">
        <v>5.7708333333333334E-2</v>
      </c>
    </row>
    <row r="91" spans="2:10" x14ac:dyDescent="0.2">
      <c r="B91" s="42">
        <v>122</v>
      </c>
      <c r="C91" s="50" t="s">
        <v>97</v>
      </c>
      <c r="D91" s="50" t="s">
        <v>11</v>
      </c>
      <c r="E91" s="51"/>
      <c r="F91" s="42" t="s">
        <v>12</v>
      </c>
      <c r="G91" s="52" t="s">
        <v>39</v>
      </c>
      <c r="H91" s="69">
        <v>0.8125</v>
      </c>
      <c r="I91" s="38">
        <v>0</v>
      </c>
    </row>
    <row r="92" spans="2:10" x14ac:dyDescent="0.2">
      <c r="B92" s="42">
        <v>119</v>
      </c>
      <c r="C92" s="50" t="s">
        <v>179</v>
      </c>
      <c r="D92" s="50" t="s">
        <v>208</v>
      </c>
      <c r="E92" s="50"/>
      <c r="F92" s="42" t="s">
        <v>13</v>
      </c>
      <c r="G92" s="52" t="s">
        <v>232</v>
      </c>
      <c r="H92" s="69">
        <v>0.9375</v>
      </c>
      <c r="I92" s="38">
        <v>7.6261574074074079E-2</v>
      </c>
    </row>
    <row r="93" spans="2:10" x14ac:dyDescent="0.2">
      <c r="B93" s="42">
        <v>138</v>
      </c>
      <c r="C93" s="50" t="s">
        <v>241</v>
      </c>
      <c r="D93" s="50" t="s">
        <v>16</v>
      </c>
      <c r="E93" s="98"/>
      <c r="F93" s="42" t="s">
        <v>13</v>
      </c>
      <c r="G93" s="52" t="s">
        <v>244</v>
      </c>
      <c r="H93" s="42"/>
      <c r="I93" s="38">
        <v>6.7905092592592586E-2</v>
      </c>
      <c r="J93" s="41" t="s">
        <v>245</v>
      </c>
    </row>
    <row r="94" spans="2:10" x14ac:dyDescent="0.2">
      <c r="B94" s="42">
        <v>139</v>
      </c>
      <c r="C94" s="50" t="s">
        <v>240</v>
      </c>
      <c r="D94" s="50" t="s">
        <v>37</v>
      </c>
      <c r="E94" s="50"/>
      <c r="F94" s="42" t="s">
        <v>13</v>
      </c>
      <c r="G94" s="52" t="s">
        <v>244</v>
      </c>
      <c r="H94" s="42"/>
      <c r="I94" s="38">
        <v>6.7905092592592586E-2</v>
      </c>
      <c r="J94" s="41" t="s">
        <v>245</v>
      </c>
    </row>
    <row r="95" spans="2:10" x14ac:dyDescent="0.2">
      <c r="B95" s="42">
        <v>137</v>
      </c>
      <c r="C95" s="50" t="s">
        <v>238</v>
      </c>
      <c r="D95" s="50" t="s">
        <v>77</v>
      </c>
      <c r="E95" s="50"/>
      <c r="F95" s="42" t="s">
        <v>12</v>
      </c>
      <c r="G95" s="52" t="s">
        <v>244</v>
      </c>
      <c r="H95" s="42"/>
      <c r="I95" s="38">
        <v>6.7905092592592586E-2</v>
      </c>
      <c r="J95" s="41" t="s">
        <v>245</v>
      </c>
    </row>
    <row r="96" spans="2:10" x14ac:dyDescent="0.2">
      <c r="B96" s="42">
        <v>140</v>
      </c>
      <c r="C96" s="50" t="s">
        <v>242</v>
      </c>
      <c r="D96" s="50" t="s">
        <v>243</v>
      </c>
      <c r="E96" s="50"/>
      <c r="F96" s="42" t="s">
        <v>12</v>
      </c>
      <c r="G96" s="52" t="s">
        <v>244</v>
      </c>
      <c r="H96" s="42"/>
      <c r="I96" s="38">
        <v>6.7905092592592586E-2</v>
      </c>
      <c r="J96" s="41" t="s">
        <v>245</v>
      </c>
    </row>
  </sheetData>
  <autoFilter ref="B2:J96">
    <sortState ref="B9:J94">
      <sortCondition ref="B2:B96"/>
    </sortState>
  </autoFilter>
  <phoneticPr fontId="8" type="noConversion"/>
  <conditionalFormatting sqref="B95 G47:H50 B3:H46 B47:B79 B81:B92">
    <cfRule type="expression" dxfId="115" priority="67" stopIfTrue="1">
      <formula>$F3="m"</formula>
    </cfRule>
    <cfRule type="expression" dxfId="114" priority="68" stopIfTrue="1">
      <formula>$F3="ž"</formula>
    </cfRule>
  </conditionalFormatting>
  <conditionalFormatting sqref="D81:H90 B81:B90 C97:I65500 B95 B74:H79 H77:H87 B3:I73 B91:G92 I74:I94 G93 C95:F96 H91:H96">
    <cfRule type="expression" dxfId="113" priority="65" stopIfTrue="1">
      <formula>$F3="m"</formula>
    </cfRule>
    <cfRule type="expression" dxfId="112" priority="66" stopIfTrue="1">
      <formula>$F3="ž"</formula>
    </cfRule>
  </conditionalFormatting>
  <conditionalFormatting sqref="C81:C90">
    <cfRule type="expression" dxfId="111" priority="55" stopIfTrue="1">
      <formula>$F81="m"</formula>
    </cfRule>
    <cfRule type="expression" dxfId="110" priority="56" stopIfTrue="1">
      <formula>$F81="ž"</formula>
    </cfRule>
  </conditionalFormatting>
  <conditionalFormatting sqref="B80">
    <cfRule type="expression" dxfId="109" priority="53" stopIfTrue="1">
      <formula>$F80="m"</formula>
    </cfRule>
    <cfRule type="expression" dxfId="108" priority="54" stopIfTrue="1">
      <formula>$F80="ž"</formula>
    </cfRule>
  </conditionalFormatting>
  <conditionalFormatting sqref="B80:G80">
    <cfRule type="expression" dxfId="107" priority="51" stopIfTrue="1">
      <formula>$F80="m"</formula>
    </cfRule>
    <cfRule type="expression" dxfId="106" priority="52" stopIfTrue="1">
      <formula>$F80="ž"</formula>
    </cfRule>
  </conditionalFormatting>
  <conditionalFormatting sqref="B100:B65503">
    <cfRule type="expression" dxfId="105" priority="73" stopIfTrue="1">
      <formula>$F97="m"</formula>
    </cfRule>
    <cfRule type="expression" dxfId="104" priority="74" stopIfTrue="1">
      <formula>$F97="ž"</formula>
    </cfRule>
  </conditionalFormatting>
  <conditionalFormatting sqref="B94 B96">
    <cfRule type="expression" dxfId="103" priority="49" stopIfTrue="1">
      <formula>$F94="m"</formula>
    </cfRule>
    <cfRule type="expression" dxfId="102" priority="50" stopIfTrue="1">
      <formula>$F94="ž"</formula>
    </cfRule>
  </conditionalFormatting>
  <conditionalFormatting sqref="B94:F94 B96">
    <cfRule type="expression" dxfId="101" priority="47" stopIfTrue="1">
      <formula>$F94="m"</formula>
    </cfRule>
    <cfRule type="expression" dxfId="100" priority="48" stopIfTrue="1">
      <formula>$F94="ž"</formula>
    </cfRule>
  </conditionalFormatting>
  <conditionalFormatting sqref="B93">
    <cfRule type="expression" dxfId="99" priority="35" stopIfTrue="1">
      <formula>$F93="m"</formula>
    </cfRule>
    <cfRule type="expression" dxfId="98" priority="36" stopIfTrue="1">
      <formula>$F93="ž"</formula>
    </cfRule>
  </conditionalFormatting>
  <conditionalFormatting sqref="B93:D93 F93">
    <cfRule type="expression" dxfId="97" priority="33" stopIfTrue="1">
      <formula>$F93="m"</formula>
    </cfRule>
    <cfRule type="expression" dxfId="96" priority="34" stopIfTrue="1">
      <formula>$F93="ž"</formula>
    </cfRule>
  </conditionalFormatting>
  <conditionalFormatting sqref="I95">
    <cfRule type="expression" dxfId="95" priority="7" stopIfTrue="1">
      <formula>$F95="m"</formula>
    </cfRule>
    <cfRule type="expression" dxfId="94" priority="8" stopIfTrue="1">
      <formula>$F95="ž"</formula>
    </cfRule>
  </conditionalFormatting>
  <conditionalFormatting sqref="G94">
    <cfRule type="expression" dxfId="93" priority="19" stopIfTrue="1">
      <formula>$F94="m"</formula>
    </cfRule>
    <cfRule type="expression" dxfId="92" priority="20" stopIfTrue="1">
      <formula>$F94="ž"</formula>
    </cfRule>
  </conditionalFormatting>
  <conditionalFormatting sqref="G95">
    <cfRule type="expression" dxfId="91" priority="13" stopIfTrue="1">
      <formula>$F95="m"</formula>
    </cfRule>
    <cfRule type="expression" dxfId="90" priority="14" stopIfTrue="1">
      <formula>$F95="ž"</formula>
    </cfRule>
  </conditionalFormatting>
  <conditionalFormatting sqref="G96">
    <cfRule type="expression" dxfId="89" priority="11" stopIfTrue="1">
      <formula>$F96="m"</formula>
    </cfRule>
    <cfRule type="expression" dxfId="88" priority="12" stopIfTrue="1">
      <formula>$F96="ž"</formula>
    </cfRule>
  </conditionalFormatting>
  <conditionalFormatting sqref="I96">
    <cfRule type="expression" dxfId="87" priority="5" stopIfTrue="1">
      <formula>$F96="m"</formula>
    </cfRule>
    <cfRule type="expression" dxfId="86" priority="6" stopIfTrue="1">
      <formula>$F96="ž"</formula>
    </cfRule>
  </conditionalFormatting>
  <conditionalFormatting sqref="B97:B99">
    <cfRule type="expression" dxfId="85" priority="75" stopIfTrue="1">
      <formula>#REF!="m"</formula>
    </cfRule>
    <cfRule type="expression" dxfId="84" priority="76" stopIfTrue="1">
      <formula>#REF!="ž"</formula>
    </cfRule>
  </conditionalFormatting>
  <pageMargins left="0.7" right="0.7" top="0.75" bottom="0.75" header="0.3" footer="0.3"/>
  <pageSetup paperSize="9" scale="73" fitToHeight="5" orientation="portrait" horizontalDpi="4294967294" verticalDpi="0" copies="1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M129"/>
  <sheetViews>
    <sheetView showGridLines="0" workbookViewId="0">
      <selection activeCell="I96" sqref="I96"/>
    </sheetView>
  </sheetViews>
  <sheetFormatPr defaultColWidth="8.85546875" defaultRowHeight="12.75" x14ac:dyDescent="0.2"/>
  <cols>
    <col min="2" max="2" width="8.85546875" style="21"/>
    <col min="3" max="3" width="10.28515625" bestFit="1" customWidth="1"/>
    <col min="5" max="5" width="13.28515625" customWidth="1"/>
    <col min="6" max="6" width="8.85546875" style="7"/>
    <col min="7" max="7" width="17.28515625" style="7" customWidth="1"/>
    <col min="8" max="8" width="11.42578125" style="9" customWidth="1"/>
    <col min="9" max="9" width="11.28515625" style="18" customWidth="1"/>
    <col min="10" max="10" width="9.42578125" style="7" customWidth="1"/>
    <col min="11" max="11" width="13.28515625" customWidth="1"/>
    <col min="12" max="12" width="14" customWidth="1"/>
    <col min="13" max="13" width="10" customWidth="1"/>
  </cols>
  <sheetData>
    <row r="1" spans="2:10" x14ac:dyDescent="0.2">
      <c r="B1" s="39" t="s">
        <v>235</v>
      </c>
      <c r="I1" s="39" t="s">
        <v>235</v>
      </c>
    </row>
    <row r="2" spans="2:10" s="1" customFormat="1" ht="33" customHeight="1" x14ac:dyDescent="0.2">
      <c r="B2" s="19" t="s">
        <v>0</v>
      </c>
      <c r="C2" s="12" t="s">
        <v>1</v>
      </c>
      <c r="D2" s="12" t="s">
        <v>2</v>
      </c>
      <c r="E2" s="12" t="s">
        <v>8</v>
      </c>
      <c r="F2" s="12" t="s">
        <v>3</v>
      </c>
      <c r="G2" s="12" t="s">
        <v>6</v>
      </c>
      <c r="H2" s="12" t="s">
        <v>5</v>
      </c>
      <c r="I2" s="16" t="s">
        <v>31</v>
      </c>
      <c r="J2" s="11" t="s">
        <v>7</v>
      </c>
    </row>
    <row r="3" spans="2:10" x14ac:dyDescent="0.2">
      <c r="B3" s="20">
        <v>122</v>
      </c>
      <c r="C3" s="3" t="str">
        <f>VLOOKUP(B3,'startovní listina'!$B:$G,2,FALSE)</f>
        <v>Malák</v>
      </c>
      <c r="D3" s="3" t="str">
        <f>VLOOKUP(B3,'startovní listina'!$B:$G,3,FALSE)</f>
        <v>Karel</v>
      </c>
      <c r="E3" s="3" t="str">
        <f>VLOOKUP(B3,'startovní listina'!$B$3:$I$96,6,FALSE)</f>
        <v>jednotlivec</v>
      </c>
      <c r="F3" s="2" t="str">
        <f>VLOOKUP(B3,'startovní listina'!$B:$G,5,FALSE)</f>
        <v>m</v>
      </c>
      <c r="G3" s="2" t="str">
        <f>VLOOKUP(B3,'startovní listina'!$B:$G,6,FALSE)</f>
        <v>jednotlivec</v>
      </c>
      <c r="H3" s="14">
        <f>VLOOKUP(B3,'startovní listina'!$B:$I,8,FALSE)</f>
        <v>0</v>
      </c>
      <c r="I3" s="17">
        <v>4.9189814814814818E-2</v>
      </c>
      <c r="J3" s="14">
        <f t="shared" ref="J3:J35" si="0">I3-H3</f>
        <v>4.9189814814814818E-2</v>
      </c>
    </row>
    <row r="4" spans="2:10" x14ac:dyDescent="0.2">
      <c r="B4" s="20">
        <v>13</v>
      </c>
      <c r="C4" s="3" t="str">
        <f>VLOOKUP(B4,'startovní listina'!$B:$G,2,FALSE)</f>
        <v>Kotrc</v>
      </c>
      <c r="D4" s="3" t="str">
        <f>VLOOKUP(B4,'startovní listina'!$B:$G,3,FALSE)</f>
        <v>Pavel</v>
      </c>
      <c r="E4" s="3" t="str">
        <f>VLOOKUP(B4,'startovní listina'!$B$3:$I$96,6,FALSE)</f>
        <v>jednotlivec</v>
      </c>
      <c r="F4" s="2" t="str">
        <f>VLOOKUP(B4,'startovní listina'!$B:$G,5,FALSE)</f>
        <v>m</v>
      </c>
      <c r="G4" s="2" t="str">
        <f>VLOOKUP(B4,'startovní listina'!$B:$G,6,FALSE)</f>
        <v>jednotlivec</v>
      </c>
      <c r="H4" s="14">
        <f>VLOOKUP(B4,'startovní listina'!$B:$I,8,FALSE)</f>
        <v>7.4421296296296293E-3</v>
      </c>
      <c r="I4" s="17">
        <v>5.3495370370370367E-2</v>
      </c>
      <c r="J4" s="14">
        <f t="shared" si="0"/>
        <v>4.6053240740740735E-2</v>
      </c>
    </row>
    <row r="5" spans="2:10" x14ac:dyDescent="0.2">
      <c r="B5" s="20">
        <v>5</v>
      </c>
      <c r="C5" s="3" t="str">
        <f>VLOOKUP(B5,'startovní listina'!$B:$G,2,FALSE)</f>
        <v>vondráček</v>
      </c>
      <c r="D5" s="3" t="str">
        <f>VLOOKUP(B5,'startovní listina'!$B:$G,3,FALSE)</f>
        <v>matouš</v>
      </c>
      <c r="E5" s="3" t="str">
        <f>VLOOKUP(B5,'startovní listina'!$B$3:$I$96,6,FALSE)</f>
        <v>sokol-bavorov</v>
      </c>
      <c r="F5" s="2" t="str">
        <f>VLOOKUP(B5,'startovní listina'!$B:$G,5,FALSE)</f>
        <v>m</v>
      </c>
      <c r="G5" s="2" t="str">
        <f>VLOOKUP(B5,'startovní listina'!$B:$G,6,FALSE)</f>
        <v>sokol-bavorov</v>
      </c>
      <c r="H5" s="14">
        <f>VLOOKUP(B5,'startovní listina'!$B:$I,8,FALSE)</f>
        <v>2.5462962962962961E-3</v>
      </c>
      <c r="I5" s="17">
        <v>5.5034722222222221E-2</v>
      </c>
      <c r="J5" s="14">
        <f t="shared" si="0"/>
        <v>5.2488425925925924E-2</v>
      </c>
    </row>
    <row r="6" spans="2:10" x14ac:dyDescent="0.2">
      <c r="B6" s="20">
        <v>2</v>
      </c>
      <c r="C6" s="3" t="str">
        <f>VLOOKUP(B6,'startovní listina'!$B:$G,2,FALSE)</f>
        <v>kůs</v>
      </c>
      <c r="D6" s="3" t="str">
        <f>VLOOKUP(B6,'startovní listina'!$B:$G,3,FALSE)</f>
        <v>václav</v>
      </c>
      <c r="E6" s="3" t="str">
        <f>VLOOKUP(B6,'startovní listina'!$B$3:$I$96,6,FALSE)</f>
        <v>sokol-bavorov</v>
      </c>
      <c r="F6" s="2" t="str">
        <f>VLOOKUP(B6,'startovní listina'!$B:$G,5,FALSE)</f>
        <v>m</v>
      </c>
      <c r="G6" s="2" t="str">
        <f>VLOOKUP(B6,'startovní listina'!$B:$G,6,FALSE)</f>
        <v>sokol-bavorov</v>
      </c>
      <c r="H6" s="14">
        <f>VLOOKUP(B6,'startovní listina'!$B:$I,8,FALSE)</f>
        <v>2.5462962962962961E-3</v>
      </c>
      <c r="I6" s="17">
        <v>5.5046296296296295E-2</v>
      </c>
      <c r="J6" s="14">
        <f t="shared" si="0"/>
        <v>5.2499999999999998E-2</v>
      </c>
    </row>
    <row r="7" spans="2:10" x14ac:dyDescent="0.2">
      <c r="B7" s="20">
        <v>7</v>
      </c>
      <c r="C7" s="3" t="str">
        <f>VLOOKUP(B7,'startovní listina'!$B:$G,2,FALSE)</f>
        <v>hanžl</v>
      </c>
      <c r="D7" s="3" t="str">
        <f>VLOOKUP(B7,'startovní listina'!$B:$G,3,FALSE)</f>
        <v>václav</v>
      </c>
      <c r="E7" s="3" t="str">
        <f>VLOOKUP(B7,'startovní listina'!$B$3:$I$96,6,FALSE)</f>
        <v>sokol-bavorov</v>
      </c>
      <c r="F7" s="2" t="str">
        <f>VLOOKUP(B7,'startovní listina'!$B:$G,5,FALSE)</f>
        <v>m</v>
      </c>
      <c r="G7" s="2" t="str">
        <f>VLOOKUP(B7,'startovní listina'!$B:$G,6,FALSE)</f>
        <v>sokol-bavorov</v>
      </c>
      <c r="H7" s="14">
        <f>VLOOKUP(B7,'startovní listina'!$B:$I,8,FALSE)</f>
        <v>2.5462962962962961E-3</v>
      </c>
      <c r="I7" s="17">
        <v>5.5428240740740743E-2</v>
      </c>
      <c r="J7" s="14">
        <f t="shared" si="0"/>
        <v>5.2881944444444447E-2</v>
      </c>
    </row>
    <row r="8" spans="2:10" x14ac:dyDescent="0.2">
      <c r="B8" s="20">
        <v>6</v>
      </c>
      <c r="C8" s="3" t="str">
        <f>VLOOKUP(B8,'startovní listina'!$B:$G,2,FALSE)</f>
        <v>koutský</v>
      </c>
      <c r="D8" s="3" t="str">
        <f>VLOOKUP(B8,'startovní listina'!$B:$G,3,FALSE)</f>
        <v>josef</v>
      </c>
      <c r="E8" s="3" t="str">
        <f>VLOOKUP(B8,'startovní listina'!$B$3:$I$96,6,FALSE)</f>
        <v>sokol-bavorov</v>
      </c>
      <c r="F8" s="2" t="str">
        <f>VLOOKUP(B8,'startovní listina'!$B:$G,5,FALSE)</f>
        <v>m</v>
      </c>
      <c r="G8" s="2" t="str">
        <f>VLOOKUP(B8,'startovní listina'!$B:$G,6,FALSE)</f>
        <v>sokol-bavorov</v>
      </c>
      <c r="H8" s="14">
        <f>VLOOKUP(B8,'startovní listina'!$B:$I,8,FALSE)</f>
        <v>2.5462962962962961E-3</v>
      </c>
      <c r="I8" s="17">
        <v>5.5763888888888891E-2</v>
      </c>
      <c r="J8" s="14">
        <f t="shared" si="0"/>
        <v>5.3217592592592594E-2</v>
      </c>
    </row>
    <row r="9" spans="2:10" x14ac:dyDescent="0.2">
      <c r="B9" s="20">
        <v>85</v>
      </c>
      <c r="C9" s="3" t="str">
        <f>VLOOKUP(B9,'startovní listina'!$B:$G,2,FALSE)</f>
        <v>Kárová</v>
      </c>
      <c r="D9" s="3" t="str">
        <f>VLOOKUP(B9,'startovní listina'!$B:$G,3,FALSE)</f>
        <v>Saša</v>
      </c>
      <c r="E9" s="3" t="str">
        <f>VLOOKUP(B9,'startovní listina'!$B$3:$I$96,6,FALSE)</f>
        <v>jednotlivec</v>
      </c>
      <c r="F9" s="2" t="str">
        <f>VLOOKUP(B9,'startovní listina'!$B:$G,5,FALSE)</f>
        <v>ž</v>
      </c>
      <c r="G9" s="2" t="str">
        <f>VLOOKUP(B9,'startovní listina'!$B:$G,6,FALSE)</f>
        <v>jednotlivec</v>
      </c>
      <c r="H9" s="14">
        <f>VLOOKUP(B9,'startovní listina'!$B:$I,8,FALSE)</f>
        <v>6.1111111111111114E-3</v>
      </c>
      <c r="I9" s="17">
        <v>5.6134259259259266E-2</v>
      </c>
      <c r="J9" s="14">
        <f t="shared" si="0"/>
        <v>5.0023148148148157E-2</v>
      </c>
    </row>
    <row r="10" spans="2:10" x14ac:dyDescent="0.2">
      <c r="B10" s="20">
        <v>12</v>
      </c>
      <c r="C10" s="3" t="str">
        <f>VLOOKUP(B10,'startovní listina'!$B:$G,2,FALSE)</f>
        <v>Hnilička</v>
      </c>
      <c r="D10" s="3" t="str">
        <f>VLOOKUP(B10,'startovní listina'!$B:$G,3,FALSE)</f>
        <v>Michal</v>
      </c>
      <c r="E10" s="3" t="str">
        <f>VLOOKUP(B10,'startovní listina'!$B$3:$I$96,6,FALSE)</f>
        <v>jednotlivec</v>
      </c>
      <c r="F10" s="2" t="str">
        <f>VLOOKUP(B10,'startovní listina'!$B:$G,5,FALSE)</f>
        <v>m</v>
      </c>
      <c r="G10" s="2" t="str">
        <f>VLOOKUP(B10,'startovní listina'!$B:$G,6,FALSE)</f>
        <v>jednotlivec</v>
      </c>
      <c r="H10" s="14">
        <f>VLOOKUP(B10,'startovní listina'!$B:$I,8,FALSE)</f>
        <v>6.1111111111111114E-3</v>
      </c>
      <c r="I10" s="17">
        <v>5.6134259259259266E-2</v>
      </c>
      <c r="J10" s="14">
        <f t="shared" si="0"/>
        <v>5.0023148148148157E-2</v>
      </c>
    </row>
    <row r="11" spans="2:10" x14ac:dyDescent="0.2">
      <c r="B11" s="20">
        <v>3</v>
      </c>
      <c r="C11" s="3" t="str">
        <f>VLOOKUP(B11,'startovní listina'!$B:$G,2,FALSE)</f>
        <v>Sveykovská</v>
      </c>
      <c r="D11" s="3" t="str">
        <f>VLOOKUP(B11,'startovní listina'!$B:$G,3,FALSE)</f>
        <v>Gabriela</v>
      </c>
      <c r="E11" s="3" t="str">
        <f>VLOOKUP(B11,'startovní listina'!$B$3:$I$96,6,FALSE)</f>
        <v>jednotlivec</v>
      </c>
      <c r="F11" s="2" t="str">
        <f>VLOOKUP(B11,'startovní listina'!$B:$G,5,FALSE)</f>
        <v>ž</v>
      </c>
      <c r="G11" s="2" t="str">
        <f>VLOOKUP(B11,'startovní listina'!$B:$G,6,FALSE)</f>
        <v>jednotlivec</v>
      </c>
      <c r="H11" s="14">
        <f>VLOOKUP(B11,'startovní listina'!$B:$I,8,FALSE)</f>
        <v>3.4375E-3</v>
      </c>
      <c r="I11" s="17">
        <v>6.9178240740740735E-2</v>
      </c>
      <c r="J11" s="14">
        <f t="shared" si="0"/>
        <v>6.5740740740740738E-2</v>
      </c>
    </row>
    <row r="12" spans="2:10" x14ac:dyDescent="0.2">
      <c r="B12" s="20">
        <v>4</v>
      </c>
      <c r="C12" s="3" t="str">
        <f>VLOOKUP(B12,'startovní listina'!$B:$G,2,FALSE)</f>
        <v>jaroš</v>
      </c>
      <c r="D12" s="3" t="str">
        <f>VLOOKUP(B12,'startovní listina'!$B:$G,3,FALSE)</f>
        <v>václav</v>
      </c>
      <c r="E12" s="3" t="str">
        <f>VLOOKUP(B12,'startovní listina'!$B$3:$I$96,6,FALSE)</f>
        <v>jednotlivec</v>
      </c>
      <c r="F12" s="2" t="str">
        <f>VLOOKUP(B12,'startovní listina'!$B:$G,5,FALSE)</f>
        <v>m</v>
      </c>
      <c r="G12" s="2" t="str">
        <f>VLOOKUP(B12,'startovní listina'!$B:$G,6,FALSE)</f>
        <v>jednotlivec</v>
      </c>
      <c r="H12" s="14">
        <f>VLOOKUP(B12,'startovní listina'!$B:$I,8,FALSE)</f>
        <v>3.4375E-3</v>
      </c>
      <c r="I12" s="17">
        <v>6.9178240740740735E-2</v>
      </c>
      <c r="J12" s="14">
        <f t="shared" si="0"/>
        <v>6.5740740740740738E-2</v>
      </c>
    </row>
    <row r="13" spans="2:10" x14ac:dyDescent="0.2">
      <c r="B13" s="20">
        <v>14</v>
      </c>
      <c r="C13" s="3" t="str">
        <f>VLOOKUP(B13,'startovní listina'!$B:$G,2,FALSE)</f>
        <v>musil</v>
      </c>
      <c r="D13" s="3" t="str">
        <f>VLOOKUP(B13,'startovní listina'!$B:$G,3,FALSE)</f>
        <v>jan</v>
      </c>
      <c r="E13" s="3" t="str">
        <f>VLOOKUP(B13,'startovní listina'!$B$3:$I$96,6,FALSE)</f>
        <v>jednotlivec</v>
      </c>
      <c r="F13" s="2" t="str">
        <f>VLOOKUP(B13,'startovní listina'!$B:$G,5,FALSE)</f>
        <v>m</v>
      </c>
      <c r="G13" s="2" t="str">
        <f>VLOOKUP(B13,'startovní listina'!$B:$G,6,FALSE)</f>
        <v>jednotlivec</v>
      </c>
      <c r="H13" s="14">
        <f>VLOOKUP(B13,'startovní listina'!$B:$I,8,FALSE)</f>
        <v>1.2442129629629629E-2</v>
      </c>
      <c r="I13" s="17">
        <v>7.1180555555555566E-2</v>
      </c>
      <c r="J13" s="14">
        <f t="shared" si="0"/>
        <v>5.8738425925925937E-2</v>
      </c>
    </row>
    <row r="14" spans="2:10" x14ac:dyDescent="0.2">
      <c r="B14" s="20">
        <v>84</v>
      </c>
      <c r="C14" s="3" t="str">
        <f>VLOOKUP(B14,'startovní listina'!$B:$G,2,FALSE)</f>
        <v>Čížek</v>
      </c>
      <c r="D14" s="3" t="str">
        <f>VLOOKUP(B14,'startovní listina'!$B:$G,3,FALSE)</f>
        <v>Milan</v>
      </c>
      <c r="E14" s="3" t="str">
        <f>VLOOKUP(B14,'startovní listina'!$B$3:$I$96,6,FALSE)</f>
        <v>jednotlivec</v>
      </c>
      <c r="F14" s="2" t="str">
        <f>VLOOKUP(B14,'startovní listina'!$B:$G,5,FALSE)</f>
        <v>m</v>
      </c>
      <c r="G14" s="2" t="str">
        <f>VLOOKUP(B14,'startovní listina'!$B:$G,6,FALSE)</f>
        <v>jednotlivec</v>
      </c>
      <c r="H14" s="14">
        <f>VLOOKUP(B14,'startovní listina'!$B:$I,8,FALSE)</f>
        <v>1.8819444444444448E-2</v>
      </c>
      <c r="I14" s="17">
        <v>7.2233796296296296E-2</v>
      </c>
      <c r="J14" s="14">
        <f t="shared" si="0"/>
        <v>5.3414351851851852E-2</v>
      </c>
    </row>
    <row r="15" spans="2:10" x14ac:dyDescent="0.2">
      <c r="B15" s="20">
        <v>23</v>
      </c>
      <c r="C15" s="3" t="str">
        <f>VLOOKUP(B15,'startovní listina'!$B:$G,2,FALSE)</f>
        <v>Bartl</v>
      </c>
      <c r="D15" s="3" t="str">
        <f>VLOOKUP(B15,'startovní listina'!$B:$G,3,FALSE)</f>
        <v>Martin</v>
      </c>
      <c r="E15" s="3" t="str">
        <f>VLOOKUP(B15,'startovní listina'!$B$3:$I$96,6,FALSE)</f>
        <v>Survival Mix</v>
      </c>
      <c r="F15" s="2" t="str">
        <f>VLOOKUP(B15,'startovní listina'!$B:$G,5,FALSE)</f>
        <v>m</v>
      </c>
      <c r="G15" s="2" t="str">
        <f>VLOOKUP(B15,'startovní listina'!$B:$G,6,FALSE)</f>
        <v>Survival Mix</v>
      </c>
      <c r="H15" s="14">
        <f>VLOOKUP(B15,'startovní listina'!$B:$I,8,FALSE)</f>
        <v>1.315972222222222E-2</v>
      </c>
      <c r="I15" s="17">
        <v>7.5034722222222225E-2</v>
      </c>
      <c r="J15" s="14">
        <f t="shared" si="0"/>
        <v>6.1875000000000006E-2</v>
      </c>
    </row>
    <row r="16" spans="2:10" x14ac:dyDescent="0.2">
      <c r="B16" s="20">
        <v>24</v>
      </c>
      <c r="C16" s="3" t="str">
        <f>VLOOKUP(B16,'startovní listina'!$B:$G,2,FALSE)</f>
        <v>Průša</v>
      </c>
      <c r="D16" s="3" t="str">
        <f>VLOOKUP(B16,'startovní listina'!$B:$G,3,FALSE)</f>
        <v>David</v>
      </c>
      <c r="E16" s="3" t="str">
        <f>VLOOKUP(B16,'startovní listina'!$B$3:$I$96,6,FALSE)</f>
        <v>Survival Mix</v>
      </c>
      <c r="F16" s="2" t="str">
        <f>VLOOKUP(B16,'startovní listina'!$B:$G,5,FALSE)</f>
        <v>m</v>
      </c>
      <c r="G16" s="2" t="str">
        <f>VLOOKUP(B16,'startovní listina'!$B:$G,6,FALSE)</f>
        <v>Survival Mix</v>
      </c>
      <c r="H16" s="14">
        <f>VLOOKUP(B16,'startovní listina'!$B:$I,8,FALSE)</f>
        <v>1.315972222222222E-2</v>
      </c>
      <c r="I16" s="17">
        <v>7.5034722222222225E-2</v>
      </c>
      <c r="J16" s="14">
        <f t="shared" si="0"/>
        <v>6.1875000000000006E-2</v>
      </c>
    </row>
    <row r="17" spans="2:13" x14ac:dyDescent="0.2">
      <c r="B17" s="20">
        <v>25</v>
      </c>
      <c r="C17" s="3" t="str">
        <f>VLOOKUP(B17,'startovní listina'!$B:$G,2,FALSE)</f>
        <v>Vilím</v>
      </c>
      <c r="D17" s="3" t="str">
        <f>VLOOKUP(B17,'startovní listina'!$B:$G,3,FALSE)</f>
        <v>Lukáš</v>
      </c>
      <c r="E17" s="3" t="str">
        <f>VLOOKUP(B17,'startovní listina'!$B$3:$I$96,6,FALSE)</f>
        <v>Survival Mix</v>
      </c>
      <c r="F17" s="2" t="str">
        <f>VLOOKUP(B17,'startovní listina'!$B:$G,5,FALSE)</f>
        <v>m</v>
      </c>
      <c r="G17" s="2" t="str">
        <f>VLOOKUP(B17,'startovní listina'!$B:$G,6,FALSE)</f>
        <v>Survival Mix</v>
      </c>
      <c r="H17" s="14">
        <f>VLOOKUP(B17,'startovní listina'!$B:$I,8,FALSE)</f>
        <v>1.315972222222222E-2</v>
      </c>
      <c r="I17" s="17">
        <v>7.5034722222222225E-2</v>
      </c>
      <c r="J17" s="14">
        <f t="shared" si="0"/>
        <v>6.1875000000000006E-2</v>
      </c>
    </row>
    <row r="18" spans="2:13" x14ac:dyDescent="0.2">
      <c r="B18" s="20">
        <v>50</v>
      </c>
      <c r="C18" s="3" t="str">
        <f>VLOOKUP(B18,'startovní listina'!$B:$G,2,FALSE)</f>
        <v>Markuci</v>
      </c>
      <c r="D18" s="3" t="str">
        <f>VLOOKUP(B18,'startovní listina'!$B:$G,3,FALSE)</f>
        <v>Jiří</v>
      </c>
      <c r="E18" s="3" t="str">
        <f>VLOOKUP(B18,'startovní listina'!$B$3:$I$96,6,FALSE)</f>
        <v>Mimoni</v>
      </c>
      <c r="F18" s="2" t="str">
        <f>VLOOKUP(B18,'startovní listina'!$B:$G,5,FALSE)</f>
        <v>m</v>
      </c>
      <c r="G18" s="2" t="str">
        <f>VLOOKUP(B18,'startovní listina'!$B:$G,6,FALSE)</f>
        <v>Mimoni</v>
      </c>
      <c r="H18" s="14">
        <f>VLOOKUP(B18,'startovní listina'!$B:$I,8,FALSE)</f>
        <v>2.5879629629629627E-2</v>
      </c>
      <c r="I18" s="17">
        <v>7.9733796296296303E-2</v>
      </c>
      <c r="J18" s="14">
        <f t="shared" si="0"/>
        <v>5.3854166666666675E-2</v>
      </c>
    </row>
    <row r="19" spans="2:13" x14ac:dyDescent="0.2">
      <c r="B19" s="20">
        <v>52</v>
      </c>
      <c r="C19" s="3" t="str">
        <f>VLOOKUP(B19,'startovní listina'!$B:$G,2,FALSE)</f>
        <v>Štěpán</v>
      </c>
      <c r="D19" s="3" t="str">
        <f>VLOOKUP(B19,'startovní listina'!$B:$G,3,FALSE)</f>
        <v>Lukáš</v>
      </c>
      <c r="E19" s="3" t="str">
        <f>VLOOKUP(B19,'startovní listina'!$B$3:$I$96,6,FALSE)</f>
        <v>Mimoni</v>
      </c>
      <c r="F19" s="2" t="str">
        <f>VLOOKUP(B19,'startovní listina'!$B:$G,5,FALSE)</f>
        <v>m</v>
      </c>
      <c r="G19" s="2" t="str">
        <f>VLOOKUP(B19,'startovní listina'!$B:$G,6,FALSE)</f>
        <v>Mimoni</v>
      </c>
      <c r="H19" s="14">
        <f>VLOOKUP(B19,'startovní listina'!$B:$I,8,FALSE)</f>
        <v>2.5879629629629627E-2</v>
      </c>
      <c r="I19" s="17">
        <v>7.9745370370370369E-2</v>
      </c>
      <c r="J19" s="14">
        <f t="shared" si="0"/>
        <v>5.3865740740740742E-2</v>
      </c>
    </row>
    <row r="20" spans="2:13" x14ac:dyDescent="0.2">
      <c r="B20" s="20">
        <v>53</v>
      </c>
      <c r="C20" s="3" t="str">
        <f>VLOOKUP(B20,'startovní listina'!$B:$G,2,FALSE)</f>
        <v>Formánek</v>
      </c>
      <c r="D20" s="3" t="str">
        <f>VLOOKUP(B20,'startovní listina'!$B:$G,3,FALSE)</f>
        <v>Zdeněk</v>
      </c>
      <c r="E20" s="3" t="str">
        <f>VLOOKUP(B20,'startovní listina'!$B$3:$I$96,6,FALSE)</f>
        <v>Mimoni</v>
      </c>
      <c r="F20" s="2" t="str">
        <f>VLOOKUP(B20,'startovní listina'!$B:$G,5,FALSE)</f>
        <v>m</v>
      </c>
      <c r="G20" s="2" t="str">
        <f>VLOOKUP(B20,'startovní listina'!$B:$G,6,FALSE)</f>
        <v>Mimoni</v>
      </c>
      <c r="H20" s="14">
        <f>VLOOKUP(B20,'startovní listina'!$B:$I,8,FALSE)</f>
        <v>2.5879629629629627E-2</v>
      </c>
      <c r="I20" s="17">
        <v>7.9745370370370369E-2</v>
      </c>
      <c r="J20" s="14">
        <f t="shared" si="0"/>
        <v>5.3865740740740742E-2</v>
      </c>
    </row>
    <row r="21" spans="2:13" x14ac:dyDescent="0.2">
      <c r="B21" s="20">
        <v>55</v>
      </c>
      <c r="C21" s="3" t="str">
        <f>VLOOKUP(B21,'startovní listina'!$B:$G,2,FALSE)</f>
        <v>Záhorec</v>
      </c>
      <c r="D21" s="3" t="str">
        <f>VLOOKUP(B21,'startovní listina'!$B:$G,3,FALSE)</f>
        <v>Matouš</v>
      </c>
      <c r="E21" s="3" t="str">
        <f>VLOOKUP(B21,'startovní listina'!$B$3:$I$96,6,FALSE)</f>
        <v>jednotlivec</v>
      </c>
      <c r="F21" s="2" t="str">
        <f>VLOOKUP(B21,'startovní listina'!$B:$G,5,FALSE)</f>
        <v>m</v>
      </c>
      <c r="G21" s="2" t="str">
        <f>VLOOKUP(B21,'startovní listina'!$B:$G,6,FALSE)</f>
        <v>jednotlivec</v>
      </c>
      <c r="H21" s="14">
        <f>VLOOKUP(B21,'startovní listina'!$B:$I,8,FALSE)</f>
        <v>2.7928240740740743E-2</v>
      </c>
      <c r="I21" s="17">
        <v>8.0451388888888892E-2</v>
      </c>
      <c r="J21" s="14">
        <f t="shared" si="0"/>
        <v>5.2523148148148152E-2</v>
      </c>
    </row>
    <row r="22" spans="2:13" x14ac:dyDescent="0.2">
      <c r="B22" s="20">
        <v>54</v>
      </c>
      <c r="C22" s="3" t="str">
        <f>VLOOKUP(B22,'startovní listina'!$B:$G,2,FALSE)</f>
        <v>Jindřich</v>
      </c>
      <c r="D22" s="3" t="str">
        <f>VLOOKUP(B22,'startovní listina'!$B:$G,3,FALSE)</f>
        <v>Luboš</v>
      </c>
      <c r="E22" s="3" t="str">
        <f>VLOOKUP(B22,'startovní listina'!$B$3:$I$96,6,FALSE)</f>
        <v>jednotlivec</v>
      </c>
      <c r="F22" s="2" t="str">
        <f>VLOOKUP(B22,'startovní listina'!$B:$G,5,FALSE)</f>
        <v>m</v>
      </c>
      <c r="G22" s="2" t="str">
        <f>VLOOKUP(B22,'startovní listina'!$B:$G,6,FALSE)</f>
        <v>jednotlivec</v>
      </c>
      <c r="H22" s="14">
        <f>VLOOKUP(B22,'startovní listina'!$B:$I,8,FALSE)</f>
        <v>2.7928240740740743E-2</v>
      </c>
      <c r="I22" s="17">
        <v>8.0451388888888892E-2</v>
      </c>
      <c r="J22" s="14">
        <f t="shared" si="0"/>
        <v>5.2523148148148152E-2</v>
      </c>
    </row>
    <row r="23" spans="2:13" x14ac:dyDescent="0.2">
      <c r="B23" s="20">
        <v>8</v>
      </c>
      <c r="C23" s="3" t="str">
        <f>VLOOKUP(B23,'startovní listina'!$B:$G,2,FALSE)</f>
        <v>Jerney</v>
      </c>
      <c r="D23" s="3" t="str">
        <f>VLOOKUP(B23,'startovní listina'!$B:$G,3,FALSE)</f>
        <v>Jana</v>
      </c>
      <c r="E23" s="3" t="str">
        <f>VLOOKUP(B23,'startovní listina'!$B$3:$I$96,6,FALSE)</f>
        <v>Budejovicke behny</v>
      </c>
      <c r="F23" s="2" t="str">
        <f>VLOOKUP(B23,'startovní listina'!$B:$G,5,FALSE)</f>
        <v>ž</v>
      </c>
      <c r="G23" s="2" t="str">
        <f>VLOOKUP(B23,'startovní listina'!$B:$G,6,FALSE)</f>
        <v>Budejovicke behny</v>
      </c>
      <c r="H23" s="14">
        <f>VLOOKUP(B23,'startovní listina'!$B:$I,8,FALSE)</f>
        <v>4.4444444444444444E-3</v>
      </c>
      <c r="I23" s="17">
        <v>8.5370370370370374E-2</v>
      </c>
      <c r="J23" s="14">
        <f t="shared" ref="J23" si="1">I23-H23</f>
        <v>8.0925925925925929E-2</v>
      </c>
    </row>
    <row r="24" spans="2:13" x14ac:dyDescent="0.2">
      <c r="B24" s="20">
        <v>9</v>
      </c>
      <c r="C24" s="3" t="str">
        <f>VLOOKUP(B24,'startovní listina'!$B:$G,2,FALSE)</f>
        <v>Matajsova</v>
      </c>
      <c r="D24" s="3" t="str">
        <f>VLOOKUP(B24,'startovní listina'!$B:$G,3,FALSE)</f>
        <v>Michaela</v>
      </c>
      <c r="E24" s="3" t="str">
        <f>VLOOKUP(B24,'startovní listina'!$B$3:$I$96,6,FALSE)</f>
        <v>Budejovicke behny</v>
      </c>
      <c r="F24" s="2" t="str">
        <f>VLOOKUP(B24,'startovní listina'!$B:$G,5,FALSE)</f>
        <v>ž</v>
      </c>
      <c r="G24" s="2" t="str">
        <f>VLOOKUP(B24,'startovní listina'!$B:$G,6,FALSE)</f>
        <v>Budejovicke behny</v>
      </c>
      <c r="H24" s="14">
        <f>VLOOKUP(B24,'startovní listina'!$B:$I,8,FALSE)</f>
        <v>4.4444444444444444E-3</v>
      </c>
      <c r="I24" s="17">
        <v>8.5370370370370374E-2</v>
      </c>
      <c r="J24" s="14">
        <f t="shared" si="0"/>
        <v>8.0925925925925929E-2</v>
      </c>
    </row>
    <row r="25" spans="2:13" x14ac:dyDescent="0.2">
      <c r="B25" s="20">
        <v>10</v>
      </c>
      <c r="C25" s="3" t="str">
        <f>VLOOKUP(B25,'startovní listina'!$B:$G,2,FALSE)</f>
        <v>Horavova</v>
      </c>
      <c r="D25" s="3" t="str">
        <f>VLOOKUP(B25,'startovní listina'!$B:$G,3,FALSE)</f>
        <v>Petra</v>
      </c>
      <c r="E25" s="3" t="str">
        <f>VLOOKUP(B25,'startovní listina'!$B$3:$I$96,6,FALSE)</f>
        <v>Budejovicke behny</v>
      </c>
      <c r="F25" s="2" t="str">
        <f>VLOOKUP(B25,'startovní listina'!$B:$G,5,FALSE)</f>
        <v>ž</v>
      </c>
      <c r="G25" s="2" t="str">
        <f>VLOOKUP(B25,'startovní listina'!$B:$G,6,FALSE)</f>
        <v>Budejovicke behny</v>
      </c>
      <c r="H25" s="14">
        <f>VLOOKUP(B25,'startovní listina'!$B:$I,8,FALSE)</f>
        <v>4.4444444444444444E-3</v>
      </c>
      <c r="I25" s="17">
        <v>8.5370370370370374E-2</v>
      </c>
      <c r="J25" s="14">
        <f t="shared" si="0"/>
        <v>8.0925925925925929E-2</v>
      </c>
    </row>
    <row r="26" spans="2:13" x14ac:dyDescent="0.2">
      <c r="B26" s="20">
        <v>11</v>
      </c>
      <c r="C26" s="3" t="str">
        <f>VLOOKUP(B26,'startovní listina'!$B:$G,2,FALSE)</f>
        <v>Vithova</v>
      </c>
      <c r="D26" s="3" t="str">
        <f>VLOOKUP(B26,'startovní listina'!$B:$G,3,FALSE)</f>
        <v>Adela</v>
      </c>
      <c r="E26" s="3" t="str">
        <f>VLOOKUP(B26,'startovní listina'!$B$3:$I$96,6,FALSE)</f>
        <v>Budejovicke behny</v>
      </c>
      <c r="F26" s="2" t="str">
        <f>VLOOKUP(B26,'startovní listina'!$B:$G,5,FALSE)</f>
        <v>ž</v>
      </c>
      <c r="G26" s="2" t="str">
        <f>VLOOKUP(B26,'startovní listina'!$B:$G,6,FALSE)</f>
        <v>Budejovicke behny</v>
      </c>
      <c r="H26" s="14">
        <f>VLOOKUP(B26,'startovní listina'!$B:$I,8,FALSE)</f>
        <v>4.4444444444444444E-3</v>
      </c>
      <c r="I26" s="17">
        <v>8.5370370370370374E-2</v>
      </c>
      <c r="J26" s="14">
        <f t="shared" si="0"/>
        <v>8.0925925925925929E-2</v>
      </c>
      <c r="K26" s="6"/>
      <c r="L26" s="6"/>
      <c r="M26" s="6"/>
    </row>
    <row r="27" spans="2:13" x14ac:dyDescent="0.2">
      <c r="B27" s="20">
        <v>106</v>
      </c>
      <c r="C27" s="3" t="str">
        <f>VLOOKUP(B27,'startovní listina'!$B:$G,2,FALSE)</f>
        <v>Podhola</v>
      </c>
      <c r="D27" s="3" t="str">
        <f>VLOOKUP(B27,'startovní listina'!$B:$G,3,FALSE)</f>
        <v xml:space="preserve">Petr </v>
      </c>
      <c r="E27" s="3" t="str">
        <f>VLOOKUP(B27,'startovní listina'!$B$3:$I$96,6,FALSE)</f>
        <v>Budejovicke behny</v>
      </c>
      <c r="F27" s="2" t="str">
        <f>VLOOKUP(B27,'startovní listina'!$B:$G,5,FALSE)</f>
        <v>m</v>
      </c>
      <c r="G27" s="2" t="str">
        <f>VLOOKUP(B27,'startovní listina'!$B:$G,6,FALSE)</f>
        <v>Budejovicke behny</v>
      </c>
      <c r="H27" s="14">
        <f>VLOOKUP(B27,'startovní listina'!$B:$I,8,FALSE)</f>
        <v>4.4444444444444444E-3</v>
      </c>
      <c r="I27" s="17">
        <v>8.5370370370370374E-2</v>
      </c>
      <c r="J27" s="14">
        <f t="shared" si="0"/>
        <v>8.0925925925925929E-2</v>
      </c>
    </row>
    <row r="28" spans="2:13" x14ac:dyDescent="0.2">
      <c r="B28" s="20">
        <v>15</v>
      </c>
      <c r="C28" s="3" t="str">
        <f>VLOOKUP(B28,'startovní listina'!$B:$G,2,FALSE)</f>
        <v>Husenská</v>
      </c>
      <c r="D28" s="3" t="str">
        <f>VLOOKUP(B28,'startovní listina'!$B:$G,3,FALSE)</f>
        <v>Veronika</v>
      </c>
      <c r="E28" s="3" t="str">
        <f>VLOOKUP(B28,'startovní listina'!$B$3:$I$96,6,FALSE)</f>
        <v>DOLCE GANG 01</v>
      </c>
      <c r="F28" s="2" t="str">
        <f>VLOOKUP(B28,'startovní listina'!$B:$G,5,FALSE)</f>
        <v>ž</v>
      </c>
      <c r="G28" s="2" t="str">
        <f>VLOOKUP(B28,'startovní listina'!$B:$G,6,FALSE)</f>
        <v>DOLCE GANG 01</v>
      </c>
      <c r="H28" s="14">
        <f>VLOOKUP(B28,'startovní listina'!$B:$I,8,FALSE)</f>
        <v>8.518518518518519E-3</v>
      </c>
      <c r="I28" s="17">
        <v>8.8657407407407407E-2</v>
      </c>
      <c r="J28" s="14">
        <f t="shared" si="0"/>
        <v>8.0138888888888885E-2</v>
      </c>
    </row>
    <row r="29" spans="2:13" x14ac:dyDescent="0.2">
      <c r="B29" s="20">
        <v>16</v>
      </c>
      <c r="C29" s="3" t="str">
        <f>VLOOKUP(B29,'startovní listina'!$B:$G,2,FALSE)</f>
        <v>Krutská</v>
      </c>
      <c r="D29" s="3" t="str">
        <f>VLOOKUP(B29,'startovní listina'!$B:$G,3,FALSE)</f>
        <v>Veronika</v>
      </c>
      <c r="E29" s="3" t="str">
        <f>VLOOKUP(B29,'startovní listina'!$B$3:$I$96,6,FALSE)</f>
        <v>DOLCE GANG 01</v>
      </c>
      <c r="F29" s="2" t="str">
        <f>VLOOKUP(B29,'startovní listina'!$B:$G,5,FALSE)</f>
        <v>ž</v>
      </c>
      <c r="G29" s="2" t="str">
        <f>VLOOKUP(B29,'startovní listina'!$B:$G,6,FALSE)</f>
        <v>DOLCE GANG 01</v>
      </c>
      <c r="H29" s="14">
        <f>VLOOKUP(B29,'startovní listina'!$B:$I,8,FALSE)</f>
        <v>8.518518518518519E-3</v>
      </c>
      <c r="I29" s="17">
        <v>8.8657407407407407E-2</v>
      </c>
      <c r="J29" s="14">
        <f t="shared" si="0"/>
        <v>8.0138888888888885E-2</v>
      </c>
    </row>
    <row r="30" spans="2:13" x14ac:dyDescent="0.2">
      <c r="B30" s="20">
        <v>17</v>
      </c>
      <c r="C30" s="3" t="str">
        <f>VLOOKUP(B30,'startovní listina'!$B:$G,2,FALSE)</f>
        <v>Daníčková</v>
      </c>
      <c r="D30" s="3" t="str">
        <f>VLOOKUP(B30,'startovní listina'!$B:$G,3,FALSE)</f>
        <v>Adélka</v>
      </c>
      <c r="E30" s="3" t="str">
        <f>VLOOKUP(B30,'startovní listina'!$B$3:$I$96,6,FALSE)</f>
        <v>DOLCE GANG 01</v>
      </c>
      <c r="F30" s="2" t="str">
        <f>VLOOKUP(B30,'startovní listina'!$B:$G,5,FALSE)</f>
        <v>ž</v>
      </c>
      <c r="G30" s="2" t="str">
        <f>VLOOKUP(B30,'startovní listina'!$B:$G,6,FALSE)</f>
        <v>DOLCE GANG 01</v>
      </c>
      <c r="H30" s="14">
        <f>VLOOKUP(B30,'startovní listina'!$B:$I,8,FALSE)</f>
        <v>8.518518518518519E-3</v>
      </c>
      <c r="I30" s="17">
        <v>8.8657407407407407E-2</v>
      </c>
      <c r="J30" s="14">
        <f t="shared" si="0"/>
        <v>8.0138888888888885E-2</v>
      </c>
    </row>
    <row r="31" spans="2:13" x14ac:dyDescent="0.2">
      <c r="B31" s="20">
        <v>18</v>
      </c>
      <c r="C31" s="3" t="str">
        <f>VLOOKUP(B31,'startovní listina'!$B:$G,2,FALSE)</f>
        <v>Šindelářová</v>
      </c>
      <c r="D31" s="3" t="str">
        <f>VLOOKUP(B31,'startovní listina'!$B:$G,3,FALSE)</f>
        <v>Hana</v>
      </c>
      <c r="E31" s="3" t="str">
        <f>VLOOKUP(B31,'startovní listina'!$B$3:$I$96,6,FALSE)</f>
        <v>DOLCE GANG 01</v>
      </c>
      <c r="F31" s="2" t="str">
        <f>VLOOKUP(B31,'startovní listina'!$B:$G,5,FALSE)</f>
        <v>ž</v>
      </c>
      <c r="G31" s="2" t="str">
        <f>VLOOKUP(B31,'startovní listina'!$B:$G,6,FALSE)</f>
        <v>DOLCE GANG 01</v>
      </c>
      <c r="H31" s="14">
        <f>VLOOKUP(B31,'startovní listina'!$B:$I,8,FALSE)</f>
        <v>8.518518518518519E-3</v>
      </c>
      <c r="I31" s="17">
        <v>8.8657407407407407E-2</v>
      </c>
      <c r="J31" s="14">
        <f t="shared" si="0"/>
        <v>8.0138888888888885E-2</v>
      </c>
    </row>
    <row r="32" spans="2:13" x14ac:dyDescent="0.2">
      <c r="B32" s="20">
        <v>48</v>
      </c>
      <c r="C32" s="3" t="str">
        <f>VLOOKUP(B32,'startovní listina'!$B:$G,2,FALSE)</f>
        <v>Kabeš</v>
      </c>
      <c r="D32" s="3" t="str">
        <f>VLOOKUP(B32,'startovní listina'!$B:$G,3,FALSE)</f>
        <v>Jiří</v>
      </c>
      <c r="E32" s="3" t="str">
        <f>VLOOKUP(B32,'startovní listina'!$B$3:$I$96,6,FALSE)</f>
        <v>Bludičky</v>
      </c>
      <c r="F32" s="2" t="str">
        <f>VLOOKUP(B32,'startovní listina'!$B:$G,5,FALSE)</f>
        <v>m</v>
      </c>
      <c r="G32" s="2" t="str">
        <f>VLOOKUP(B32,'startovní listina'!$B:$G,6,FALSE)</f>
        <v>Bludičky</v>
      </c>
      <c r="H32" s="14">
        <f>VLOOKUP(B32,'startovní listina'!$B:$I,8,FALSE)</f>
        <v>2.326388888888889E-2</v>
      </c>
      <c r="I32" s="17">
        <v>9.1550925925925938E-2</v>
      </c>
      <c r="J32" s="14">
        <f t="shared" si="0"/>
        <v>6.8287037037037049E-2</v>
      </c>
    </row>
    <row r="33" spans="2:10" x14ac:dyDescent="0.2">
      <c r="B33" s="20">
        <v>46</v>
      </c>
      <c r="C33" s="3" t="str">
        <f>VLOOKUP(B33,'startovní listina'!$B:$G,2,FALSE)</f>
        <v>Kůs</v>
      </c>
      <c r="D33" s="3" t="str">
        <f>VLOOKUP(B33,'startovní listina'!$B:$G,3,FALSE)</f>
        <v>Martin</v>
      </c>
      <c r="E33" s="3" t="str">
        <f>VLOOKUP(B33,'startovní listina'!$B$3:$I$96,6,FALSE)</f>
        <v>Bludičky</v>
      </c>
      <c r="F33" s="2" t="str">
        <f>VLOOKUP(B33,'startovní listina'!$B:$G,5,FALSE)</f>
        <v>m</v>
      </c>
      <c r="G33" s="2" t="str">
        <f>VLOOKUP(B33,'startovní listina'!$B:$G,6,FALSE)</f>
        <v>Bludičky</v>
      </c>
      <c r="H33" s="14">
        <f>VLOOKUP(B33,'startovní listina'!$B:$I,8,FALSE)</f>
        <v>2.326388888888889E-2</v>
      </c>
      <c r="I33" s="17">
        <v>9.1550925925925938E-2</v>
      </c>
      <c r="J33" s="14">
        <f t="shared" si="0"/>
        <v>6.8287037037037049E-2</v>
      </c>
    </row>
    <row r="34" spans="2:10" x14ac:dyDescent="0.2">
      <c r="B34" s="20">
        <v>47</v>
      </c>
      <c r="C34" s="3" t="str">
        <f>VLOOKUP(B34,'startovní listina'!$B:$G,2,FALSE)</f>
        <v>Sahan</v>
      </c>
      <c r="D34" s="3" t="str">
        <f>VLOOKUP(B34,'startovní listina'!$B:$G,3,FALSE)</f>
        <v>Štěpán</v>
      </c>
      <c r="E34" s="3" t="str">
        <f>VLOOKUP(B34,'startovní listina'!$B$3:$I$96,6,FALSE)</f>
        <v>Bludičky</v>
      </c>
      <c r="F34" s="2" t="str">
        <f>VLOOKUP(B34,'startovní listina'!$B:$G,5,FALSE)</f>
        <v>m</v>
      </c>
      <c r="G34" s="2" t="str">
        <f>VLOOKUP(B34,'startovní listina'!$B:$G,6,FALSE)</f>
        <v>Bludičky</v>
      </c>
      <c r="H34" s="14">
        <f>VLOOKUP(B34,'startovní listina'!$B:$I,8,FALSE)</f>
        <v>2.326388888888889E-2</v>
      </c>
      <c r="I34" s="17">
        <v>9.1562499999999991E-2</v>
      </c>
      <c r="J34" s="14">
        <f t="shared" si="0"/>
        <v>6.8298611111111102E-2</v>
      </c>
    </row>
    <row r="35" spans="2:10" x14ac:dyDescent="0.2">
      <c r="B35" s="20">
        <v>21</v>
      </c>
      <c r="C35" s="3" t="str">
        <f>VLOOKUP(B35,'startovní listina'!$B:$G,2,FALSE)</f>
        <v>Chadimová</v>
      </c>
      <c r="D35" s="3" t="str">
        <f>VLOOKUP(B35,'startovní listina'!$B:$G,3,FALSE)</f>
        <v>Helena</v>
      </c>
      <c r="E35" s="3" t="str">
        <f>VLOOKUP(B35,'startovní listina'!$B$3:$I$96,6,FALSE)</f>
        <v>DOLCE GANG 02</v>
      </c>
      <c r="F35" s="2" t="str">
        <f>VLOOKUP(B35,'startovní listina'!$B:$G,5,FALSE)</f>
        <v>ž</v>
      </c>
      <c r="G35" s="2" t="str">
        <f>VLOOKUP(B35,'startovní listina'!$B:$G,6,FALSE)</f>
        <v>DOLCE GANG 02</v>
      </c>
      <c r="H35" s="14">
        <f>VLOOKUP(B35,'startovní listina'!$B:$I,8,FALSE)</f>
        <v>1.0567129629629629E-2</v>
      </c>
      <c r="I35" s="17">
        <v>0.10046296296296296</v>
      </c>
      <c r="J35" s="14">
        <f t="shared" si="0"/>
        <v>8.9895833333333328E-2</v>
      </c>
    </row>
    <row r="36" spans="2:10" x14ac:dyDescent="0.2">
      <c r="B36" s="20">
        <v>19</v>
      </c>
      <c r="C36" s="3" t="str">
        <f>VLOOKUP(B36,'startovní listina'!$B:$G,2,FALSE)</f>
        <v>Zikmundová</v>
      </c>
      <c r="D36" s="3" t="str">
        <f>VLOOKUP(B36,'startovní listina'!$B:$G,3,FALSE)</f>
        <v>Lenka</v>
      </c>
      <c r="E36" s="3" t="str">
        <f>VLOOKUP(B36,'startovní listina'!$B$3:$I$96,6,FALSE)</f>
        <v>DOLCE GANG 02</v>
      </c>
      <c r="F36" s="2" t="str">
        <f>VLOOKUP(B36,'startovní listina'!$B:$G,5,FALSE)</f>
        <v>ž</v>
      </c>
      <c r="G36" s="2" t="str">
        <f>VLOOKUP(B36,'startovní listina'!$B:$G,6,FALSE)</f>
        <v>DOLCE GANG 02</v>
      </c>
      <c r="H36" s="14">
        <f>VLOOKUP(B36,'startovní listina'!$B:$I,8,FALSE)</f>
        <v>1.0567129629629629E-2</v>
      </c>
      <c r="I36" s="17">
        <v>0.10065972222222223</v>
      </c>
      <c r="J36" s="14">
        <f t="shared" ref="J36:J68" si="2">I36-H36</f>
        <v>9.0092592592592599E-2</v>
      </c>
    </row>
    <row r="37" spans="2:10" x14ac:dyDescent="0.2">
      <c r="B37" s="20">
        <v>20</v>
      </c>
      <c r="C37" s="3" t="str">
        <f>VLOOKUP(B37,'startovní listina'!$B:$G,2,FALSE)</f>
        <v>Šindelářová</v>
      </c>
      <c r="D37" s="3" t="str">
        <f>VLOOKUP(B37,'startovní listina'!$B:$G,3,FALSE)</f>
        <v>Jana</v>
      </c>
      <c r="E37" s="3" t="str">
        <f>VLOOKUP(B37,'startovní listina'!$B$3:$I$96,6,FALSE)</f>
        <v>DOLCE GANG 02</v>
      </c>
      <c r="F37" s="2" t="str">
        <f>VLOOKUP(B37,'startovní listina'!$B:$G,5,FALSE)</f>
        <v>ž</v>
      </c>
      <c r="G37" s="2" t="str">
        <f>VLOOKUP(B37,'startovní listina'!$B:$G,6,FALSE)</f>
        <v>DOLCE GANG 02</v>
      </c>
      <c r="H37" s="14">
        <f>VLOOKUP(B37,'startovní listina'!$B:$I,8,FALSE)</f>
        <v>1.0567129629629629E-2</v>
      </c>
      <c r="I37" s="17">
        <v>0.10069444444444443</v>
      </c>
      <c r="J37" s="14">
        <f t="shared" si="2"/>
        <v>9.0127314814814799E-2</v>
      </c>
    </row>
    <row r="38" spans="2:10" x14ac:dyDescent="0.2">
      <c r="B38" s="20">
        <v>42</v>
      </c>
      <c r="C38" s="3" t="str">
        <f>VLOOKUP(B38,'startovní listina'!$B:$G,2,FALSE)</f>
        <v>Mrva</v>
      </c>
      <c r="D38" s="3" t="str">
        <f>VLOOKUP(B38,'startovní listina'!$B:$G,3,FALSE)</f>
        <v>Matěj</v>
      </c>
      <c r="E38" s="3" t="str">
        <f>VLOOKUP(B38,'startovní listina'!$B$3:$I$96,6,FALSE)</f>
        <v>CORE</v>
      </c>
      <c r="F38" s="2" t="str">
        <f>VLOOKUP(B38,'startovní listina'!$B:$G,5,FALSE)</f>
        <v>m</v>
      </c>
      <c r="G38" s="2" t="str">
        <f>VLOOKUP(B38,'startovní listina'!$B:$G,6,FALSE)</f>
        <v>CORE</v>
      </c>
      <c r="H38" s="14">
        <f>VLOOKUP(B38,'startovní listina'!$B:$I,8,FALSE)</f>
        <v>2.0405092592592593E-2</v>
      </c>
      <c r="I38" s="17">
        <v>0.10188657407407407</v>
      </c>
      <c r="J38" s="14">
        <f t="shared" si="2"/>
        <v>8.1481481481481488E-2</v>
      </c>
    </row>
    <row r="39" spans="2:10" x14ac:dyDescent="0.2">
      <c r="B39" s="20">
        <v>41</v>
      </c>
      <c r="C39" s="3" t="str">
        <f>VLOOKUP(B39,'startovní listina'!$B:$G,2,FALSE)</f>
        <v>Jex</v>
      </c>
      <c r="D39" s="3" t="str">
        <f>VLOOKUP(B39,'startovní listina'!$B:$G,3,FALSE)</f>
        <v>Michal</v>
      </c>
      <c r="E39" s="3" t="str">
        <f>VLOOKUP(B39,'startovní listina'!$B$3:$I$96,6,FALSE)</f>
        <v>CORE</v>
      </c>
      <c r="F39" s="2" t="str">
        <f>VLOOKUP(B39,'startovní listina'!$B:$G,5,FALSE)</f>
        <v>m</v>
      </c>
      <c r="G39" s="2" t="str">
        <f>VLOOKUP(B39,'startovní listina'!$B:$G,6,FALSE)</f>
        <v>CORE</v>
      </c>
      <c r="H39" s="14">
        <f>VLOOKUP(B39,'startovní listina'!$B:$I,8,FALSE)</f>
        <v>2.0405092592592593E-2</v>
      </c>
      <c r="I39" s="17">
        <v>0.10189814814814814</v>
      </c>
      <c r="J39" s="14">
        <f t="shared" si="2"/>
        <v>8.1493055555555555E-2</v>
      </c>
    </row>
    <row r="40" spans="2:10" x14ac:dyDescent="0.2">
      <c r="B40" s="20">
        <v>44</v>
      </c>
      <c r="C40" s="3" t="str">
        <f>VLOOKUP(B40,'startovní listina'!$B:$G,2,FALSE)</f>
        <v>Hoskovec</v>
      </c>
      <c r="D40" s="3" t="str">
        <f>VLOOKUP(B40,'startovní listina'!$B:$G,3,FALSE)</f>
        <v>Antonín</v>
      </c>
      <c r="E40" s="3" t="str">
        <f>VLOOKUP(B40,'startovní listina'!$B$3:$I$96,6,FALSE)</f>
        <v>CORE</v>
      </c>
      <c r="F40" s="2" t="str">
        <f>VLOOKUP(B40,'startovní listina'!$B:$G,5,FALSE)</f>
        <v>m</v>
      </c>
      <c r="G40" s="2" t="str">
        <f>VLOOKUP(B40,'startovní listina'!$B:$G,6,FALSE)</f>
        <v>CORE</v>
      </c>
      <c r="H40" s="14">
        <f>VLOOKUP(B40,'startovní listina'!$B:$I,8,FALSE)</f>
        <v>2.0405092592592593E-2</v>
      </c>
      <c r="I40" s="17">
        <v>0.10190972222222222</v>
      </c>
      <c r="J40" s="14">
        <f t="shared" si="2"/>
        <v>8.1504629629629621E-2</v>
      </c>
    </row>
    <row r="41" spans="2:10" x14ac:dyDescent="0.2">
      <c r="B41" s="20">
        <v>62</v>
      </c>
      <c r="C41" s="3" t="str">
        <f>VLOOKUP(B41,'startovní listina'!$B:$G,2,FALSE)</f>
        <v>Fialka</v>
      </c>
      <c r="D41" s="3" t="str">
        <f>VLOOKUP(B41,'startovní listina'!$B:$G,3,FALSE)</f>
        <v>Ondřej</v>
      </c>
      <c r="E41" s="3" t="str">
        <f>VLOOKUP(B41,'startovní listina'!$B$3:$I$96,6,FALSE)</f>
        <v>narcisrunners1</v>
      </c>
      <c r="F41" s="2" t="str">
        <f>VLOOKUP(B41,'startovní listina'!$B:$G,5,FALSE)</f>
        <v>m</v>
      </c>
      <c r="G41" s="2" t="str">
        <f>VLOOKUP(B41,'startovní listina'!$B:$G,6,FALSE)</f>
        <v>narcisrunners1</v>
      </c>
      <c r="H41" s="14">
        <f>VLOOKUP(B41,'startovní listina'!$B:$I,8,FALSE)</f>
        <v>3.6377314814814814E-2</v>
      </c>
      <c r="I41" s="17">
        <v>0.10304398148148149</v>
      </c>
      <c r="J41" s="14">
        <f t="shared" si="2"/>
        <v>6.666666666666668E-2</v>
      </c>
    </row>
    <row r="42" spans="2:10" x14ac:dyDescent="0.2">
      <c r="B42" s="20">
        <v>61</v>
      </c>
      <c r="C42" s="3" t="str">
        <f>VLOOKUP(B42,'startovní listina'!$B:$G,2,FALSE)</f>
        <v>Nemeškalová</v>
      </c>
      <c r="D42" s="3" t="str">
        <f>VLOOKUP(B42,'startovní listina'!$B:$G,3,FALSE)</f>
        <v>Markéta</v>
      </c>
      <c r="E42" s="3" t="str">
        <f>VLOOKUP(B42,'startovní listina'!$B$3:$I$96,6,FALSE)</f>
        <v>narcisrunners1</v>
      </c>
      <c r="F42" s="2" t="str">
        <f>VLOOKUP(B42,'startovní listina'!$B:$G,5,FALSE)</f>
        <v>ž</v>
      </c>
      <c r="G42" s="2" t="str">
        <f>VLOOKUP(B42,'startovní listina'!$B:$G,6,FALSE)</f>
        <v>narcisrunners1</v>
      </c>
      <c r="H42" s="14">
        <f>VLOOKUP(B42,'startovní listina'!$B:$I,8,FALSE)</f>
        <v>3.6377314814814814E-2</v>
      </c>
      <c r="I42" s="17">
        <v>0.10304398148148149</v>
      </c>
      <c r="J42" s="14">
        <f t="shared" si="2"/>
        <v>6.666666666666668E-2</v>
      </c>
    </row>
    <row r="43" spans="2:10" x14ac:dyDescent="0.2">
      <c r="B43" s="20">
        <v>94</v>
      </c>
      <c r="C43" s="3" t="str">
        <f>VLOOKUP(B43,'startovní listina'!$B:$G,2,FALSE)</f>
        <v>Majer</v>
      </c>
      <c r="D43" s="3" t="str">
        <f>VLOOKUP(B43,'startovní listina'!$B:$G,3,FALSE)</f>
        <v>Michal</v>
      </c>
      <c r="E43" s="3" t="str">
        <f>VLOOKUP(B43,'startovní listina'!$B$3:$I$96,6,FALSE)</f>
        <v>jednotlivec</v>
      </c>
      <c r="F43" s="2" t="str">
        <f>VLOOKUP(B43,'startovní listina'!$B:$G,5,FALSE)</f>
        <v>m</v>
      </c>
      <c r="G43" s="2" t="str">
        <f>VLOOKUP(B43,'startovní listina'!$B:$G,6,FALSE)</f>
        <v>jednotlivec</v>
      </c>
      <c r="H43" s="14">
        <f>VLOOKUP(B43,'startovní listina'!$B:$I,8,FALSE)</f>
        <v>6.3148148148148148E-2</v>
      </c>
      <c r="I43" s="17">
        <v>0.1034375</v>
      </c>
      <c r="J43" s="14">
        <f t="shared" si="2"/>
        <v>4.0289351851851854E-2</v>
      </c>
    </row>
    <row r="44" spans="2:10" x14ac:dyDescent="0.2">
      <c r="B44" s="20">
        <v>69</v>
      </c>
      <c r="C44" s="3" t="str">
        <f>VLOOKUP(B44,'startovní listina'!$B:$G,2,FALSE)</f>
        <v>Rajchlová</v>
      </c>
      <c r="D44" s="3" t="str">
        <f>VLOOKUP(B44,'startovní listina'!$B:$G,3,FALSE)</f>
        <v>Eliška</v>
      </c>
      <c r="E44" s="3" t="str">
        <f>VLOOKUP(B44,'startovní listina'!$B$3:$I$96,6,FALSE)</f>
        <v>trpimrad</v>
      </c>
      <c r="F44" s="2" t="str">
        <f>VLOOKUP(B44,'startovní listina'!$B:$G,5,FALSE)</f>
        <v>ž</v>
      </c>
      <c r="G44" s="2" t="str">
        <f>VLOOKUP(B44,'startovní listina'!$B:$G,6,FALSE)</f>
        <v>trpimrad</v>
      </c>
      <c r="H44" s="14">
        <f>VLOOKUP(B44,'startovní listina'!$B:$I,8,FALSE)</f>
        <v>4.2326388888888893E-2</v>
      </c>
      <c r="I44" s="17">
        <v>0.10445601851851853</v>
      </c>
      <c r="J44" s="14">
        <f t="shared" si="2"/>
        <v>6.2129629629629639E-2</v>
      </c>
    </row>
    <row r="45" spans="2:10" x14ac:dyDescent="0.2">
      <c r="B45" s="20">
        <v>71</v>
      </c>
      <c r="C45" s="3" t="str">
        <f>VLOOKUP(B45,'startovní listina'!$B:$G,2,FALSE)</f>
        <v>Majtán</v>
      </c>
      <c r="D45" s="3" t="str">
        <f>VLOOKUP(B45,'startovní listina'!$B:$G,3,FALSE)</f>
        <v>Ladislav</v>
      </c>
      <c r="E45" s="3" t="str">
        <f>VLOOKUP(B45,'startovní listina'!$B$3:$I$96,6,FALSE)</f>
        <v>trpimrad</v>
      </c>
      <c r="F45" s="2" t="str">
        <f>VLOOKUP(B45,'startovní listina'!$B:$G,5,FALSE)</f>
        <v>m</v>
      </c>
      <c r="G45" s="2" t="str">
        <f>VLOOKUP(B45,'startovní listina'!$B:$G,6,FALSE)</f>
        <v>trpimrad</v>
      </c>
      <c r="H45" s="14">
        <f>VLOOKUP(B45,'startovní listina'!$B:$I,8,FALSE)</f>
        <v>4.2326388888888893E-2</v>
      </c>
      <c r="I45" s="17">
        <v>0.10445601851851853</v>
      </c>
      <c r="J45" s="14">
        <f t="shared" si="2"/>
        <v>6.2129629629629639E-2</v>
      </c>
    </row>
    <row r="46" spans="2:10" x14ac:dyDescent="0.2">
      <c r="B46" s="20">
        <v>87</v>
      </c>
      <c r="C46" s="3" t="str">
        <f>VLOOKUP(B46,'startovní listina'!$B:$G,2,FALSE)</f>
        <v>Kaprál</v>
      </c>
      <c r="D46" s="3" t="str">
        <f>VLOOKUP(B46,'startovní listina'!$B:$G,3,FALSE)</f>
        <v>Milan</v>
      </c>
      <c r="E46" s="3" t="str">
        <f>VLOOKUP(B46,'startovní listina'!$B$3:$I$96,6,FALSE)</f>
        <v>jednotlivec</v>
      </c>
      <c r="F46" s="2" t="str">
        <f>VLOOKUP(B46,'startovní listina'!$B:$G,5,FALSE)</f>
        <v>m</v>
      </c>
      <c r="G46" s="2" t="str">
        <f>VLOOKUP(B46,'startovní listina'!$B:$G,6,FALSE)</f>
        <v>jednotlivec</v>
      </c>
      <c r="H46" s="14">
        <f>VLOOKUP(B46,'startovní listina'!$B:$I,8,FALSE)</f>
        <v>5.7708333333333334E-2</v>
      </c>
      <c r="I46" s="17">
        <v>0.1044675925925926</v>
      </c>
      <c r="J46" s="14">
        <f t="shared" si="2"/>
        <v>4.6759259259259264E-2</v>
      </c>
    </row>
    <row r="47" spans="2:10" x14ac:dyDescent="0.2">
      <c r="B47" s="20">
        <v>120</v>
      </c>
      <c r="C47" s="3" t="str">
        <f>VLOOKUP(B47,'startovní listina'!$B:$G,2,FALSE)</f>
        <v>Šabršula</v>
      </c>
      <c r="D47" s="3" t="str">
        <f>VLOOKUP(B47,'startovní listina'!$B:$G,3,FALSE)</f>
        <v>Jan</v>
      </c>
      <c r="E47" s="3" t="str">
        <f>VLOOKUP(B47,'startovní listina'!$B$3:$I$96,6,FALSE)</f>
        <v>jednotlivec</v>
      </c>
      <c r="F47" s="2" t="str">
        <f>VLOOKUP(B47,'startovní listina'!$B:$G,5,FALSE)</f>
        <v>m</v>
      </c>
      <c r="G47" s="2" t="str">
        <f>VLOOKUP(B47,'startovní listina'!$B:$G,6,FALSE)</f>
        <v>jednotlivec</v>
      </c>
      <c r="H47" s="14">
        <f>VLOOKUP(B47,'startovní listina'!$B:$I,8,FALSE)</f>
        <v>5.7708333333333334E-2</v>
      </c>
      <c r="I47" s="17">
        <v>0.10451388888888889</v>
      </c>
      <c r="J47" s="14">
        <f t="shared" si="2"/>
        <v>4.6805555555555559E-2</v>
      </c>
    </row>
    <row r="48" spans="2:10" x14ac:dyDescent="0.2">
      <c r="B48" s="20">
        <v>33</v>
      </c>
      <c r="C48" s="3" t="str">
        <f>VLOOKUP(B48,'startovní listina'!$B:$G,2,FALSE)</f>
        <v>Tučková</v>
      </c>
      <c r="D48" s="3" t="str">
        <f>VLOOKUP(B48,'startovní listina'!$B:$G,3,FALSE)</f>
        <v>Lenka</v>
      </c>
      <c r="E48" s="3" t="str">
        <f>VLOOKUP(B48,'startovní listina'!$B$3:$I$96,6,FALSE)</f>
        <v>Total Vital 02</v>
      </c>
      <c r="F48" s="2" t="str">
        <f>VLOOKUP(B48,'startovní listina'!$B:$G,5,FALSE)</f>
        <v>ž</v>
      </c>
      <c r="G48" s="2" t="str">
        <f>VLOOKUP(B48,'startovní listina'!$B:$G,6,FALSE)</f>
        <v>Total Vital 02</v>
      </c>
      <c r="H48" s="14">
        <f>VLOOKUP(B48,'startovní listina'!$B:$I,8,FALSE)</f>
        <v>1.7569444444444447E-2</v>
      </c>
      <c r="I48" s="17">
        <v>0.11467592592592592</v>
      </c>
      <c r="J48" s="14">
        <f t="shared" si="2"/>
        <v>9.7106481481481474E-2</v>
      </c>
    </row>
    <row r="49" spans="2:10" x14ac:dyDescent="0.2">
      <c r="B49" s="20">
        <v>38</v>
      </c>
      <c r="C49" s="3" t="str">
        <f>VLOOKUP(B49,'startovní listina'!$B:$G,2,FALSE)</f>
        <v>Straka</v>
      </c>
      <c r="D49" s="3" t="str">
        <f>VLOOKUP(B49,'startovní listina'!$B:$G,3,FALSE)</f>
        <v>Josef</v>
      </c>
      <c r="E49" s="3" t="str">
        <f>VLOOKUP(B49,'startovní listina'!$B$3:$I$96,6,FALSE)</f>
        <v xml:space="preserve">Total Vital 01 </v>
      </c>
      <c r="F49" s="2" t="str">
        <f>VLOOKUP(B49,'startovní listina'!$B:$G,5,FALSE)</f>
        <v>m</v>
      </c>
      <c r="G49" s="2" t="str">
        <f>VLOOKUP(B49,'startovní listina'!$B:$G,6,FALSE)</f>
        <v xml:space="preserve">Total Vital 01 </v>
      </c>
      <c r="H49" s="14">
        <f>VLOOKUP(B49,'startovní listina'!$B:$I,8,FALSE)</f>
        <v>1.5023148148148148E-2</v>
      </c>
      <c r="I49" s="17">
        <v>0.1146875</v>
      </c>
      <c r="J49" s="14">
        <f t="shared" si="2"/>
        <v>9.9664351851851851E-2</v>
      </c>
    </row>
    <row r="50" spans="2:10" x14ac:dyDescent="0.2">
      <c r="B50" s="20">
        <v>28</v>
      </c>
      <c r="C50" s="3" t="str">
        <f>VLOOKUP(B50,'startovní listina'!$B:$G,2,FALSE)</f>
        <v>Nováková</v>
      </c>
      <c r="D50" s="3" t="str">
        <f>VLOOKUP(B50,'startovní listina'!$B:$G,3,FALSE)</f>
        <v>Marcela</v>
      </c>
      <c r="E50" s="3" t="str">
        <f>VLOOKUP(B50,'startovní listina'!$B$3:$I$96,6,FALSE)</f>
        <v xml:space="preserve">Total Vital 01 </v>
      </c>
      <c r="F50" s="2" t="str">
        <f>VLOOKUP(B50,'startovní listina'!$B:$G,5,FALSE)</f>
        <v>ž</v>
      </c>
      <c r="G50" s="2" t="str">
        <f>VLOOKUP(B50,'startovní listina'!$B:$G,6,FALSE)</f>
        <v xml:space="preserve">Total Vital 01 </v>
      </c>
      <c r="H50" s="14">
        <f>VLOOKUP(B50,'startovní listina'!$B:$I,8,FALSE)</f>
        <v>1.5023148148148148E-2</v>
      </c>
      <c r="I50" s="17">
        <v>0.11469907407407408</v>
      </c>
      <c r="J50" s="14">
        <f t="shared" si="2"/>
        <v>9.9675925925925932E-2</v>
      </c>
    </row>
    <row r="51" spans="2:10" x14ac:dyDescent="0.2">
      <c r="B51" s="20">
        <v>29</v>
      </c>
      <c r="C51" s="3" t="str">
        <f>VLOOKUP(B51,'startovní listina'!$B:$G,2,FALSE)</f>
        <v>Zálešáková</v>
      </c>
      <c r="D51" s="3" t="str">
        <f>VLOOKUP(B51,'startovní listina'!$B:$G,3,FALSE)</f>
        <v>Eva</v>
      </c>
      <c r="E51" s="3" t="str">
        <f>VLOOKUP(B51,'startovní listina'!$B$3:$I$96,6,FALSE)</f>
        <v xml:space="preserve">Total Vital 01 </v>
      </c>
      <c r="F51" s="2" t="str">
        <f>VLOOKUP(B51,'startovní listina'!$B:$G,5,FALSE)</f>
        <v>ž</v>
      </c>
      <c r="G51" s="2" t="str">
        <f>VLOOKUP(B51,'startovní listina'!$B:$G,6,FALSE)</f>
        <v xml:space="preserve">Total Vital 01 </v>
      </c>
      <c r="H51" s="14">
        <f>VLOOKUP(B51,'startovní listina'!$B:$I,8,FALSE)</f>
        <v>1.5023148148148148E-2</v>
      </c>
      <c r="I51" s="17">
        <v>0.11471064814814814</v>
      </c>
      <c r="J51" s="14">
        <f t="shared" si="2"/>
        <v>9.9687499999999998E-2</v>
      </c>
    </row>
    <row r="52" spans="2:10" x14ac:dyDescent="0.2">
      <c r="B52" s="20">
        <v>32</v>
      </c>
      <c r="C52" s="3" t="str">
        <f>VLOOKUP(B52,'startovní listina'!$B:$G,2,FALSE)</f>
        <v>Kroužek</v>
      </c>
      <c r="D52" s="3" t="str">
        <f>VLOOKUP(B52,'startovní listina'!$B:$G,3,FALSE)</f>
        <v>Jan</v>
      </c>
      <c r="E52" s="3" t="str">
        <f>VLOOKUP(B52,'startovní listina'!$B$3:$I$96,6,FALSE)</f>
        <v>Total Vital 02</v>
      </c>
      <c r="F52" s="2" t="str">
        <f>VLOOKUP(B52,'startovní listina'!$B:$G,5,FALSE)</f>
        <v>m</v>
      </c>
      <c r="G52" s="2" t="str">
        <f>VLOOKUP(B52,'startovní listina'!$B:$G,6,FALSE)</f>
        <v>Total Vital 02</v>
      </c>
      <c r="H52" s="14">
        <f>VLOOKUP(B52,'startovní listina'!$B:$I,8,FALSE)</f>
        <v>1.7569444444444447E-2</v>
      </c>
      <c r="I52" s="17">
        <v>0.11471064814814814</v>
      </c>
      <c r="J52" s="14">
        <f t="shared" ref="J52" si="3">I52-H52</f>
        <v>9.7141203703703702E-2</v>
      </c>
    </row>
    <row r="53" spans="2:10" x14ac:dyDescent="0.2">
      <c r="B53" s="20">
        <v>27</v>
      </c>
      <c r="C53" s="3" t="str">
        <f>VLOOKUP(B53,'startovní listina'!$B:$G,2,FALSE)</f>
        <v>Haas</v>
      </c>
      <c r="D53" s="3" t="str">
        <f>VLOOKUP(B53,'startovní listina'!$B:$G,3,FALSE)</f>
        <v>Kateřina</v>
      </c>
      <c r="E53" s="3" t="str">
        <f>VLOOKUP(B53,'startovní listina'!$B$3:$I$96,6,FALSE)</f>
        <v xml:space="preserve">Total Vital 01 </v>
      </c>
      <c r="F53" s="2" t="str">
        <f>VLOOKUP(B53,'startovní listina'!$B:$G,5,FALSE)</f>
        <v>ž</v>
      </c>
      <c r="G53" s="2" t="str">
        <f>VLOOKUP(B53,'startovní listina'!$B:$G,6,FALSE)</f>
        <v xml:space="preserve">Total Vital 01 </v>
      </c>
      <c r="H53" s="14">
        <f>VLOOKUP(B53,'startovní listina'!$B:$I,8,FALSE)</f>
        <v>1.5023148148148148E-2</v>
      </c>
      <c r="I53" s="17">
        <v>0.11472222222222223</v>
      </c>
      <c r="J53" s="14">
        <f t="shared" si="2"/>
        <v>9.9699074074074079E-2</v>
      </c>
    </row>
    <row r="54" spans="2:10" x14ac:dyDescent="0.2">
      <c r="B54" s="20">
        <v>36</v>
      </c>
      <c r="C54" s="3" t="str">
        <f>VLOOKUP(B54,'startovní listina'!$B:$G,2,FALSE)</f>
        <v>Náhlík</v>
      </c>
      <c r="D54" s="3" t="str">
        <f>VLOOKUP(B54,'startovní listina'!$B:$G,3,FALSE)</f>
        <v>Jan</v>
      </c>
      <c r="E54" s="3" t="str">
        <f>VLOOKUP(B54,'startovní listina'!$B$3:$I$96,6,FALSE)</f>
        <v>Total Vital 02</v>
      </c>
      <c r="F54" s="2" t="str">
        <f>VLOOKUP(B54,'startovní listina'!$B:$G,5,FALSE)</f>
        <v>m</v>
      </c>
      <c r="G54" s="2" t="str">
        <f>VLOOKUP(B54,'startovní listina'!$B:$G,6,FALSE)</f>
        <v>Total Vital 02</v>
      </c>
      <c r="H54" s="14">
        <f>VLOOKUP(B54,'startovní listina'!$B:$I,8,FALSE)</f>
        <v>1.7569444444444447E-2</v>
      </c>
      <c r="I54" s="17">
        <v>0.11472222222222223</v>
      </c>
      <c r="J54" s="14">
        <f t="shared" si="2"/>
        <v>9.7152777777777782E-2</v>
      </c>
    </row>
    <row r="55" spans="2:10" x14ac:dyDescent="0.2">
      <c r="B55" s="20">
        <v>34</v>
      </c>
      <c r="C55" s="3" t="str">
        <f>VLOOKUP(B55,'startovní listina'!$B:$G,2,FALSE)</f>
        <v>Rott</v>
      </c>
      <c r="D55" s="3" t="str">
        <f>VLOOKUP(B55,'startovní listina'!$B:$G,3,FALSE)</f>
        <v>Pavel</v>
      </c>
      <c r="E55" s="3" t="str">
        <f>VLOOKUP(B55,'startovní listina'!$B$3:$I$96,6,FALSE)</f>
        <v>Total Vital 02</v>
      </c>
      <c r="F55" s="2" t="str">
        <f>VLOOKUP(B55,'startovní listina'!$B:$G,5,FALSE)</f>
        <v>m</v>
      </c>
      <c r="G55" s="2" t="str">
        <f>VLOOKUP(B55,'startovní listina'!$B:$G,6,FALSE)</f>
        <v>Total Vital 02</v>
      </c>
      <c r="H55" s="14">
        <f>VLOOKUP(B55,'startovní listina'!$B:$I,8,FALSE)</f>
        <v>1.7569444444444447E-2</v>
      </c>
      <c r="I55" s="17">
        <v>0.11475694444444444</v>
      </c>
      <c r="J55" s="14">
        <f t="shared" si="2"/>
        <v>9.7187499999999996E-2</v>
      </c>
    </row>
    <row r="56" spans="2:10" x14ac:dyDescent="0.2">
      <c r="B56" s="20">
        <v>30</v>
      </c>
      <c r="C56" s="3" t="str">
        <f>VLOOKUP(B56,'startovní listina'!$B:$G,2,FALSE)</f>
        <v>Kučerová</v>
      </c>
      <c r="D56" s="3" t="str">
        <f>VLOOKUP(B56,'startovní listina'!$B:$G,3,FALSE)</f>
        <v>Kateřina</v>
      </c>
      <c r="E56" s="3" t="str">
        <f>VLOOKUP(B56,'startovní listina'!$B$3:$I$96,6,FALSE)</f>
        <v xml:space="preserve">Total Vital 01 </v>
      </c>
      <c r="F56" s="2" t="str">
        <f>VLOOKUP(B56,'startovní listina'!$B:$G,5,FALSE)</f>
        <v>ž</v>
      </c>
      <c r="G56" s="2" t="str">
        <f>VLOOKUP(B56,'startovní listina'!$B:$G,6,FALSE)</f>
        <v xml:space="preserve">Total Vital 01 </v>
      </c>
      <c r="H56" s="14">
        <f>VLOOKUP(B56,'startovní listina'!$B:$I,8,FALSE)</f>
        <v>1.5023148148148148E-2</v>
      </c>
      <c r="I56" s="17">
        <v>0.11475694444444444</v>
      </c>
      <c r="J56" s="14">
        <f>I57-H56</f>
        <v>0.10086805555555556</v>
      </c>
    </row>
    <row r="57" spans="2:10" x14ac:dyDescent="0.2">
      <c r="B57" s="20">
        <v>59</v>
      </c>
      <c r="C57" s="3" t="str">
        <f>VLOOKUP(B57,'startovní listina'!$B:$G,2,FALSE)</f>
        <v>Zaruba</v>
      </c>
      <c r="D57" s="3" t="str">
        <f>VLOOKUP(B57,'startovní listina'!$B:$G,3,FALSE)</f>
        <v>Jan</v>
      </c>
      <c r="E57" s="3" t="str">
        <f>VLOOKUP(B57,'startovní listina'!$B$3:$I$96,6,FALSE)</f>
        <v>Pu Gang</v>
      </c>
      <c r="F57" s="2" t="str">
        <f>VLOOKUP(B57,'startovní listina'!$B:$G,5,FALSE)</f>
        <v>m</v>
      </c>
      <c r="G57" s="2" t="str">
        <f>VLOOKUP(B57,'startovní listina'!$B:$G,6,FALSE)</f>
        <v>Pu Gang</v>
      </c>
      <c r="H57" s="14">
        <f>VLOOKUP(B57,'startovní listina'!$B:$I,8,FALSE)</f>
        <v>3.0312499999999996E-2</v>
      </c>
      <c r="I57" s="17">
        <v>0.1158912037037037</v>
      </c>
      <c r="J57" s="14">
        <f>I58-H57</f>
        <v>8.560185185185186E-2</v>
      </c>
    </row>
    <row r="58" spans="2:10" x14ac:dyDescent="0.2">
      <c r="B58" s="20">
        <v>56</v>
      </c>
      <c r="C58" s="3" t="str">
        <f>VLOOKUP(B58,'startovní listina'!$B:$G,2,FALSE)</f>
        <v>Mastny</v>
      </c>
      <c r="D58" s="3" t="str">
        <f>VLOOKUP(B58,'startovní listina'!$B:$G,3,FALSE)</f>
        <v>Frantisek</v>
      </c>
      <c r="E58" s="3" t="str">
        <f>VLOOKUP(B58,'startovní listina'!$B$3:$I$96,6,FALSE)</f>
        <v>Pu Gang</v>
      </c>
      <c r="F58" s="2" t="str">
        <f>VLOOKUP(B58,'startovní listina'!$B:$G,5,FALSE)</f>
        <v>m</v>
      </c>
      <c r="G58" s="2" t="str">
        <f>VLOOKUP(B58,'startovní listina'!$B:$G,6,FALSE)</f>
        <v>Pu Gang</v>
      </c>
      <c r="H58" s="14">
        <f>VLOOKUP(B58,'startovní listina'!$B:$I,8,FALSE)</f>
        <v>3.0312499999999996E-2</v>
      </c>
      <c r="I58" s="17">
        <v>0.11591435185185185</v>
      </c>
      <c r="J58" s="14">
        <f t="shared" si="2"/>
        <v>8.560185185185186E-2</v>
      </c>
    </row>
    <row r="59" spans="2:10" x14ac:dyDescent="0.2">
      <c r="B59" s="20">
        <v>57</v>
      </c>
      <c r="C59" s="3" t="str">
        <f>VLOOKUP(B59,'startovní listina'!$B:$G,2,FALSE)</f>
        <v>Machačová</v>
      </c>
      <c r="D59" s="3" t="str">
        <f>VLOOKUP(B59,'startovní listina'!$B:$G,3,FALSE)</f>
        <v>Julie</v>
      </c>
      <c r="E59" s="3" t="str">
        <f>VLOOKUP(B59,'startovní listina'!$B$3:$I$96,6,FALSE)</f>
        <v>Pu Gang</v>
      </c>
      <c r="F59" s="2" t="str">
        <f>VLOOKUP(B59,'startovní listina'!$B:$G,5,FALSE)</f>
        <v>ž</v>
      </c>
      <c r="G59" s="2" t="str">
        <f>VLOOKUP(B59,'startovní listina'!$B:$G,6,FALSE)</f>
        <v>Pu Gang</v>
      </c>
      <c r="H59" s="14">
        <f>VLOOKUP(B59,'startovní listina'!$B:$I,8,FALSE)</f>
        <v>3.0312499999999996E-2</v>
      </c>
      <c r="I59" s="17">
        <v>0.11591435185185185</v>
      </c>
      <c r="J59" s="14">
        <f t="shared" si="2"/>
        <v>8.560185185185186E-2</v>
      </c>
    </row>
    <row r="60" spans="2:10" x14ac:dyDescent="0.2">
      <c r="B60" s="20">
        <v>58</v>
      </c>
      <c r="C60" s="3" t="str">
        <f>VLOOKUP(B60,'startovní listina'!$B:$G,2,FALSE)</f>
        <v>Sivr</v>
      </c>
      <c r="D60" s="3" t="str">
        <f>VLOOKUP(B60,'startovní listina'!$B:$G,3,FALSE)</f>
        <v>Vojta</v>
      </c>
      <c r="E60" s="3" t="str">
        <f>VLOOKUP(B60,'startovní listina'!$B$3:$I$96,6,FALSE)</f>
        <v>Pu Gang</v>
      </c>
      <c r="F60" s="2" t="str">
        <f>VLOOKUP(B60,'startovní listina'!$B:$G,5,FALSE)</f>
        <v>m</v>
      </c>
      <c r="G60" s="2" t="str">
        <f>VLOOKUP(B60,'startovní listina'!$B:$G,6,FALSE)</f>
        <v>Pu Gang</v>
      </c>
      <c r="H60" s="14">
        <f>VLOOKUP(B60,'startovní listina'!$B:$I,8,FALSE)</f>
        <v>3.0312499999999996E-2</v>
      </c>
      <c r="I60" s="17">
        <v>0.11591435185185185</v>
      </c>
      <c r="J60" s="14">
        <f t="shared" si="2"/>
        <v>8.560185185185186E-2</v>
      </c>
    </row>
    <row r="61" spans="2:10" x14ac:dyDescent="0.2">
      <c r="B61" s="20">
        <v>60</v>
      </c>
      <c r="C61" s="3" t="str">
        <f>VLOOKUP(B61,'startovní listina'!$B:$G,2,FALSE)</f>
        <v>Mastny</v>
      </c>
      <c r="D61" s="3" t="str">
        <f>VLOOKUP(B61,'startovní listina'!$B:$G,3,FALSE)</f>
        <v>Martin</v>
      </c>
      <c r="E61" s="3" t="str">
        <f>VLOOKUP(B61,'startovní listina'!$B$3:$I$96,6,FALSE)</f>
        <v>Pu Gang</v>
      </c>
      <c r="F61" s="2" t="str">
        <f>VLOOKUP(B61,'startovní listina'!$B:$G,5,FALSE)</f>
        <v>m</v>
      </c>
      <c r="G61" s="2" t="str">
        <f>VLOOKUP(B61,'startovní listina'!$B:$G,6,FALSE)</f>
        <v>Pu Gang</v>
      </c>
      <c r="H61" s="14">
        <f>VLOOKUP(B61,'startovní listina'!$B:$I,8,FALSE)</f>
        <v>3.0312499999999996E-2</v>
      </c>
      <c r="I61" s="17">
        <v>0.11591435185185185</v>
      </c>
      <c r="J61" s="14">
        <f t="shared" si="2"/>
        <v>8.560185185185186E-2</v>
      </c>
    </row>
    <row r="62" spans="2:10" x14ac:dyDescent="0.2">
      <c r="B62" s="20">
        <v>65</v>
      </c>
      <c r="C62" s="3" t="str">
        <f>VLOOKUP(B62,'startovní listina'!$B:$G,2,FALSE)</f>
        <v>Linhart</v>
      </c>
      <c r="D62" s="3" t="str">
        <f>VLOOKUP(B62,'startovní listina'!$B:$G,3,FALSE)</f>
        <v>František</v>
      </c>
      <c r="E62" s="3" t="str">
        <f>VLOOKUP(B62,'startovní listina'!$B$3:$I$96,6,FALSE)</f>
        <v>narcisrunners2</v>
      </c>
      <c r="F62" s="2" t="str">
        <f>VLOOKUP(B62,'startovní listina'!$B:$G,5,FALSE)</f>
        <v>m</v>
      </c>
      <c r="G62" s="2" t="str">
        <f>VLOOKUP(B62,'startovní listina'!$B:$G,6,FALSE)</f>
        <v>narcisrunners2</v>
      </c>
      <c r="H62" s="14">
        <f>VLOOKUP(B62,'startovní listina'!$B:$I,8,FALSE)</f>
        <v>3.9490740740740743E-2</v>
      </c>
      <c r="I62" s="17">
        <v>0.12005787037037037</v>
      </c>
      <c r="J62" s="14">
        <f t="shared" si="2"/>
        <v>8.0567129629629627E-2</v>
      </c>
    </row>
    <row r="63" spans="2:10" x14ac:dyDescent="0.2">
      <c r="B63" s="20">
        <v>67</v>
      </c>
      <c r="C63" s="3" t="str">
        <f>VLOOKUP(B63,'startovní listina'!$B:$G,2,FALSE)</f>
        <v>Šefflová</v>
      </c>
      <c r="D63" s="3" t="str">
        <f>VLOOKUP(B63,'startovní listina'!$B:$G,3,FALSE)</f>
        <v>Magdalena</v>
      </c>
      <c r="E63" s="3" t="str">
        <f>VLOOKUP(B63,'startovní listina'!$B$3:$I$96,6,FALSE)</f>
        <v>narcisrunners2</v>
      </c>
      <c r="F63" s="2" t="str">
        <f>VLOOKUP(B63,'startovní listina'!$B:$G,5,FALSE)</f>
        <v>ž</v>
      </c>
      <c r="G63" s="2" t="str">
        <f>VLOOKUP(B63,'startovní listina'!$B:$G,6,FALSE)</f>
        <v>narcisrunners2</v>
      </c>
      <c r="H63" s="14">
        <f>VLOOKUP(B63,'startovní listina'!$B:$I,8,FALSE)</f>
        <v>3.9490740740740743E-2</v>
      </c>
      <c r="I63" s="17">
        <v>0.12005787037037037</v>
      </c>
      <c r="J63" s="14">
        <f t="shared" si="2"/>
        <v>8.0567129629629627E-2</v>
      </c>
    </row>
    <row r="64" spans="2:10" x14ac:dyDescent="0.2">
      <c r="B64" s="20">
        <v>66</v>
      </c>
      <c r="C64" s="3" t="str">
        <f>VLOOKUP(B64,'startovní listina'!$B:$G,2,FALSE)</f>
        <v>Lehne</v>
      </c>
      <c r="D64" s="3" t="str">
        <f>VLOOKUP(B64,'startovní listina'!$B:$G,3,FALSE)</f>
        <v>Marcel</v>
      </c>
      <c r="E64" s="3" t="str">
        <f>VLOOKUP(B64,'startovní listina'!$B$3:$I$96,6,FALSE)</f>
        <v>narcisrunners2</v>
      </c>
      <c r="F64" s="2" t="str">
        <f>VLOOKUP(B64,'startovní listina'!$B:$G,5,FALSE)</f>
        <v>m</v>
      </c>
      <c r="G64" s="2" t="str">
        <f>VLOOKUP(B64,'startovní listina'!$B:$G,6,FALSE)</f>
        <v>narcisrunners2</v>
      </c>
      <c r="H64" s="14">
        <f>VLOOKUP(B64,'startovní listina'!$B:$I,8,FALSE)</f>
        <v>3.9490740740740743E-2</v>
      </c>
      <c r="I64" s="17">
        <v>0.12005787037037037</v>
      </c>
      <c r="J64" s="14">
        <f t="shared" si="2"/>
        <v>8.0567129629629627E-2</v>
      </c>
    </row>
    <row r="65" spans="2:10" x14ac:dyDescent="0.2">
      <c r="B65" s="20">
        <v>68</v>
      </c>
      <c r="C65" s="3" t="str">
        <f>VLOOKUP(B65,'startovní listina'!$B:$G,2,FALSE)</f>
        <v>Bačinová</v>
      </c>
      <c r="D65" s="3" t="str">
        <f>VLOOKUP(B65,'startovní listina'!$B:$G,3,FALSE)</f>
        <v>Tereza</v>
      </c>
      <c r="E65" s="3" t="str">
        <f>VLOOKUP(B65,'startovní listina'!$B$3:$I$96,6,FALSE)</f>
        <v>narcisrunners2</v>
      </c>
      <c r="F65" s="2" t="str">
        <f>VLOOKUP(B65,'startovní listina'!$B:$G,5,FALSE)</f>
        <v>ž</v>
      </c>
      <c r="G65" s="2" t="str">
        <f>VLOOKUP(B65,'startovní listina'!$B:$G,6,FALSE)</f>
        <v>narcisrunners2</v>
      </c>
      <c r="H65" s="14">
        <f>VLOOKUP(B65,'startovní listina'!$B:$I,8,FALSE)</f>
        <v>3.9490740740740743E-2</v>
      </c>
      <c r="I65" s="17">
        <v>0.12005787037037037</v>
      </c>
      <c r="J65" s="14">
        <f t="shared" si="2"/>
        <v>8.0567129629629627E-2</v>
      </c>
    </row>
    <row r="66" spans="2:10" x14ac:dyDescent="0.2">
      <c r="B66" s="20">
        <v>111</v>
      </c>
      <c r="C66" s="3" t="str">
        <f>VLOOKUP(B66,'startovní listina'!$B:$G,2,FALSE)</f>
        <v>Pivoňka</v>
      </c>
      <c r="D66" s="3" t="str">
        <f>VLOOKUP(B66,'startovní listina'!$B:$G,3,FALSE)</f>
        <v>Stanislav</v>
      </c>
      <c r="E66" s="3" t="str">
        <f>VLOOKUP(B66,'startovní listina'!$B$3:$I$96,6,FALSE)</f>
        <v xml:space="preserve">RUNNING BEAST </v>
      </c>
      <c r="F66" s="2" t="str">
        <f>VLOOKUP(B66,'startovní listina'!$B:$G,5,FALSE)</f>
        <v>m</v>
      </c>
      <c r="G66" s="2" t="str">
        <f>VLOOKUP(B66,'startovní listina'!$B:$G,6,FALSE)</f>
        <v xml:space="preserve">RUNNING BEAST </v>
      </c>
      <c r="H66" s="14">
        <f>VLOOKUP(B66,'startovní listina'!$B:$I,8,FALSE)</f>
        <v>6.5960648148148157E-2</v>
      </c>
      <c r="I66" s="17">
        <v>0.1270023148148148</v>
      </c>
      <c r="J66" s="14">
        <f t="shared" si="2"/>
        <v>6.1041666666666647E-2</v>
      </c>
    </row>
    <row r="67" spans="2:10" x14ac:dyDescent="0.2">
      <c r="B67" s="20">
        <v>140</v>
      </c>
      <c r="C67" s="3" t="str">
        <f>VLOOKUP(B67,'startovní listina'!$B:$G,2,FALSE)</f>
        <v>Valachovič</v>
      </c>
      <c r="D67" s="3" t="str">
        <f>VLOOKUP(B67,'startovní listina'!$B:$G,3,FALSE)</f>
        <v>Tibor</v>
      </c>
      <c r="E67" s="3" t="str">
        <f>VLOOKUP(B67,'startovní listina'!$B$3:$I$96,6,FALSE)</f>
        <v>RUNNING BEAST 2</v>
      </c>
      <c r="F67" s="2" t="str">
        <f>VLOOKUP(B67,'startovní listina'!$B:$G,5,FALSE)</f>
        <v>m</v>
      </c>
      <c r="G67" s="2" t="str">
        <f>VLOOKUP(B67,'startovní listina'!$B:$G,6,FALSE)</f>
        <v>RUNNING BEAST 2</v>
      </c>
      <c r="H67" s="14">
        <f>VLOOKUP(B67,'startovní listina'!$B:$I,8,FALSE)</f>
        <v>6.7905092592592586E-2</v>
      </c>
      <c r="I67" s="17">
        <v>0.1270023148148148</v>
      </c>
      <c r="J67" s="14">
        <f t="shared" si="2"/>
        <v>5.9097222222222218E-2</v>
      </c>
    </row>
    <row r="68" spans="2:10" x14ac:dyDescent="0.2">
      <c r="B68" s="20">
        <v>109</v>
      </c>
      <c r="C68" s="3" t="str">
        <f>VLOOKUP(B68,'startovní listina'!$B:$G,2,FALSE)</f>
        <v>Kožant</v>
      </c>
      <c r="D68" s="3" t="str">
        <f>VLOOKUP(B68,'startovní listina'!$B:$G,3,FALSE)</f>
        <v>Ivan</v>
      </c>
      <c r="E68" s="3" t="str">
        <f>VLOOKUP(B68,'startovní listina'!$B$3:$I$96,6,FALSE)</f>
        <v xml:space="preserve">RUNNING BEAST </v>
      </c>
      <c r="F68" s="2" t="str">
        <f>VLOOKUP(B68,'startovní listina'!$B:$G,5,FALSE)</f>
        <v>m</v>
      </c>
      <c r="G68" s="2" t="str">
        <f>VLOOKUP(B68,'startovní listina'!$B:$G,6,FALSE)</f>
        <v xml:space="preserve">RUNNING BEAST </v>
      </c>
      <c r="H68" s="14">
        <f>VLOOKUP(B68,'startovní listina'!$B:$I,8,FALSE)</f>
        <v>6.5960648148148157E-2</v>
      </c>
      <c r="I68" s="17">
        <v>0.1270023148148148</v>
      </c>
      <c r="J68" s="14">
        <f t="shared" si="2"/>
        <v>6.1041666666666647E-2</v>
      </c>
    </row>
    <row r="69" spans="2:10" x14ac:dyDescent="0.2">
      <c r="B69" s="20">
        <v>112</v>
      </c>
      <c r="C69" s="3" t="str">
        <f>VLOOKUP(B69,'startovní listina'!$B:$G,2,FALSE)</f>
        <v>Dudová</v>
      </c>
      <c r="D69" s="3" t="str">
        <f>VLOOKUP(B69,'startovní listina'!$B:$G,3,FALSE)</f>
        <v>Veronika</v>
      </c>
      <c r="E69" s="3" t="str">
        <f>VLOOKUP(B69,'startovní listina'!$B$3:$I$96,6,FALSE)</f>
        <v xml:space="preserve">RUNNING BEAST </v>
      </c>
      <c r="F69" s="2" t="str">
        <f>VLOOKUP(B69,'startovní listina'!$B:$G,5,FALSE)</f>
        <v>ž</v>
      </c>
      <c r="G69" s="2" t="str">
        <f>VLOOKUP(B69,'startovní listina'!$B:$G,6,FALSE)</f>
        <v xml:space="preserve">RUNNING BEAST </v>
      </c>
      <c r="H69" s="14">
        <f>VLOOKUP(B69,'startovní listina'!$B:$I,8,FALSE)</f>
        <v>6.5960648148148157E-2</v>
      </c>
      <c r="I69" s="17">
        <v>0.1270023148148148</v>
      </c>
      <c r="J69" s="14">
        <f t="shared" ref="J69:J100" si="4">I69-H69</f>
        <v>6.1041666666666647E-2</v>
      </c>
    </row>
    <row r="70" spans="2:10" x14ac:dyDescent="0.2">
      <c r="B70" s="20">
        <v>137</v>
      </c>
      <c r="C70" s="3" t="str">
        <f>VLOOKUP(B70,'startovní listina'!$B:$G,2,FALSE)</f>
        <v>Hornát</v>
      </c>
      <c r="D70" s="3" t="str">
        <f>VLOOKUP(B70,'startovní listina'!$B:$G,3,FALSE)</f>
        <v>Milan</v>
      </c>
      <c r="E70" s="3" t="str">
        <f>VLOOKUP(B70,'startovní listina'!$B$3:$I$96,6,FALSE)</f>
        <v>RUNNING BEAST 2</v>
      </c>
      <c r="F70" s="2" t="str">
        <f>VLOOKUP(B70,'startovní listina'!$B:$G,5,FALSE)</f>
        <v>m</v>
      </c>
      <c r="G70" s="2" t="str">
        <f>VLOOKUP(B70,'startovní listina'!$B:$G,6,FALSE)</f>
        <v>RUNNING BEAST 2</v>
      </c>
      <c r="H70" s="14">
        <f>VLOOKUP(B70,'startovní listina'!$B:$I,8,FALSE)</f>
        <v>6.7905092592592586E-2</v>
      </c>
      <c r="I70" s="17">
        <v>0.1270023148148148</v>
      </c>
      <c r="J70" s="14">
        <f t="shared" si="4"/>
        <v>5.9097222222222218E-2</v>
      </c>
    </row>
    <row r="71" spans="2:10" x14ac:dyDescent="0.2">
      <c r="B71" s="20">
        <v>110</v>
      </c>
      <c r="C71" s="3" t="str">
        <f>VLOOKUP(B71,'startovní listina'!$B:$G,2,FALSE)</f>
        <v>Mazancová</v>
      </c>
      <c r="D71" s="3" t="str">
        <f>VLOOKUP(B71,'startovní listina'!$B:$G,3,FALSE)</f>
        <v>Jana</v>
      </c>
      <c r="E71" s="3" t="str">
        <f>VLOOKUP(B71,'startovní listina'!$B$3:$I$96,6,FALSE)</f>
        <v xml:space="preserve">RUNNING BEAST </v>
      </c>
      <c r="F71" s="2" t="str">
        <f>VLOOKUP(B71,'startovní listina'!$B:$G,5,FALSE)</f>
        <v>ž</v>
      </c>
      <c r="G71" s="2" t="str">
        <f>VLOOKUP(B71,'startovní listina'!$B:$G,6,FALSE)</f>
        <v xml:space="preserve">RUNNING BEAST </v>
      </c>
      <c r="H71" s="14">
        <f>VLOOKUP(B71,'startovní listina'!$B:$I,8,FALSE)</f>
        <v>6.5960648148148157E-2</v>
      </c>
      <c r="I71" s="17">
        <v>0.1270023148148148</v>
      </c>
      <c r="J71" s="14">
        <f t="shared" si="4"/>
        <v>6.1041666666666647E-2</v>
      </c>
    </row>
    <row r="72" spans="2:10" x14ac:dyDescent="0.2">
      <c r="B72" s="20">
        <v>118</v>
      </c>
      <c r="C72" s="3" t="str">
        <f>VLOOKUP(B72,'startovní listina'!$B:$G,2,FALSE)</f>
        <v>Havel</v>
      </c>
      <c r="D72" s="3" t="str">
        <f>VLOOKUP(B72,'startovní listina'!$B:$G,3,FALSE)</f>
        <v>David</v>
      </c>
      <c r="E72" s="3" t="str">
        <f>VLOOKUP(B72,'startovní listina'!$B$3:$I$96,6,FALSE)</f>
        <v>Tak uvidíme!</v>
      </c>
      <c r="F72" s="2" t="str">
        <f>VLOOKUP(B72,'startovní listina'!$B:$G,5,FALSE)</f>
        <v>m</v>
      </c>
      <c r="G72" s="2" t="str">
        <f>VLOOKUP(B72,'startovní listina'!$B:$G,6,FALSE)</f>
        <v>Tak uvidíme!</v>
      </c>
      <c r="H72" s="14">
        <f>VLOOKUP(B72,'startovní listina'!$B:$I,8,FALSE)</f>
        <v>7.6261574074074079E-2</v>
      </c>
      <c r="I72" s="17">
        <v>0.13918981481481482</v>
      </c>
      <c r="J72" s="14">
        <f t="shared" si="4"/>
        <v>6.2928240740740743E-2</v>
      </c>
    </row>
    <row r="73" spans="2:10" x14ac:dyDescent="0.2">
      <c r="B73" s="20">
        <v>116</v>
      </c>
      <c r="C73" s="3" t="str">
        <f>VLOOKUP(B73,'startovní listina'!$B:$G,2,FALSE)</f>
        <v>Hrabalová</v>
      </c>
      <c r="D73" s="3" t="str">
        <f>VLOOKUP(B73,'startovní listina'!$B:$G,3,FALSE)</f>
        <v>Veronika</v>
      </c>
      <c r="E73" s="3" t="str">
        <f>VLOOKUP(B73,'startovní listina'!$B$3:$I$96,6,FALSE)</f>
        <v>Tak uvidíme!</v>
      </c>
      <c r="F73" s="2" t="str">
        <f>VLOOKUP(B73,'startovní listina'!$B:$G,5,FALSE)</f>
        <v>ž</v>
      </c>
      <c r="G73" s="2" t="str">
        <f>VLOOKUP(B73,'startovní listina'!$B:$G,6,FALSE)</f>
        <v>Tak uvidíme!</v>
      </c>
      <c r="H73" s="14">
        <f>VLOOKUP(B73,'startovní listina'!$B:$I,8,FALSE)</f>
        <v>7.6261574074074079E-2</v>
      </c>
      <c r="I73" s="17">
        <v>0.13920138888888889</v>
      </c>
      <c r="J73" s="14">
        <f t="shared" si="4"/>
        <v>6.293981481481481E-2</v>
      </c>
    </row>
    <row r="74" spans="2:10" x14ac:dyDescent="0.2">
      <c r="B74" s="20">
        <v>119</v>
      </c>
      <c r="C74" s="3" t="str">
        <f>VLOOKUP(B74,'startovní listina'!$B:$G,2,FALSE)</f>
        <v>Gloserová</v>
      </c>
      <c r="D74" s="3" t="str">
        <f>VLOOKUP(B74,'startovní listina'!$B:$G,3,FALSE)</f>
        <v>Zdeňka</v>
      </c>
      <c r="E74" s="3" t="str">
        <f>VLOOKUP(B74,'startovní listina'!$B$3:$I$96,6,FALSE)</f>
        <v>Tak uvidíme!</v>
      </c>
      <c r="F74" s="2" t="str">
        <f>VLOOKUP(B74,'startovní listina'!$B:$G,5,FALSE)</f>
        <v>ž</v>
      </c>
      <c r="G74" s="2" t="str">
        <f>VLOOKUP(B74,'startovní listina'!$B:$G,6,FALSE)</f>
        <v>Tak uvidíme!</v>
      </c>
      <c r="H74" s="14">
        <f>VLOOKUP(B74,'startovní listina'!$B:$I,8,FALSE)</f>
        <v>7.6261574074074079E-2</v>
      </c>
      <c r="I74" s="102">
        <v>0.13921296296296296</v>
      </c>
      <c r="J74" s="14">
        <f t="shared" si="4"/>
        <v>6.2951388888888876E-2</v>
      </c>
    </row>
    <row r="75" spans="2:10" x14ac:dyDescent="0.2">
      <c r="B75" s="20">
        <v>117</v>
      </c>
      <c r="C75" s="3" t="str">
        <f>VLOOKUP(B75,'startovní listina'!$B:$G,2,FALSE)</f>
        <v>Fekete</v>
      </c>
      <c r="D75" s="3" t="str">
        <f>VLOOKUP(B75,'startovní listina'!$B:$G,3,FALSE)</f>
        <v>Ludvík</v>
      </c>
      <c r="E75" s="3" t="str">
        <f>VLOOKUP(B75,'startovní listina'!$B$3:$I$96,6,FALSE)</f>
        <v>Tak uvidíme!</v>
      </c>
      <c r="F75" s="2" t="str">
        <f>VLOOKUP(B75,'startovní listina'!$B:$G,5,FALSE)</f>
        <v>m</v>
      </c>
      <c r="G75" s="2" t="str">
        <f>VLOOKUP(B75,'startovní listina'!$B:$G,6,FALSE)</f>
        <v>Tak uvidíme!</v>
      </c>
      <c r="H75" s="14">
        <f>VLOOKUP(B75,'startovní listina'!$B:$I,8,FALSE)</f>
        <v>7.6261574074074079E-2</v>
      </c>
      <c r="I75" s="102">
        <v>0.13921296296296296</v>
      </c>
      <c r="J75" s="14">
        <f t="shared" si="4"/>
        <v>6.2951388888888876E-2</v>
      </c>
    </row>
    <row r="76" spans="2:10" x14ac:dyDescent="0.2">
      <c r="B76" s="20">
        <v>115</v>
      </c>
      <c r="C76" s="3" t="str">
        <f>VLOOKUP(B76,'startovní listina'!$B:$G,2,FALSE)</f>
        <v>Benc</v>
      </c>
      <c r="D76" s="3" t="str">
        <f>VLOOKUP(B76,'startovní listina'!$B:$G,3,FALSE)</f>
        <v>Petr</v>
      </c>
      <c r="E76" s="3" t="str">
        <f>VLOOKUP(B76,'startovní listina'!$B$3:$I$96,6,FALSE)</f>
        <v>Tak uvidíme!</v>
      </c>
      <c r="F76" s="2" t="str">
        <f>VLOOKUP(B76,'startovní listina'!$B:$G,5,FALSE)</f>
        <v>m</v>
      </c>
      <c r="G76" s="2" t="str">
        <f>VLOOKUP(B76,'startovní listina'!$B:$G,6,FALSE)</f>
        <v>Tak uvidíme!</v>
      </c>
      <c r="H76" s="14">
        <f>VLOOKUP(B76,'startovní listina'!$B:$I,8,FALSE)</f>
        <v>7.6261574074074079E-2</v>
      </c>
      <c r="I76" s="102">
        <v>0.13921296296296296</v>
      </c>
      <c r="J76" s="14">
        <f t="shared" si="4"/>
        <v>6.2951388888888876E-2</v>
      </c>
    </row>
    <row r="77" spans="2:10" x14ac:dyDescent="0.2">
      <c r="B77" s="20">
        <v>75</v>
      </c>
      <c r="C77" s="3" t="str">
        <f>VLOOKUP(B77,'startovní listina'!$B:$G,2,FALSE)</f>
        <v>Hošková</v>
      </c>
      <c r="D77" s="3" t="str">
        <f>VLOOKUP(B77,'startovní listina'!$B:$G,3,FALSE)</f>
        <v>Lucie</v>
      </c>
      <c r="E77" s="3" t="str">
        <f>VLOOKUP(B77,'startovní listina'!$B$3:$I$96,6,FALSE)</f>
        <v>Invenťačky</v>
      </c>
      <c r="F77" s="2" t="str">
        <f>VLOOKUP(B77,'startovní listina'!$B:$G,5,FALSE)</f>
        <v>ž</v>
      </c>
      <c r="G77" s="2" t="str">
        <f>VLOOKUP(B77,'startovní listina'!$B:$G,6,FALSE)</f>
        <v>Invenťačky</v>
      </c>
      <c r="H77" s="14">
        <f>VLOOKUP(B77,'startovní listina'!$B:$I,8,FALSE)</f>
        <v>5.1006944444444445E-2</v>
      </c>
      <c r="I77" s="17">
        <v>0.14569444444444443</v>
      </c>
      <c r="J77" s="14">
        <f t="shared" si="4"/>
        <v>9.468749999999998E-2</v>
      </c>
    </row>
    <row r="78" spans="2:10" x14ac:dyDescent="0.2">
      <c r="B78" s="20">
        <v>73</v>
      </c>
      <c r="C78" s="3" t="str">
        <f>VLOOKUP(B78,'startovní listina'!$B:$G,2,FALSE)</f>
        <v>Paráková</v>
      </c>
      <c r="D78" s="3" t="str">
        <f>VLOOKUP(B78,'startovní listina'!$B:$G,3,FALSE)</f>
        <v>Linda</v>
      </c>
      <c r="E78" s="3" t="str">
        <f>VLOOKUP(B78,'startovní listina'!$B$3:$I$96,6,FALSE)</f>
        <v>Invenťačky</v>
      </c>
      <c r="F78" s="2" t="str">
        <f>VLOOKUP(B78,'startovní listina'!$B:$G,5,FALSE)</f>
        <v>ž</v>
      </c>
      <c r="G78" s="2" t="str">
        <f>VLOOKUP(B78,'startovní listina'!$B:$G,6,FALSE)</f>
        <v>Invenťačky</v>
      </c>
      <c r="H78" s="14">
        <f>VLOOKUP(B78,'startovní listina'!$B:$I,8,FALSE)</f>
        <v>5.1006944444444445E-2</v>
      </c>
      <c r="I78" s="17">
        <v>0.14571759259259259</v>
      </c>
      <c r="J78" s="14">
        <f t="shared" si="4"/>
        <v>9.4710648148148141E-2</v>
      </c>
    </row>
    <row r="79" spans="2:10" x14ac:dyDescent="0.2">
      <c r="B79" s="20">
        <v>76</v>
      </c>
      <c r="C79" s="3" t="str">
        <f>VLOOKUP(B79,'startovní listina'!$B:$G,2,FALSE)</f>
        <v>Przeczková</v>
      </c>
      <c r="D79" s="3" t="str">
        <f>VLOOKUP(B79,'startovní listina'!$B:$G,3,FALSE)</f>
        <v>Markéta</v>
      </c>
      <c r="E79" s="3" t="str">
        <f>VLOOKUP(B79,'startovní listina'!$B$3:$I$96,6,FALSE)</f>
        <v>Invenťačky</v>
      </c>
      <c r="F79" s="2" t="str">
        <f>VLOOKUP(B79,'startovní listina'!$B:$G,5,FALSE)</f>
        <v>ž</v>
      </c>
      <c r="G79" s="2" t="str">
        <f>VLOOKUP(B79,'startovní listina'!$B:$G,6,FALSE)</f>
        <v>Invenťačky</v>
      </c>
      <c r="H79" s="14">
        <f>VLOOKUP(B79,'startovní listina'!$B:$I,8,FALSE)</f>
        <v>5.1006944444444445E-2</v>
      </c>
      <c r="I79" s="17">
        <v>0.14572916666666666</v>
      </c>
      <c r="J79" s="14">
        <f t="shared" si="4"/>
        <v>9.4722222222222208E-2</v>
      </c>
    </row>
    <row r="80" spans="2:10" x14ac:dyDescent="0.2">
      <c r="B80" s="20">
        <v>79</v>
      </c>
      <c r="C80" s="3" t="str">
        <f>VLOOKUP(B80,'startovní listina'!$B:$G,2,FALSE)</f>
        <v>Vodenka</v>
      </c>
      <c r="D80" s="3" t="str">
        <f>VLOOKUP(B80,'startovní listina'!$B:$G,3,FALSE)</f>
        <v>Tomáš</v>
      </c>
      <c r="E80" s="3" t="str">
        <f>VLOOKUP(B80,'startovní listina'!$B$3:$I$96,6,FALSE)</f>
        <v>Invenťačky</v>
      </c>
      <c r="F80" s="2" t="str">
        <f>VLOOKUP(B80,'startovní listina'!$B:$G,5,FALSE)</f>
        <v>m</v>
      </c>
      <c r="G80" s="2" t="str">
        <f>VLOOKUP(B80,'startovní listina'!$B:$G,6,FALSE)</f>
        <v>Invenťačky</v>
      </c>
      <c r="H80" s="14">
        <f>VLOOKUP(B80,'startovní listina'!$B:$I,8,FALSE)</f>
        <v>5.1006944444444445E-2</v>
      </c>
      <c r="I80" s="17">
        <v>0.14577546296296295</v>
      </c>
      <c r="J80" s="14">
        <f t="shared" si="4"/>
        <v>9.4768518518518502E-2</v>
      </c>
    </row>
    <row r="81" spans="2:10" x14ac:dyDescent="0.2">
      <c r="B81" s="20">
        <v>74</v>
      </c>
      <c r="C81" s="3" t="str">
        <f>VLOOKUP(B81,'startovní listina'!$B:$G,2,FALSE)</f>
        <v>Šebková</v>
      </c>
      <c r="D81" s="3" t="str">
        <f>VLOOKUP(B81,'startovní listina'!$B:$G,3,FALSE)</f>
        <v>Andrea</v>
      </c>
      <c r="E81" s="3" t="str">
        <f>VLOOKUP(B81,'startovní listina'!$B$3:$I$96,6,FALSE)</f>
        <v>Invenťačky</v>
      </c>
      <c r="F81" s="2" t="str">
        <f>VLOOKUP(B81,'startovní listina'!$B:$G,5,FALSE)</f>
        <v>ž</v>
      </c>
      <c r="G81" s="2" t="str">
        <f>VLOOKUP(B81,'startovní listina'!$B:$G,6,FALSE)</f>
        <v>Invenťačky</v>
      </c>
      <c r="H81" s="14">
        <f>VLOOKUP(B81,'startovní listina'!$B:$I,8,FALSE)</f>
        <v>5.1006944444444445E-2</v>
      </c>
      <c r="I81" s="17">
        <v>0.14577546296296295</v>
      </c>
      <c r="J81" s="14">
        <f t="shared" si="4"/>
        <v>9.4768518518518502E-2</v>
      </c>
    </row>
    <row r="82" spans="2:10" x14ac:dyDescent="0.2">
      <c r="B82" s="20">
        <v>81</v>
      </c>
      <c r="C82" s="3" t="str">
        <f>VLOOKUP(B82,'startovní listina'!$B:$G,2,FALSE)</f>
        <v>Brus</v>
      </c>
      <c r="D82" s="3" t="str">
        <f>VLOOKUP(B82,'startovní listina'!$B:$G,3,FALSE)</f>
        <v>Martin</v>
      </c>
      <c r="E82" s="3" t="str">
        <f>VLOOKUP(B82,'startovní listina'!$B$3:$I$96,6,FALSE)</f>
        <v>Budějcká šlechta</v>
      </c>
      <c r="F82" s="2" t="str">
        <f>VLOOKUP(B82,'startovní listina'!$B:$G,5,FALSE)</f>
        <v>m</v>
      </c>
      <c r="G82" s="2" t="str">
        <f>VLOOKUP(B82,'startovní listina'!$B:$G,6,FALSE)</f>
        <v>Budějcká šlechta</v>
      </c>
      <c r="H82" s="14">
        <f>VLOOKUP(B82,'startovní listina'!$B:$I,8,FALSE)</f>
        <v>8.0891203703703715E-2</v>
      </c>
      <c r="I82" s="17">
        <v>0.14634259259259261</v>
      </c>
      <c r="J82" s="14">
        <f t="shared" si="4"/>
        <v>6.5451388888888892E-2</v>
      </c>
    </row>
    <row r="83" spans="2:10" x14ac:dyDescent="0.2">
      <c r="B83" s="20">
        <v>82</v>
      </c>
      <c r="C83" s="3" t="str">
        <f>VLOOKUP(B83,'startovní listina'!$B:$G,2,FALSE)</f>
        <v xml:space="preserve">Sobota </v>
      </c>
      <c r="D83" s="3" t="str">
        <f>VLOOKUP(B83,'startovní listina'!$B:$G,3,FALSE)</f>
        <v>Jiří</v>
      </c>
      <c r="E83" s="3" t="str">
        <f>VLOOKUP(B83,'startovní listina'!$B$3:$I$96,6,FALSE)</f>
        <v>Budějcká šlechta</v>
      </c>
      <c r="F83" s="2" t="str">
        <f>VLOOKUP(B83,'startovní listina'!$B:$G,5,FALSE)</f>
        <v>m</v>
      </c>
      <c r="G83" s="2" t="str">
        <f>VLOOKUP(B83,'startovní listina'!$B:$G,6,FALSE)</f>
        <v>Budějcká šlechta</v>
      </c>
      <c r="H83" s="14">
        <f>VLOOKUP(B83,'startovní listina'!$B:$I,8,FALSE)</f>
        <v>8.0891203703703715E-2</v>
      </c>
      <c r="I83" s="17">
        <v>0.14634259259259261</v>
      </c>
      <c r="J83" s="14">
        <f t="shared" si="4"/>
        <v>6.5451388888888892E-2</v>
      </c>
    </row>
    <row r="84" spans="2:10" x14ac:dyDescent="0.2">
      <c r="B84" s="20">
        <v>83</v>
      </c>
      <c r="C84" s="3" t="str">
        <f>VLOOKUP(B84,'startovní listina'!$B:$G,2,FALSE)</f>
        <v>Strmiska</v>
      </c>
      <c r="D84" s="3" t="str">
        <f>VLOOKUP(B84,'startovní listina'!$B:$G,3,FALSE)</f>
        <v>Ondřej</v>
      </c>
      <c r="E84" s="3" t="str">
        <f>VLOOKUP(B84,'startovní listina'!$B$3:$I$96,6,FALSE)</f>
        <v>Budějcká šlechta</v>
      </c>
      <c r="F84" s="2" t="str">
        <f>VLOOKUP(B84,'startovní listina'!$B:$G,5,FALSE)</f>
        <v>m</v>
      </c>
      <c r="G84" s="2" t="str">
        <f>VLOOKUP(B84,'startovní listina'!$B:$G,6,FALSE)</f>
        <v>Budějcká šlechta</v>
      </c>
      <c r="H84" s="14">
        <f>VLOOKUP(B84,'startovní listina'!$B:$I,8,FALSE)</f>
        <v>8.0891203703703715E-2</v>
      </c>
      <c r="I84" s="17">
        <v>0.14634259259259261</v>
      </c>
      <c r="J84" s="14">
        <f t="shared" si="4"/>
        <v>6.5451388888888892E-2</v>
      </c>
    </row>
    <row r="85" spans="2:10" x14ac:dyDescent="0.2">
      <c r="B85" s="20">
        <v>107</v>
      </c>
      <c r="C85" s="3" t="str">
        <f>VLOOKUP(B85,'startovní listina'!$B:$G,2,FALSE)</f>
        <v>Procházka</v>
      </c>
      <c r="D85" s="3" t="str">
        <f>VLOOKUP(B85,'startovní listina'!$B:$G,3,FALSE)</f>
        <v>Tomáš</v>
      </c>
      <c r="E85" s="3" t="str">
        <f>VLOOKUP(B85,'startovní listina'!$B$3:$I$96,6,FALSE)</f>
        <v>jednotlivec</v>
      </c>
      <c r="F85" s="2" t="str">
        <f>VLOOKUP(B85,'startovní listina'!$B:$G,5,FALSE)</f>
        <v>m</v>
      </c>
      <c r="G85" s="2" t="str">
        <f>VLOOKUP(B85,'startovní listina'!$B:$G,6,FALSE)</f>
        <v>jednotlivec</v>
      </c>
      <c r="H85" s="14">
        <f>VLOOKUP(B85,'startovní listina'!$B:$I,8,FALSE)</f>
        <v>7.1979166666666664E-2</v>
      </c>
      <c r="I85" s="17">
        <v>0.14701388888888889</v>
      </c>
      <c r="J85" s="14">
        <f t="shared" si="4"/>
        <v>7.5034722222222225E-2</v>
      </c>
    </row>
    <row r="86" spans="2:10" x14ac:dyDescent="0.2">
      <c r="B86" s="20">
        <v>108</v>
      </c>
      <c r="C86" s="3" t="str">
        <f>VLOOKUP(B86,'startovní listina'!$B:$G,2,FALSE)</f>
        <v>Procházka</v>
      </c>
      <c r="D86" s="3" t="str">
        <f>VLOOKUP(B86,'startovní listina'!$B:$G,3,FALSE)</f>
        <v>Radek</v>
      </c>
      <c r="E86" s="3" t="str">
        <f>VLOOKUP(B86,'startovní listina'!$B$3:$I$96,6,FALSE)</f>
        <v>jednotlivec</v>
      </c>
      <c r="F86" s="2" t="str">
        <f>VLOOKUP(B86,'startovní listina'!$B:$G,5,FALSE)</f>
        <v>m</v>
      </c>
      <c r="G86" s="2" t="str">
        <f>VLOOKUP(B86,'startovní listina'!$B:$G,6,FALSE)</f>
        <v>jednotlivec</v>
      </c>
      <c r="H86" s="14">
        <f>VLOOKUP(B86,'startovní listina'!$B:$I,8,FALSE)</f>
        <v>7.1979166666666664E-2</v>
      </c>
      <c r="I86" s="17">
        <v>0.14701388888888889</v>
      </c>
      <c r="J86" s="14">
        <f t="shared" si="4"/>
        <v>7.5034722222222225E-2</v>
      </c>
    </row>
    <row r="87" spans="2:10" x14ac:dyDescent="0.2">
      <c r="B87" s="20">
        <v>88</v>
      </c>
      <c r="C87" s="3" t="str">
        <f>VLOOKUP(B87,'startovní listina'!$B:$G,2,FALSE)</f>
        <v>Raczký</v>
      </c>
      <c r="D87" s="3" t="str">
        <f>VLOOKUP(B87,'startovní listina'!$B:$G,3,FALSE)</f>
        <v>Tomáš</v>
      </c>
      <c r="E87" s="3" t="str">
        <f>VLOOKUP(B87,'startovní listina'!$B$3:$I$96,6,FALSE)</f>
        <v>Novomanželé</v>
      </c>
      <c r="F87" s="2" t="str">
        <f>VLOOKUP(B87,'startovní listina'!$B:$G,5,FALSE)</f>
        <v>m</v>
      </c>
      <c r="G87" s="2" t="str">
        <f>VLOOKUP(B87,'startovní listina'!$B:$G,6,FALSE)</f>
        <v>Novomanželé</v>
      </c>
      <c r="H87" s="14">
        <f>VLOOKUP(B87,'startovní listina'!$B:$I,8,FALSE)</f>
        <v>5.7708333333333334E-2</v>
      </c>
      <c r="I87" s="17">
        <v>0.14732638888888888</v>
      </c>
      <c r="J87" s="14">
        <f t="shared" si="4"/>
        <v>8.9618055555555548E-2</v>
      </c>
    </row>
    <row r="88" spans="2:10" x14ac:dyDescent="0.2">
      <c r="B88" s="20">
        <v>89</v>
      </c>
      <c r="C88" s="3" t="str">
        <f>VLOOKUP(B88,'startovní listina'!$B:$G,2,FALSE)</f>
        <v>Raczká</v>
      </c>
      <c r="D88" s="3" t="str">
        <f>VLOOKUP(B88,'startovní listina'!$B:$G,3,FALSE)</f>
        <v>Lenka</v>
      </c>
      <c r="E88" s="3" t="str">
        <f>VLOOKUP(B88,'startovní listina'!$B$3:$I$96,6,FALSE)</f>
        <v>Novomanželé</v>
      </c>
      <c r="F88" s="2" t="str">
        <f>VLOOKUP(B88,'startovní listina'!$B:$G,5,FALSE)</f>
        <v>ž</v>
      </c>
      <c r="G88" s="2" t="str">
        <f>VLOOKUP(B88,'startovní listina'!$B:$G,6,FALSE)</f>
        <v>Novomanželé</v>
      </c>
      <c r="H88" s="14">
        <f>VLOOKUP(B88,'startovní listina'!$B:$I,8,FALSE)</f>
        <v>5.7708333333333334E-2</v>
      </c>
      <c r="I88" s="17">
        <v>0.14732638888888888</v>
      </c>
      <c r="J88" s="14">
        <f t="shared" si="4"/>
        <v>8.9618055555555548E-2</v>
      </c>
    </row>
    <row r="89" spans="2:10" x14ac:dyDescent="0.2">
      <c r="B89" s="20">
        <v>92</v>
      </c>
      <c r="C89" s="3" t="str">
        <f>VLOOKUP(B89,'startovní listina'!$B:$G,2,FALSE)</f>
        <v>Mizon</v>
      </c>
      <c r="D89" s="3" t="str">
        <f>VLOOKUP(B89,'startovní listina'!$B:$G,3,FALSE)</f>
        <v>Ruby</v>
      </c>
      <c r="E89" s="3" t="str">
        <f>VLOOKUP(B89,'startovní listina'!$B$3:$I$96,6,FALSE)</f>
        <v>jednotlivec</v>
      </c>
      <c r="F89" s="2" t="str">
        <f>VLOOKUP(B89,'startovní listina'!$B:$G,5,FALSE)</f>
        <v>ž</v>
      </c>
      <c r="G89" s="2" t="str">
        <f>VLOOKUP(B89,'startovní listina'!$B:$G,6,FALSE)</f>
        <v>jednotlivec</v>
      </c>
      <c r="H89" s="14">
        <f>VLOOKUP(B89,'startovní listina'!$B:$I,8,FALSE)</f>
        <v>9.0810185185185188E-2</v>
      </c>
      <c r="I89" s="17">
        <v>0.15084490740740741</v>
      </c>
      <c r="J89" s="14">
        <f t="shared" si="4"/>
        <v>6.0034722222222225E-2</v>
      </c>
    </row>
    <row r="90" spans="2:10" x14ac:dyDescent="0.2">
      <c r="B90" s="20">
        <v>93</v>
      </c>
      <c r="C90" s="3" t="str">
        <f>VLOOKUP(B90,'startovní listina'!$B:$G,2,FALSE)</f>
        <v>Neumannová</v>
      </c>
      <c r="D90" s="3" t="str">
        <f>VLOOKUP(B90,'startovní listina'!$B:$G,3,FALSE)</f>
        <v>ABBY</v>
      </c>
      <c r="E90" s="3" t="str">
        <f>VLOOKUP(B90,'startovní listina'!$B$3:$I$96,6,FALSE)</f>
        <v>jednotlivec</v>
      </c>
      <c r="F90" s="2" t="str">
        <f>VLOOKUP(B90,'startovní listina'!$B:$G,5,FALSE)</f>
        <v>ž</v>
      </c>
      <c r="G90" s="2" t="str">
        <f>VLOOKUP(B90,'startovní listina'!$B:$G,6,FALSE)</f>
        <v>jednotlivec</v>
      </c>
      <c r="H90" s="14">
        <f>VLOOKUP(B90,'startovní listina'!$B:$I,8,FALSE)</f>
        <v>9.0810185185185188E-2</v>
      </c>
      <c r="I90" s="17">
        <v>0.15085648148148148</v>
      </c>
      <c r="J90" s="14">
        <f t="shared" si="4"/>
        <v>6.0046296296296292E-2</v>
      </c>
    </row>
    <row r="91" spans="2:10" x14ac:dyDescent="0.2">
      <c r="B91" s="20">
        <v>100</v>
      </c>
      <c r="C91" s="3" t="str">
        <f>VLOOKUP(B91,'startovní listina'!$B:$G,2,FALSE)</f>
        <v>Pecušíková</v>
      </c>
      <c r="D91" s="3" t="str">
        <f>VLOOKUP(B91,'startovní listina'!$B:$G,3,FALSE)</f>
        <v>Jaroslava</v>
      </c>
      <c r="E91" s="3" t="str">
        <f>VLOOKUP(B91,'startovní listina'!$B$3:$I$96,6,FALSE)</f>
        <v>FAKT Třeboň</v>
      </c>
      <c r="F91" s="2" t="str">
        <f>VLOOKUP(B91,'startovní listina'!$B:$G,5,FALSE)</f>
        <v>ž</v>
      </c>
      <c r="G91" s="2" t="str">
        <f>VLOOKUP(B91,'startovní listina'!$B:$G,6,FALSE)</f>
        <v>FAKT Třeboň</v>
      </c>
      <c r="H91" s="14">
        <f>VLOOKUP(B91,'startovní listina'!$B:$I,8,FALSE)</f>
        <v>9.329861111111111E-2</v>
      </c>
      <c r="I91" s="17">
        <v>0.1615162037037037</v>
      </c>
      <c r="J91" s="14">
        <f t="shared" si="4"/>
        <v>6.8217592592592594E-2</v>
      </c>
    </row>
    <row r="92" spans="2:10" x14ac:dyDescent="0.2">
      <c r="B92" s="20">
        <v>99</v>
      </c>
      <c r="C92" s="3" t="str">
        <f>VLOOKUP(B92,'startovní listina'!$B:$G,2,FALSE)</f>
        <v>Kos</v>
      </c>
      <c r="D92" s="3" t="str">
        <f>VLOOKUP(B92,'startovní listina'!$B:$G,3,FALSE)</f>
        <v>Vlastimil</v>
      </c>
      <c r="E92" s="3" t="str">
        <f>VLOOKUP(B92,'startovní listina'!$B$3:$I$96,6,FALSE)</f>
        <v>FAKT Třeboň</v>
      </c>
      <c r="F92" s="2" t="str">
        <f>VLOOKUP(B92,'startovní listina'!$B:$G,5,FALSE)</f>
        <v>m</v>
      </c>
      <c r="G92" s="2" t="str">
        <f>VLOOKUP(B92,'startovní listina'!$B:$G,6,FALSE)</f>
        <v>FAKT Třeboň</v>
      </c>
      <c r="H92" s="14">
        <f>VLOOKUP(B92,'startovní listina'!$B:$I,8,FALSE)</f>
        <v>9.329861111111111E-2</v>
      </c>
      <c r="I92" s="17">
        <v>0.1615162037037037</v>
      </c>
      <c r="J92" s="14">
        <f t="shared" si="4"/>
        <v>6.8217592592592594E-2</v>
      </c>
    </row>
    <row r="93" spans="2:10" x14ac:dyDescent="0.2">
      <c r="B93" s="20">
        <v>101</v>
      </c>
      <c r="C93" s="3" t="str">
        <f>VLOOKUP(B93,'startovní listina'!$B:$G,2,FALSE)</f>
        <v>Bartáček</v>
      </c>
      <c r="D93" s="3" t="str">
        <f>VLOOKUP(B93,'startovní listina'!$B:$G,3,FALSE)</f>
        <v>Jiří</v>
      </c>
      <c r="E93" s="3" t="str">
        <f>VLOOKUP(B93,'startovní listina'!$B$3:$I$96,6,FALSE)</f>
        <v>FAKT Třeboň</v>
      </c>
      <c r="F93" s="2" t="str">
        <f>VLOOKUP(B93,'startovní listina'!$B:$G,5,FALSE)</f>
        <v>m</v>
      </c>
      <c r="G93" s="2" t="str">
        <f>VLOOKUP(B93,'startovní listina'!$B:$G,6,FALSE)</f>
        <v>FAKT Třeboň</v>
      </c>
      <c r="H93" s="14">
        <f>VLOOKUP(B93,'startovní listina'!$B:$I,8,FALSE)</f>
        <v>9.329861111111111E-2</v>
      </c>
      <c r="I93" s="17">
        <v>0.1615162037037037</v>
      </c>
      <c r="J93" s="14">
        <f t="shared" si="4"/>
        <v>6.8217592592592594E-2</v>
      </c>
    </row>
    <row r="94" spans="2:10" x14ac:dyDescent="0.2">
      <c r="B94" s="20">
        <v>138</v>
      </c>
      <c r="C94" s="3" t="str">
        <f>VLOOKUP(B94,'startovní listina'!$B:$G,2,FALSE)</f>
        <v>Pšíkalová</v>
      </c>
      <c r="D94" s="3" t="str">
        <f>VLOOKUP(B94,'startovní listina'!$B:$G,3,FALSE)</f>
        <v>Tereza</v>
      </c>
      <c r="E94" s="3" t="str">
        <f>VLOOKUP(B94,'startovní listina'!$B$3:$I$96,6,FALSE)</f>
        <v>RUNNING BEAST 2</v>
      </c>
      <c r="F94" s="2" t="str">
        <f>VLOOKUP(B94,'startovní listina'!$B:$G,5,FALSE)</f>
        <v>ž</v>
      </c>
      <c r="G94" s="2" t="str">
        <f>VLOOKUP(B94,'startovní listina'!$B:$G,6,FALSE)</f>
        <v>RUNNING BEAST 2</v>
      </c>
      <c r="H94" s="14">
        <f>VLOOKUP(B94,'startovní listina'!$B:$I,8,FALSE)</f>
        <v>6.7905092592592586E-2</v>
      </c>
      <c r="I94" s="17">
        <v>0.19082175925925926</v>
      </c>
      <c r="J94" s="14">
        <f t="shared" si="4"/>
        <v>0.12291666666666667</v>
      </c>
    </row>
    <row r="95" spans="2:10" x14ac:dyDescent="0.2">
      <c r="B95" s="20">
        <v>139</v>
      </c>
      <c r="C95" s="3" t="str">
        <f>VLOOKUP(B95,'startovní listina'!$B:$G,2,FALSE)</f>
        <v>Bednářová</v>
      </c>
      <c r="D95" s="3" t="str">
        <f>VLOOKUP(B95,'startovní listina'!$B:$G,3,FALSE)</f>
        <v>Lucie</v>
      </c>
      <c r="E95" s="3" t="str">
        <f>VLOOKUP(B95,'startovní listina'!$B$3:$I$96,6,FALSE)</f>
        <v>RUNNING BEAST 2</v>
      </c>
      <c r="F95" s="2" t="str">
        <f>VLOOKUP(B95,'startovní listina'!$B:$G,5,FALSE)</f>
        <v>ž</v>
      </c>
      <c r="G95" s="2" t="str">
        <f>VLOOKUP(B95,'startovní listina'!$B:$G,6,FALSE)</f>
        <v>RUNNING BEAST 2</v>
      </c>
      <c r="H95" s="14">
        <f>VLOOKUP(B95,'startovní listina'!$B:$I,8,FALSE)</f>
        <v>6.7905092592592586E-2</v>
      </c>
      <c r="I95" s="17">
        <v>0.19086805555555555</v>
      </c>
      <c r="J95" s="14">
        <f t="shared" si="4"/>
        <v>0.12296296296296297</v>
      </c>
    </row>
    <row r="96" spans="2:10" x14ac:dyDescent="0.2">
      <c r="B96" s="20"/>
      <c r="C96" s="3" t="e">
        <f>VLOOKUP(B96,'startovní listina'!$B:$G,2,FALSE)</f>
        <v>#N/A</v>
      </c>
      <c r="D96" s="3" t="e">
        <f>VLOOKUP(B96,'startovní listina'!$B:$G,3,FALSE)</f>
        <v>#N/A</v>
      </c>
      <c r="E96" s="3" t="e">
        <f>VLOOKUP(B96,'startovní listina'!$B$3:$I$96,6,FALSE)</f>
        <v>#N/A</v>
      </c>
      <c r="F96" s="2" t="e">
        <f>VLOOKUP(B96,'startovní listina'!$B:$G,5,FALSE)</f>
        <v>#N/A</v>
      </c>
      <c r="G96" s="2" t="e">
        <f>VLOOKUP(B96,'startovní listina'!$B:$G,6,FALSE)</f>
        <v>#N/A</v>
      </c>
      <c r="H96" s="14" t="e">
        <f>VLOOKUP(B96,'startovní listina'!$B:$I,8,FALSE)</f>
        <v>#N/A</v>
      </c>
      <c r="I96" s="17"/>
      <c r="J96" s="14" t="e">
        <f t="shared" si="4"/>
        <v>#N/A</v>
      </c>
    </row>
    <row r="97" spans="2:10" x14ac:dyDescent="0.2">
      <c r="B97" s="20"/>
      <c r="C97" s="3" t="e">
        <f>VLOOKUP(B97,'startovní listina'!$B:$G,2,FALSE)</f>
        <v>#N/A</v>
      </c>
      <c r="D97" s="3" t="e">
        <f>VLOOKUP(B97,'startovní listina'!$B:$G,3,FALSE)</f>
        <v>#N/A</v>
      </c>
      <c r="E97" s="3" t="e">
        <f>VLOOKUP(B97,'startovní listina'!$B$3:$I$96,6,FALSE)</f>
        <v>#N/A</v>
      </c>
      <c r="F97" s="2" t="e">
        <f>VLOOKUP(B97,'startovní listina'!$B:$G,5,FALSE)</f>
        <v>#N/A</v>
      </c>
      <c r="G97" s="2" t="e">
        <f>VLOOKUP(B97,'startovní listina'!$B:$G,6,FALSE)</f>
        <v>#N/A</v>
      </c>
      <c r="H97" s="14" t="e">
        <f>VLOOKUP(B97,'startovní listina'!$B:$I,8,FALSE)</f>
        <v>#N/A</v>
      </c>
      <c r="I97" s="17"/>
      <c r="J97" s="14" t="e">
        <f t="shared" si="4"/>
        <v>#N/A</v>
      </c>
    </row>
    <row r="98" spans="2:10" x14ac:dyDescent="0.2">
      <c r="B98" s="20"/>
      <c r="C98" s="3" t="e">
        <f>VLOOKUP(B98,'startovní listina'!$B:$G,2,FALSE)</f>
        <v>#N/A</v>
      </c>
      <c r="D98" s="3" t="e">
        <f>VLOOKUP(B98,'startovní listina'!$B:$G,3,FALSE)</f>
        <v>#N/A</v>
      </c>
      <c r="E98" s="3" t="e">
        <f>VLOOKUP(B98,'startovní listina'!$B$3:$I$96,6,FALSE)</f>
        <v>#N/A</v>
      </c>
      <c r="F98" s="2" t="e">
        <f>VLOOKUP(B98,'startovní listina'!$B:$G,5,FALSE)</f>
        <v>#N/A</v>
      </c>
      <c r="G98" s="2" t="e">
        <f>VLOOKUP(B98,'startovní listina'!$B:$G,6,FALSE)</f>
        <v>#N/A</v>
      </c>
      <c r="H98" s="14" t="e">
        <f>VLOOKUP(B98,'startovní listina'!$B:$I,8,FALSE)</f>
        <v>#N/A</v>
      </c>
      <c r="I98" s="17"/>
      <c r="J98" s="14" t="e">
        <f t="shared" si="4"/>
        <v>#N/A</v>
      </c>
    </row>
    <row r="99" spans="2:10" x14ac:dyDescent="0.2">
      <c r="B99" s="20"/>
      <c r="C99" s="3" t="e">
        <f>VLOOKUP(B99,'startovní listina'!$B:$G,2,FALSE)</f>
        <v>#N/A</v>
      </c>
      <c r="D99" s="3" t="e">
        <f>VLOOKUP(B99,'startovní listina'!$B:$G,3,FALSE)</f>
        <v>#N/A</v>
      </c>
      <c r="E99" s="3" t="e">
        <f>VLOOKUP(B99,'startovní listina'!$B$3:$I$96,6,FALSE)</f>
        <v>#N/A</v>
      </c>
      <c r="F99" s="2" t="e">
        <f>VLOOKUP(B99,'startovní listina'!$B:$G,5,FALSE)</f>
        <v>#N/A</v>
      </c>
      <c r="G99" s="2" t="e">
        <f>VLOOKUP(B99,'startovní listina'!$B:$G,6,FALSE)</f>
        <v>#N/A</v>
      </c>
      <c r="H99" s="14" t="e">
        <f>VLOOKUP(B99,'startovní listina'!$B:$I,8,FALSE)</f>
        <v>#N/A</v>
      </c>
      <c r="I99" s="17"/>
      <c r="J99" s="14" t="e">
        <f t="shared" si="4"/>
        <v>#N/A</v>
      </c>
    </row>
    <row r="100" spans="2:10" x14ac:dyDescent="0.2">
      <c r="B100" s="20"/>
      <c r="C100" s="3" t="e">
        <f>VLOOKUP(B100,'startovní listina'!$B:$G,2,FALSE)</f>
        <v>#N/A</v>
      </c>
      <c r="D100" s="3" t="e">
        <f>VLOOKUP(B100,'startovní listina'!$B:$G,3,FALSE)</f>
        <v>#N/A</v>
      </c>
      <c r="E100" s="3" t="e">
        <f>VLOOKUP(B100,'startovní listina'!$B$3:$I$96,6,FALSE)</f>
        <v>#N/A</v>
      </c>
      <c r="F100" s="2" t="e">
        <f>VLOOKUP(B100,'startovní listina'!$B:$G,5,FALSE)</f>
        <v>#N/A</v>
      </c>
      <c r="G100" s="2" t="e">
        <f>VLOOKUP(B100,'startovní listina'!$B:$G,6,FALSE)</f>
        <v>#N/A</v>
      </c>
      <c r="H100" s="14" t="e">
        <f>VLOOKUP(B100,'startovní listina'!$B:$I,8,FALSE)</f>
        <v>#N/A</v>
      </c>
      <c r="I100" s="17"/>
      <c r="J100" s="14" t="e">
        <f t="shared" si="4"/>
        <v>#N/A</v>
      </c>
    </row>
    <row r="101" spans="2:10" x14ac:dyDescent="0.2">
      <c r="B101" s="20"/>
      <c r="C101" s="3" t="e">
        <f>VLOOKUP(B101,'startovní listina'!$B:$G,2,FALSE)</f>
        <v>#N/A</v>
      </c>
      <c r="D101" s="3" t="e">
        <f>VLOOKUP(B101,'startovní listina'!$B:$G,3,FALSE)</f>
        <v>#N/A</v>
      </c>
      <c r="E101" s="3" t="e">
        <f>VLOOKUP(B101,'startovní listina'!$B$3:$I$96,6,FALSE)</f>
        <v>#N/A</v>
      </c>
      <c r="F101" s="2" t="e">
        <f>VLOOKUP(B101,'startovní listina'!$B:$G,5,FALSE)</f>
        <v>#N/A</v>
      </c>
      <c r="G101" s="2" t="e">
        <f>VLOOKUP(B101,'startovní listina'!$B:$G,6,FALSE)</f>
        <v>#N/A</v>
      </c>
      <c r="H101" s="14" t="e">
        <f>VLOOKUP(B101,'startovní listina'!$B:$I,8,FALSE)</f>
        <v>#N/A</v>
      </c>
      <c r="I101" s="17"/>
      <c r="J101" s="14" t="e">
        <f t="shared" ref="J101:J129" si="5">I101-H101</f>
        <v>#N/A</v>
      </c>
    </row>
    <row r="102" spans="2:10" x14ac:dyDescent="0.2">
      <c r="B102" s="20"/>
      <c r="C102" s="3" t="e">
        <f>VLOOKUP(B102,'startovní listina'!$B:$G,2,FALSE)</f>
        <v>#N/A</v>
      </c>
      <c r="D102" s="3" t="e">
        <f>VLOOKUP(B102,'startovní listina'!$B:$G,3,FALSE)</f>
        <v>#N/A</v>
      </c>
      <c r="E102" s="3" t="e">
        <f>VLOOKUP(B102,'startovní listina'!$B$3:$I$96,6,FALSE)</f>
        <v>#N/A</v>
      </c>
      <c r="F102" s="2" t="e">
        <f>VLOOKUP(B102,'startovní listina'!$B:$G,5,FALSE)</f>
        <v>#N/A</v>
      </c>
      <c r="G102" s="2" t="e">
        <f>VLOOKUP(B102,'startovní listina'!$B:$G,6,FALSE)</f>
        <v>#N/A</v>
      </c>
      <c r="H102" s="14" t="e">
        <f>VLOOKUP(B102,'startovní listina'!$B:$I,8,FALSE)</f>
        <v>#N/A</v>
      </c>
      <c r="I102" s="17"/>
      <c r="J102" s="14" t="e">
        <f t="shared" si="5"/>
        <v>#N/A</v>
      </c>
    </row>
    <row r="103" spans="2:10" x14ac:dyDescent="0.2">
      <c r="B103" s="20"/>
      <c r="C103" s="3" t="e">
        <f>VLOOKUP(B103,'startovní listina'!$B:$G,2,FALSE)</f>
        <v>#N/A</v>
      </c>
      <c r="D103" s="3" t="e">
        <f>VLOOKUP(B103,'startovní listina'!$B:$G,3,FALSE)</f>
        <v>#N/A</v>
      </c>
      <c r="E103" s="3" t="e">
        <f>VLOOKUP(B103,'startovní listina'!$B$3:$I$96,6,FALSE)</f>
        <v>#N/A</v>
      </c>
      <c r="F103" s="2" t="e">
        <f>VLOOKUP(B103,'startovní listina'!$B:$G,5,FALSE)</f>
        <v>#N/A</v>
      </c>
      <c r="G103" s="2" t="e">
        <f>VLOOKUP(B103,'startovní listina'!$B:$G,6,FALSE)</f>
        <v>#N/A</v>
      </c>
      <c r="H103" s="14" t="e">
        <f>VLOOKUP(B103,'startovní listina'!$B:$I,8,FALSE)</f>
        <v>#N/A</v>
      </c>
      <c r="I103" s="17"/>
      <c r="J103" s="14" t="e">
        <f t="shared" si="5"/>
        <v>#N/A</v>
      </c>
    </row>
    <row r="104" spans="2:10" x14ac:dyDescent="0.2">
      <c r="B104" s="20"/>
      <c r="C104" s="3" t="e">
        <f>VLOOKUP(B104,'startovní listina'!$B:$G,2,FALSE)</f>
        <v>#N/A</v>
      </c>
      <c r="D104" s="3" t="e">
        <f>VLOOKUP(B104,'startovní listina'!$B:$G,3,FALSE)</f>
        <v>#N/A</v>
      </c>
      <c r="E104" s="3" t="e">
        <f>VLOOKUP(B104,'startovní listina'!$B$3:$I$96,6,FALSE)</f>
        <v>#N/A</v>
      </c>
      <c r="F104" s="2" t="e">
        <f>VLOOKUP(B104,'startovní listina'!$B:$G,5,FALSE)</f>
        <v>#N/A</v>
      </c>
      <c r="G104" s="2" t="e">
        <f>VLOOKUP(B104,'startovní listina'!$B:$G,6,FALSE)</f>
        <v>#N/A</v>
      </c>
      <c r="H104" s="14" t="e">
        <f>VLOOKUP(B104,'startovní listina'!$B:$I,8,FALSE)</f>
        <v>#N/A</v>
      </c>
      <c r="I104" s="17"/>
      <c r="J104" s="14" t="e">
        <f t="shared" si="5"/>
        <v>#N/A</v>
      </c>
    </row>
    <row r="105" spans="2:10" x14ac:dyDescent="0.2">
      <c r="B105" s="20"/>
      <c r="C105" s="3" t="e">
        <f>VLOOKUP(B105,'startovní listina'!$B:$G,2,FALSE)</f>
        <v>#N/A</v>
      </c>
      <c r="D105" s="3" t="e">
        <f>VLOOKUP(B105,'startovní listina'!$B:$G,3,FALSE)</f>
        <v>#N/A</v>
      </c>
      <c r="E105" s="3" t="e">
        <f>VLOOKUP(B105,'startovní listina'!$B$3:$I$96,6,FALSE)</f>
        <v>#N/A</v>
      </c>
      <c r="F105" s="2" t="e">
        <f>VLOOKUP(B105,'startovní listina'!$B:$G,5,FALSE)</f>
        <v>#N/A</v>
      </c>
      <c r="G105" s="2" t="e">
        <f>VLOOKUP(B105,'startovní listina'!$B:$G,6,FALSE)</f>
        <v>#N/A</v>
      </c>
      <c r="H105" s="14" t="e">
        <f>VLOOKUP(B105,'startovní listina'!$B:$I,8,FALSE)</f>
        <v>#N/A</v>
      </c>
      <c r="I105" s="17"/>
      <c r="J105" s="14" t="e">
        <f t="shared" si="5"/>
        <v>#N/A</v>
      </c>
    </row>
    <row r="106" spans="2:10" x14ac:dyDescent="0.2">
      <c r="B106" s="20"/>
      <c r="C106" s="3" t="e">
        <f>VLOOKUP(B106,'startovní listina'!$B:$G,2,FALSE)</f>
        <v>#N/A</v>
      </c>
      <c r="D106" s="3" t="e">
        <f>VLOOKUP(B106,'startovní listina'!$B:$G,3,FALSE)</f>
        <v>#N/A</v>
      </c>
      <c r="E106" s="3" t="e">
        <f>VLOOKUP(B106,'startovní listina'!$B$3:$I$96,6,FALSE)</f>
        <v>#N/A</v>
      </c>
      <c r="F106" s="2" t="e">
        <f>VLOOKUP(B106,'startovní listina'!$B:$G,5,FALSE)</f>
        <v>#N/A</v>
      </c>
      <c r="G106" s="2" t="e">
        <f>VLOOKUP(B106,'startovní listina'!$B:$G,6,FALSE)</f>
        <v>#N/A</v>
      </c>
      <c r="H106" s="14" t="e">
        <f>VLOOKUP(B106,'startovní listina'!$B:$I,8,FALSE)</f>
        <v>#N/A</v>
      </c>
      <c r="I106" s="17"/>
      <c r="J106" s="14" t="e">
        <f t="shared" si="5"/>
        <v>#N/A</v>
      </c>
    </row>
    <row r="107" spans="2:10" x14ac:dyDescent="0.2">
      <c r="B107" s="20"/>
      <c r="C107" s="3" t="e">
        <f>VLOOKUP(B107,'startovní listina'!$B:$G,2,FALSE)</f>
        <v>#N/A</v>
      </c>
      <c r="D107" s="3" t="e">
        <f>VLOOKUP(B107,'startovní listina'!$B:$G,3,FALSE)</f>
        <v>#N/A</v>
      </c>
      <c r="E107" s="3" t="e">
        <f>VLOOKUP(B107,'startovní listina'!$B$3:$I$96,6,FALSE)</f>
        <v>#N/A</v>
      </c>
      <c r="F107" s="2" t="e">
        <f>VLOOKUP(B107,'startovní listina'!$B:$G,5,FALSE)</f>
        <v>#N/A</v>
      </c>
      <c r="G107" s="2" t="e">
        <f>VLOOKUP(B107,'startovní listina'!$B:$G,6,FALSE)</f>
        <v>#N/A</v>
      </c>
      <c r="H107" s="14" t="e">
        <f>VLOOKUP(B107,'startovní listina'!$B:$I,8,FALSE)</f>
        <v>#N/A</v>
      </c>
      <c r="I107" s="17"/>
      <c r="J107" s="14" t="e">
        <f t="shared" si="5"/>
        <v>#N/A</v>
      </c>
    </row>
    <row r="108" spans="2:10" x14ac:dyDescent="0.2">
      <c r="B108" s="20"/>
      <c r="C108" s="3" t="e">
        <f>VLOOKUP(B108,'startovní listina'!$B:$G,2,FALSE)</f>
        <v>#N/A</v>
      </c>
      <c r="D108" s="3" t="e">
        <f>VLOOKUP(B108,'startovní listina'!$B:$G,3,FALSE)</f>
        <v>#N/A</v>
      </c>
      <c r="E108" s="3" t="e">
        <f>VLOOKUP(B108,'startovní listina'!$B$3:$I$96,6,FALSE)</f>
        <v>#N/A</v>
      </c>
      <c r="F108" s="2" t="e">
        <f>VLOOKUP(B108,'startovní listina'!$B:$G,5,FALSE)</f>
        <v>#N/A</v>
      </c>
      <c r="G108" s="2" t="e">
        <f>VLOOKUP(B108,'startovní listina'!$B:$G,6,FALSE)</f>
        <v>#N/A</v>
      </c>
      <c r="H108" s="14" t="e">
        <f>VLOOKUP(B108,'startovní listina'!$B:$I,8,FALSE)</f>
        <v>#N/A</v>
      </c>
      <c r="I108" s="17"/>
      <c r="J108" s="14" t="e">
        <f t="shared" si="5"/>
        <v>#N/A</v>
      </c>
    </row>
    <row r="109" spans="2:10" x14ac:dyDescent="0.2">
      <c r="B109" s="20"/>
      <c r="C109" s="3" t="e">
        <f>VLOOKUP(B109,'startovní listina'!$B:$G,2,FALSE)</f>
        <v>#N/A</v>
      </c>
      <c r="D109" s="3" t="e">
        <f>VLOOKUP(B109,'startovní listina'!$B:$G,3,FALSE)</f>
        <v>#N/A</v>
      </c>
      <c r="E109" s="3" t="e">
        <f>VLOOKUP(B109,'startovní listina'!$B$3:$I$96,6,FALSE)</f>
        <v>#N/A</v>
      </c>
      <c r="F109" s="2" t="e">
        <f>VLOOKUP(B109,'startovní listina'!$B:$G,5,FALSE)</f>
        <v>#N/A</v>
      </c>
      <c r="G109" s="2" t="e">
        <f>VLOOKUP(B109,'startovní listina'!$B:$G,6,FALSE)</f>
        <v>#N/A</v>
      </c>
      <c r="H109" s="14" t="e">
        <f>VLOOKUP(B109,'startovní listina'!$B:$I,8,FALSE)</f>
        <v>#N/A</v>
      </c>
      <c r="I109" s="17"/>
      <c r="J109" s="14" t="e">
        <f t="shared" si="5"/>
        <v>#N/A</v>
      </c>
    </row>
    <row r="110" spans="2:10" x14ac:dyDescent="0.2">
      <c r="B110" s="20"/>
      <c r="C110" s="3" t="e">
        <f>VLOOKUP(B110,'startovní listina'!$B:$G,2,FALSE)</f>
        <v>#N/A</v>
      </c>
      <c r="D110" s="3" t="e">
        <f>VLOOKUP(B110,'startovní listina'!$B:$G,3,FALSE)</f>
        <v>#N/A</v>
      </c>
      <c r="E110" s="3" t="e">
        <f>VLOOKUP(B110,'startovní listina'!$B$3:$I$96,6,FALSE)</f>
        <v>#N/A</v>
      </c>
      <c r="F110" s="2" t="e">
        <f>VLOOKUP(B110,'startovní listina'!$B:$G,5,FALSE)</f>
        <v>#N/A</v>
      </c>
      <c r="G110" s="2" t="e">
        <f>VLOOKUP(B110,'startovní listina'!$B:$G,6,FALSE)</f>
        <v>#N/A</v>
      </c>
      <c r="H110" s="14" t="e">
        <f>VLOOKUP(B110,'startovní listina'!$B:$I,8,FALSE)</f>
        <v>#N/A</v>
      </c>
      <c r="I110" s="17"/>
      <c r="J110" s="14" t="e">
        <f t="shared" si="5"/>
        <v>#N/A</v>
      </c>
    </row>
    <row r="111" spans="2:10" x14ac:dyDescent="0.2">
      <c r="B111" s="20"/>
      <c r="C111" s="3" t="e">
        <f>VLOOKUP(B111,'startovní listina'!$B:$G,2,FALSE)</f>
        <v>#N/A</v>
      </c>
      <c r="D111" s="3" t="e">
        <f>VLOOKUP(B111,'startovní listina'!$B:$G,3,FALSE)</f>
        <v>#N/A</v>
      </c>
      <c r="E111" s="3" t="e">
        <f>VLOOKUP(B111,'startovní listina'!$B$3:$I$96,6,FALSE)</f>
        <v>#N/A</v>
      </c>
      <c r="F111" s="2" t="e">
        <f>VLOOKUP(B111,'startovní listina'!$B:$G,5,FALSE)</f>
        <v>#N/A</v>
      </c>
      <c r="G111" s="2" t="e">
        <f>VLOOKUP(B111,'startovní listina'!$B:$G,6,FALSE)</f>
        <v>#N/A</v>
      </c>
      <c r="H111" s="14" t="e">
        <f>VLOOKUP(B111,'startovní listina'!$B:$I,8,FALSE)</f>
        <v>#N/A</v>
      </c>
      <c r="I111" s="17"/>
      <c r="J111" s="14" t="e">
        <f t="shared" si="5"/>
        <v>#N/A</v>
      </c>
    </row>
    <row r="112" spans="2:10" x14ac:dyDescent="0.2">
      <c r="B112" s="20"/>
      <c r="C112" s="3" t="e">
        <f>VLOOKUP(B112,'startovní listina'!$B:$G,2,FALSE)</f>
        <v>#N/A</v>
      </c>
      <c r="D112" s="3" t="e">
        <f>VLOOKUP(B112,'startovní listina'!$B:$G,3,FALSE)</f>
        <v>#N/A</v>
      </c>
      <c r="E112" s="3" t="e">
        <f>VLOOKUP(B112,'startovní listina'!$B$3:$I$96,6,FALSE)</f>
        <v>#N/A</v>
      </c>
      <c r="F112" s="2" t="e">
        <f>VLOOKUP(B112,'startovní listina'!$B:$G,5,FALSE)</f>
        <v>#N/A</v>
      </c>
      <c r="G112" s="2" t="e">
        <f>VLOOKUP(B112,'startovní listina'!$B:$G,6,FALSE)</f>
        <v>#N/A</v>
      </c>
      <c r="H112" s="14" t="e">
        <f>VLOOKUP(B112,'startovní listina'!$B:$I,8,FALSE)</f>
        <v>#N/A</v>
      </c>
      <c r="I112" s="17"/>
      <c r="J112" s="14" t="e">
        <f t="shared" si="5"/>
        <v>#N/A</v>
      </c>
    </row>
    <row r="113" spans="2:10" x14ac:dyDescent="0.2">
      <c r="B113" s="20"/>
      <c r="C113" s="3" t="e">
        <f>VLOOKUP(B113,'startovní listina'!$B:$G,2,FALSE)</f>
        <v>#N/A</v>
      </c>
      <c r="D113" s="3" t="e">
        <f>VLOOKUP(B113,'startovní listina'!$B:$G,3,FALSE)</f>
        <v>#N/A</v>
      </c>
      <c r="E113" s="3" t="e">
        <f>VLOOKUP(B113,'startovní listina'!$B$3:$I$96,6,FALSE)</f>
        <v>#N/A</v>
      </c>
      <c r="F113" s="2" t="e">
        <f>VLOOKUP(B113,'startovní listina'!$B:$G,5,FALSE)</f>
        <v>#N/A</v>
      </c>
      <c r="G113" s="2" t="e">
        <f>VLOOKUP(B113,'startovní listina'!$B:$G,6,FALSE)</f>
        <v>#N/A</v>
      </c>
      <c r="H113" s="14" t="e">
        <f>VLOOKUP(B113,'startovní listina'!$B:$I,8,FALSE)</f>
        <v>#N/A</v>
      </c>
      <c r="I113" s="17"/>
      <c r="J113" s="14" t="e">
        <f t="shared" si="5"/>
        <v>#N/A</v>
      </c>
    </row>
    <row r="114" spans="2:10" x14ac:dyDescent="0.2">
      <c r="B114" s="20"/>
      <c r="C114" s="3" t="e">
        <f>VLOOKUP(B114,'startovní listina'!$B:$G,2,FALSE)</f>
        <v>#N/A</v>
      </c>
      <c r="D114" s="3" t="e">
        <f>VLOOKUP(B114,'startovní listina'!$B:$G,3,FALSE)</f>
        <v>#N/A</v>
      </c>
      <c r="E114" s="3" t="e">
        <f>VLOOKUP(B114,'startovní listina'!$B$3:$I$96,6,FALSE)</f>
        <v>#N/A</v>
      </c>
      <c r="F114" s="2" t="e">
        <f>VLOOKUP(B114,'startovní listina'!$B:$G,5,FALSE)</f>
        <v>#N/A</v>
      </c>
      <c r="G114" s="2" t="e">
        <f>VLOOKUP(B114,'startovní listina'!$B:$G,6,FALSE)</f>
        <v>#N/A</v>
      </c>
      <c r="H114" s="14" t="e">
        <f>VLOOKUP(B114,'startovní listina'!$B:$I,8,FALSE)</f>
        <v>#N/A</v>
      </c>
      <c r="I114" s="17"/>
      <c r="J114" s="14" t="e">
        <f t="shared" si="5"/>
        <v>#N/A</v>
      </c>
    </row>
    <row r="115" spans="2:10" x14ac:dyDescent="0.2">
      <c r="B115" s="20"/>
      <c r="C115" s="3" t="e">
        <f>VLOOKUP(B115,'startovní listina'!$B:$G,2,FALSE)</f>
        <v>#N/A</v>
      </c>
      <c r="D115" s="3" t="e">
        <f>VLOOKUP(B115,'startovní listina'!$B:$G,3,FALSE)</f>
        <v>#N/A</v>
      </c>
      <c r="E115" s="3" t="e">
        <f>VLOOKUP(B115,'startovní listina'!$B$3:$I$96,6,FALSE)</f>
        <v>#N/A</v>
      </c>
      <c r="F115" s="2" t="e">
        <f>VLOOKUP(B115,'startovní listina'!$B:$G,5,FALSE)</f>
        <v>#N/A</v>
      </c>
      <c r="G115" s="2" t="e">
        <f>VLOOKUP(B115,'startovní listina'!$B:$G,6,FALSE)</f>
        <v>#N/A</v>
      </c>
      <c r="H115" s="14" t="e">
        <f>VLOOKUP(B115,'startovní listina'!$B:$I,8,FALSE)</f>
        <v>#N/A</v>
      </c>
      <c r="I115" s="17"/>
      <c r="J115" s="14" t="e">
        <f t="shared" si="5"/>
        <v>#N/A</v>
      </c>
    </row>
    <row r="116" spans="2:10" x14ac:dyDescent="0.2">
      <c r="B116" s="20"/>
      <c r="C116" s="3" t="e">
        <f>VLOOKUP(B116,'startovní listina'!$B:$G,2,FALSE)</f>
        <v>#N/A</v>
      </c>
      <c r="D116" s="3" t="e">
        <f>VLOOKUP(B116,'startovní listina'!$B:$G,3,FALSE)</f>
        <v>#N/A</v>
      </c>
      <c r="E116" s="3" t="e">
        <f>VLOOKUP(B116,'startovní listina'!$B$3:$I$96,6,FALSE)</f>
        <v>#N/A</v>
      </c>
      <c r="F116" s="2" t="e">
        <f>VLOOKUP(B116,'startovní listina'!$B:$G,5,FALSE)</f>
        <v>#N/A</v>
      </c>
      <c r="G116" s="2" t="e">
        <f>VLOOKUP(B116,'startovní listina'!$B:$G,6,FALSE)</f>
        <v>#N/A</v>
      </c>
      <c r="H116" s="14" t="e">
        <f>VLOOKUP(B116,'startovní listina'!$B:$I,8,FALSE)</f>
        <v>#N/A</v>
      </c>
      <c r="I116" s="17"/>
      <c r="J116" s="14" t="e">
        <f t="shared" si="5"/>
        <v>#N/A</v>
      </c>
    </row>
    <row r="117" spans="2:10" x14ac:dyDescent="0.2">
      <c r="B117" s="20"/>
      <c r="C117" s="3" t="e">
        <f>VLOOKUP(B117,'startovní listina'!$B:$G,2,FALSE)</f>
        <v>#N/A</v>
      </c>
      <c r="D117" s="3" t="e">
        <f>VLOOKUP(B117,'startovní listina'!$B:$G,3,FALSE)</f>
        <v>#N/A</v>
      </c>
      <c r="E117" s="3" t="e">
        <f>VLOOKUP(B117,'startovní listina'!$B$3:$I$96,6,FALSE)</f>
        <v>#N/A</v>
      </c>
      <c r="F117" s="2" t="e">
        <f>VLOOKUP(B117,'startovní listina'!$B:$G,5,FALSE)</f>
        <v>#N/A</v>
      </c>
      <c r="G117" s="2" t="e">
        <f>VLOOKUP(B117,'startovní listina'!$B:$G,6,FALSE)</f>
        <v>#N/A</v>
      </c>
      <c r="H117" s="14" t="e">
        <f>VLOOKUP(B117,'startovní listina'!$B:$I,8,FALSE)</f>
        <v>#N/A</v>
      </c>
      <c r="I117" s="17"/>
      <c r="J117" s="14" t="e">
        <f t="shared" si="5"/>
        <v>#N/A</v>
      </c>
    </row>
    <row r="118" spans="2:10" x14ac:dyDescent="0.2">
      <c r="B118" s="20"/>
      <c r="C118" s="3" t="e">
        <f>VLOOKUP(B118,'startovní listina'!$B:$G,2,FALSE)</f>
        <v>#N/A</v>
      </c>
      <c r="D118" s="3" t="e">
        <f>VLOOKUP(B118,'startovní listina'!$B:$G,3,FALSE)</f>
        <v>#N/A</v>
      </c>
      <c r="E118" s="3" t="e">
        <f>VLOOKUP(B118,'startovní listina'!$B$3:$I$96,6,FALSE)</f>
        <v>#N/A</v>
      </c>
      <c r="F118" s="2" t="e">
        <f>VLOOKUP(B118,'startovní listina'!$B:$G,5,FALSE)</f>
        <v>#N/A</v>
      </c>
      <c r="G118" s="2" t="e">
        <f>VLOOKUP(B118,'startovní listina'!$B:$G,6,FALSE)</f>
        <v>#N/A</v>
      </c>
      <c r="H118" s="14" t="e">
        <f>VLOOKUP(B118,'startovní listina'!$B:$I,8,FALSE)</f>
        <v>#N/A</v>
      </c>
      <c r="I118" s="17"/>
      <c r="J118" s="14" t="e">
        <f t="shared" si="5"/>
        <v>#N/A</v>
      </c>
    </row>
    <row r="119" spans="2:10" x14ac:dyDescent="0.2">
      <c r="B119" s="20"/>
      <c r="C119" s="3" t="e">
        <f>VLOOKUP(B119,'startovní listina'!$B:$G,2,FALSE)</f>
        <v>#N/A</v>
      </c>
      <c r="D119" s="3" t="e">
        <f>VLOOKUP(B119,'startovní listina'!$B:$G,3,FALSE)</f>
        <v>#N/A</v>
      </c>
      <c r="E119" s="3" t="e">
        <f>VLOOKUP(B119,'startovní listina'!$B$3:$I$96,6,FALSE)</f>
        <v>#N/A</v>
      </c>
      <c r="F119" s="2" t="e">
        <f>VLOOKUP(B119,'startovní listina'!$B:$G,5,FALSE)</f>
        <v>#N/A</v>
      </c>
      <c r="G119" s="2" t="e">
        <f>VLOOKUP(B119,'startovní listina'!$B:$G,6,FALSE)</f>
        <v>#N/A</v>
      </c>
      <c r="H119" s="14" t="e">
        <f>VLOOKUP(B119,'startovní listina'!$B:$I,8,FALSE)</f>
        <v>#N/A</v>
      </c>
      <c r="I119" s="17"/>
      <c r="J119" s="14" t="e">
        <f t="shared" si="5"/>
        <v>#N/A</v>
      </c>
    </row>
    <row r="120" spans="2:10" x14ac:dyDescent="0.2">
      <c r="B120" s="20"/>
      <c r="C120" s="3" t="e">
        <f>VLOOKUP(B120,'startovní listina'!$B:$G,2,FALSE)</f>
        <v>#N/A</v>
      </c>
      <c r="D120" s="3" t="e">
        <f>VLOOKUP(B120,'startovní listina'!$B:$G,3,FALSE)</f>
        <v>#N/A</v>
      </c>
      <c r="E120" s="3" t="e">
        <f>VLOOKUP(B120,'startovní listina'!$B$3:$I$96,6,FALSE)</f>
        <v>#N/A</v>
      </c>
      <c r="F120" s="2" t="e">
        <f>VLOOKUP(B120,'startovní listina'!$B:$G,5,FALSE)</f>
        <v>#N/A</v>
      </c>
      <c r="G120" s="2" t="e">
        <f>VLOOKUP(B120,'startovní listina'!$B:$G,6,FALSE)</f>
        <v>#N/A</v>
      </c>
      <c r="H120" s="14" t="e">
        <f>VLOOKUP(B120,'startovní listina'!$B:$I,8,FALSE)</f>
        <v>#N/A</v>
      </c>
      <c r="I120" s="17"/>
      <c r="J120" s="14" t="e">
        <f t="shared" si="5"/>
        <v>#N/A</v>
      </c>
    </row>
    <row r="121" spans="2:10" x14ac:dyDescent="0.2">
      <c r="B121" s="20"/>
      <c r="C121" s="3" t="e">
        <f>VLOOKUP(B121,'startovní listina'!$B:$G,2,FALSE)</f>
        <v>#N/A</v>
      </c>
      <c r="D121" s="3" t="e">
        <f>VLOOKUP(B121,'startovní listina'!$B:$G,3,FALSE)</f>
        <v>#N/A</v>
      </c>
      <c r="E121" s="3" t="e">
        <f>VLOOKUP(B121,'startovní listina'!$B$3:$I$96,6,FALSE)</f>
        <v>#N/A</v>
      </c>
      <c r="F121" s="2" t="e">
        <f>VLOOKUP(B121,'startovní listina'!$B:$G,5,FALSE)</f>
        <v>#N/A</v>
      </c>
      <c r="G121" s="2" t="e">
        <f>VLOOKUP(B121,'startovní listina'!$B:$G,6,FALSE)</f>
        <v>#N/A</v>
      </c>
      <c r="H121" s="14" t="e">
        <f>VLOOKUP(B121,'startovní listina'!$B:$I,8,FALSE)</f>
        <v>#N/A</v>
      </c>
      <c r="I121" s="17"/>
      <c r="J121" s="14" t="e">
        <f t="shared" si="5"/>
        <v>#N/A</v>
      </c>
    </row>
    <row r="122" spans="2:10" x14ac:dyDescent="0.2">
      <c r="B122" s="20"/>
      <c r="C122" s="3" t="e">
        <f>VLOOKUP(B122,'startovní listina'!$B:$G,2,FALSE)</f>
        <v>#N/A</v>
      </c>
      <c r="D122" s="3" t="e">
        <f>VLOOKUP(B122,'startovní listina'!$B:$G,3,FALSE)</f>
        <v>#N/A</v>
      </c>
      <c r="E122" s="3" t="e">
        <f>VLOOKUP(B122,'startovní listina'!$B$3:$I$96,6,FALSE)</f>
        <v>#N/A</v>
      </c>
      <c r="F122" s="2" t="e">
        <f>VLOOKUP(B122,'startovní listina'!$B:$G,5,FALSE)</f>
        <v>#N/A</v>
      </c>
      <c r="G122" s="2" t="e">
        <f>VLOOKUP(B122,'startovní listina'!$B:$G,6,FALSE)</f>
        <v>#N/A</v>
      </c>
      <c r="H122" s="14" t="e">
        <f>VLOOKUP(B122,'startovní listina'!$B:$I,8,FALSE)</f>
        <v>#N/A</v>
      </c>
      <c r="I122" s="17"/>
      <c r="J122" s="14" t="e">
        <f t="shared" si="5"/>
        <v>#N/A</v>
      </c>
    </row>
    <row r="123" spans="2:10" x14ac:dyDescent="0.2">
      <c r="B123" s="20"/>
      <c r="C123" s="3" t="e">
        <f>VLOOKUP(B123,'startovní listina'!$B:$G,2,FALSE)</f>
        <v>#N/A</v>
      </c>
      <c r="D123" s="3" t="e">
        <f>VLOOKUP(B123,'startovní listina'!$B:$G,3,FALSE)</f>
        <v>#N/A</v>
      </c>
      <c r="E123" s="3" t="e">
        <f>VLOOKUP(B123,'startovní listina'!$B$3:$I$96,6,FALSE)</f>
        <v>#N/A</v>
      </c>
      <c r="F123" s="2" t="e">
        <f>VLOOKUP(B123,'startovní listina'!$B:$G,5,FALSE)</f>
        <v>#N/A</v>
      </c>
      <c r="G123" s="2" t="e">
        <f>VLOOKUP(B123,'startovní listina'!$B:$G,6,FALSE)</f>
        <v>#N/A</v>
      </c>
      <c r="H123" s="14" t="e">
        <f>VLOOKUP(B123,'startovní listina'!$B:$I,8,FALSE)</f>
        <v>#N/A</v>
      </c>
      <c r="I123" s="17"/>
      <c r="J123" s="14" t="e">
        <f t="shared" si="5"/>
        <v>#N/A</v>
      </c>
    </row>
    <row r="124" spans="2:10" x14ac:dyDescent="0.2">
      <c r="B124" s="20"/>
      <c r="C124" s="3" t="e">
        <f>VLOOKUP(B124,'startovní listina'!$B:$G,2,FALSE)</f>
        <v>#N/A</v>
      </c>
      <c r="D124" s="3" t="e">
        <f>VLOOKUP(B124,'startovní listina'!$B:$G,3,FALSE)</f>
        <v>#N/A</v>
      </c>
      <c r="E124" s="3" t="e">
        <f>VLOOKUP(B124,'startovní listina'!$B$3:$I$96,6,FALSE)</f>
        <v>#N/A</v>
      </c>
      <c r="F124" s="2" t="e">
        <f>VLOOKUP(B124,'startovní listina'!$B:$G,5,FALSE)</f>
        <v>#N/A</v>
      </c>
      <c r="G124" s="2" t="e">
        <f>VLOOKUP(B124,'startovní listina'!$B:$G,6,FALSE)</f>
        <v>#N/A</v>
      </c>
      <c r="H124" s="14" t="e">
        <f>VLOOKUP(B124,'startovní listina'!$B:$I,8,FALSE)</f>
        <v>#N/A</v>
      </c>
      <c r="I124" s="17"/>
      <c r="J124" s="14" t="e">
        <f t="shared" si="5"/>
        <v>#N/A</v>
      </c>
    </row>
    <row r="125" spans="2:10" x14ac:dyDescent="0.2">
      <c r="B125" s="20"/>
      <c r="C125" s="3" t="e">
        <f>VLOOKUP(B125,'startovní listina'!$B:$G,2,FALSE)</f>
        <v>#N/A</v>
      </c>
      <c r="D125" s="3" t="e">
        <f>VLOOKUP(B125,'startovní listina'!$B:$G,3,FALSE)</f>
        <v>#N/A</v>
      </c>
      <c r="E125" s="3" t="e">
        <f>VLOOKUP(B125,'startovní listina'!$B$3:$I$96,6,FALSE)</f>
        <v>#N/A</v>
      </c>
      <c r="F125" s="2" t="e">
        <f>VLOOKUP(B125,'startovní listina'!$B:$G,5,FALSE)</f>
        <v>#N/A</v>
      </c>
      <c r="G125" s="2" t="e">
        <f>VLOOKUP(B125,'startovní listina'!$B:$G,6,FALSE)</f>
        <v>#N/A</v>
      </c>
      <c r="H125" s="14" t="e">
        <f>VLOOKUP(B125,'startovní listina'!$B:$I,8,FALSE)</f>
        <v>#N/A</v>
      </c>
      <c r="I125" s="17"/>
      <c r="J125" s="14" t="e">
        <f t="shared" si="5"/>
        <v>#N/A</v>
      </c>
    </row>
    <row r="126" spans="2:10" x14ac:dyDescent="0.2">
      <c r="B126" s="20"/>
      <c r="C126" s="3" t="e">
        <f>VLOOKUP(B126,'startovní listina'!$B:$G,2,FALSE)</f>
        <v>#N/A</v>
      </c>
      <c r="D126" s="3" t="e">
        <f>VLOOKUP(B126,'startovní listina'!$B:$G,3,FALSE)</f>
        <v>#N/A</v>
      </c>
      <c r="E126" s="3" t="e">
        <f>VLOOKUP(B126,'startovní listina'!$B$3:$I$96,6,FALSE)</f>
        <v>#N/A</v>
      </c>
      <c r="F126" s="2" t="e">
        <f>VLOOKUP(B126,'startovní listina'!$B:$G,5,FALSE)</f>
        <v>#N/A</v>
      </c>
      <c r="G126" s="2" t="e">
        <f>VLOOKUP(B126,'startovní listina'!$B:$G,6,FALSE)</f>
        <v>#N/A</v>
      </c>
      <c r="H126" s="14" t="e">
        <f>VLOOKUP(B126,'startovní listina'!$B:$I,8,FALSE)</f>
        <v>#N/A</v>
      </c>
      <c r="I126" s="17"/>
      <c r="J126" s="14" t="e">
        <f t="shared" si="5"/>
        <v>#N/A</v>
      </c>
    </row>
    <row r="127" spans="2:10" x14ac:dyDescent="0.2">
      <c r="B127" s="20"/>
      <c r="C127" s="3" t="e">
        <f>VLOOKUP(B127,'startovní listina'!$B:$G,2,FALSE)</f>
        <v>#N/A</v>
      </c>
      <c r="D127" s="3" t="e">
        <f>VLOOKUP(B127,'startovní listina'!$B:$G,3,FALSE)</f>
        <v>#N/A</v>
      </c>
      <c r="E127" s="3" t="e">
        <f>VLOOKUP(B127,'startovní listina'!$B$3:$I$96,6,FALSE)</f>
        <v>#N/A</v>
      </c>
      <c r="F127" s="2" t="e">
        <f>VLOOKUP(B127,'startovní listina'!$B:$G,5,FALSE)</f>
        <v>#N/A</v>
      </c>
      <c r="G127" s="2" t="e">
        <f>VLOOKUP(B127,'startovní listina'!$B:$G,6,FALSE)</f>
        <v>#N/A</v>
      </c>
      <c r="H127" s="14" t="e">
        <f>VLOOKUP(B127,'startovní listina'!$B:$I,8,FALSE)</f>
        <v>#N/A</v>
      </c>
      <c r="I127" s="17"/>
      <c r="J127" s="14" t="e">
        <f t="shared" si="5"/>
        <v>#N/A</v>
      </c>
    </row>
    <row r="128" spans="2:10" x14ac:dyDescent="0.2">
      <c r="B128" s="20"/>
      <c r="C128" s="3" t="e">
        <f>VLOOKUP(B128,'startovní listina'!$B:$G,2,FALSE)</f>
        <v>#N/A</v>
      </c>
      <c r="D128" s="3" t="e">
        <f>VLOOKUP(B128,'startovní listina'!$B:$G,3,FALSE)</f>
        <v>#N/A</v>
      </c>
      <c r="E128" s="3" t="e">
        <f>VLOOKUP(B128,'startovní listina'!$B$3:$I$96,6,FALSE)</f>
        <v>#N/A</v>
      </c>
      <c r="F128" s="2" t="e">
        <f>VLOOKUP(B128,'startovní listina'!$B:$G,5,FALSE)</f>
        <v>#N/A</v>
      </c>
      <c r="G128" s="2" t="e">
        <f>VLOOKUP(B128,'startovní listina'!$B:$G,6,FALSE)</f>
        <v>#N/A</v>
      </c>
      <c r="H128" s="14" t="e">
        <f>VLOOKUP(B128,'startovní listina'!$B:$I,8,FALSE)</f>
        <v>#N/A</v>
      </c>
      <c r="I128" s="17"/>
      <c r="J128" s="14" t="e">
        <f t="shared" si="5"/>
        <v>#N/A</v>
      </c>
    </row>
    <row r="129" spans="2:10" x14ac:dyDescent="0.2">
      <c r="B129" s="20"/>
      <c r="C129" s="3" t="e">
        <f>VLOOKUP(B129,'startovní listina'!$B:$G,2,FALSE)</f>
        <v>#N/A</v>
      </c>
      <c r="D129" s="3" t="e">
        <f>VLOOKUP(B129,'startovní listina'!$B:$G,3,FALSE)</f>
        <v>#N/A</v>
      </c>
      <c r="E129" s="3" t="e">
        <f>VLOOKUP(B129,'startovní listina'!$B$3:$I$96,6,FALSE)</f>
        <v>#N/A</v>
      </c>
      <c r="F129" s="2" t="e">
        <f>VLOOKUP(B129,'startovní listina'!$B:$G,5,FALSE)</f>
        <v>#N/A</v>
      </c>
      <c r="G129" s="2" t="e">
        <f>VLOOKUP(B129,'startovní listina'!$B:$G,6,FALSE)</f>
        <v>#N/A</v>
      </c>
      <c r="H129" s="14" t="e">
        <f>VLOOKUP(B129,'startovní listina'!$B:$I,8,FALSE)</f>
        <v>#N/A</v>
      </c>
      <c r="I129" s="17"/>
      <c r="J129" s="14" t="e">
        <f t="shared" si="5"/>
        <v>#N/A</v>
      </c>
    </row>
  </sheetData>
  <conditionalFormatting sqref="J3:J129 C3:H129">
    <cfRule type="expression" dxfId="83" priority="5" stopIfTrue="1">
      <formula>$F3="ž"</formula>
    </cfRule>
    <cfRule type="expression" dxfId="82" priority="6" stopIfTrue="1">
      <formula>$F$3="m"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11" sqref="B11"/>
    </sheetView>
  </sheetViews>
  <sheetFormatPr defaultColWidth="8.85546875" defaultRowHeight="12.75" x14ac:dyDescent="0.2"/>
  <cols>
    <col min="2" max="2" width="16.140625" style="71" customWidth="1"/>
    <col min="3" max="5" width="16.140625" customWidth="1"/>
    <col min="6" max="6" width="15" customWidth="1"/>
    <col min="7" max="7" width="12.85546875" style="23" customWidth="1"/>
    <col min="11" max="11" width="22.85546875" customWidth="1"/>
    <col min="12" max="12" width="24.28515625" customWidth="1"/>
  </cols>
  <sheetData>
    <row r="1" spans="1:12" ht="18" x14ac:dyDescent="0.25">
      <c r="B1" s="70" t="s">
        <v>237</v>
      </c>
    </row>
    <row r="2" spans="1:12" ht="24" customHeight="1" thickBot="1" x14ac:dyDescent="0.25">
      <c r="B2" s="8" t="s">
        <v>8</v>
      </c>
      <c r="C2" s="8" t="s">
        <v>86</v>
      </c>
      <c r="D2" s="8" t="s">
        <v>87</v>
      </c>
      <c r="E2" s="8" t="s">
        <v>88</v>
      </c>
      <c r="F2" s="8" t="s">
        <v>9</v>
      </c>
      <c r="G2" s="24" t="s">
        <v>10</v>
      </c>
      <c r="J2" s="25" t="s">
        <v>91</v>
      </c>
      <c r="K2" s="12" t="s">
        <v>8</v>
      </c>
      <c r="L2" s="12" t="s">
        <v>89</v>
      </c>
    </row>
    <row r="3" spans="1:12" ht="15" x14ac:dyDescent="0.2">
      <c r="A3" s="23">
        <f>G3</f>
        <v>10</v>
      </c>
      <c r="B3" s="74" t="s">
        <v>222</v>
      </c>
      <c r="C3" s="13">
        <f>COUNTIF('startovní listina'!G:G,'pořadí družstvo'!B3)</f>
        <v>3</v>
      </c>
      <c r="D3" s="13">
        <f>COUNTIF('zápis výsledky'!E:E,'pořadí družstvo'!B3)</f>
        <v>3</v>
      </c>
      <c r="E3" s="13" t="str">
        <f t="shared" ref="E3:E21" si="0">IF(C3=D3,"JO","NE")</f>
        <v>JO</v>
      </c>
      <c r="F3" s="5">
        <f>AVERAGEIF('zápis výsledky'!E:E,'pořadí družstvo'!B3,čas)</f>
        <v>6.8290895061728404E-2</v>
      </c>
      <c r="G3" s="15">
        <f t="shared" ref="G3:G21" si="1">RANK(F3,F:F,1)</f>
        <v>10</v>
      </c>
      <c r="J3" s="28">
        <v>1</v>
      </c>
      <c r="K3" s="30" t="str">
        <f>VLOOKUP(J3,$A:$F,2,FALSE)</f>
        <v>sokol-bavorov</v>
      </c>
      <c r="L3" s="31">
        <f>VLOOKUP(J3,$A:$F,6,FALSE)</f>
        <v>5.2771990740740737E-2</v>
      </c>
    </row>
    <row r="4" spans="1:12" ht="15" x14ac:dyDescent="0.2">
      <c r="A4" s="23">
        <f t="shared" ref="A4:A21" si="2">G4</f>
        <v>7</v>
      </c>
      <c r="B4" s="74" t="s">
        <v>229</v>
      </c>
      <c r="C4" s="13">
        <f>COUNTIF('startovní listina'!G:G,'pořadí družstvo'!B4)</f>
        <v>3</v>
      </c>
      <c r="D4" s="13">
        <f>COUNTIF('zápis výsledky'!E:E,'pořadí družstvo'!B4)</f>
        <v>3</v>
      </c>
      <c r="E4" s="13" t="str">
        <f t="shared" si="0"/>
        <v>JO</v>
      </c>
      <c r="F4" s="5">
        <f>AVERAGEIF('zápis výsledky'!E:E,'pořadí družstvo'!B4,čas)</f>
        <v>6.5451388888888892E-2</v>
      </c>
      <c r="G4" s="15">
        <f t="shared" si="1"/>
        <v>7</v>
      </c>
      <c r="J4" s="32">
        <v>2</v>
      </c>
      <c r="K4" s="27" t="str">
        <f>VLOOKUP(J4,$A:$F,2,FALSE)</f>
        <v>Mimoni</v>
      </c>
      <c r="L4" s="33">
        <f>VLOOKUP(J4,$A:$F,6,FALSE)</f>
        <v>5.3861882716049386E-2</v>
      </c>
    </row>
    <row r="5" spans="1:12" ht="15.75" thickBot="1" x14ac:dyDescent="0.25">
      <c r="A5" s="23">
        <f t="shared" si="2"/>
        <v>13</v>
      </c>
      <c r="B5" s="74" t="s">
        <v>215</v>
      </c>
      <c r="C5" s="13">
        <f>COUNTIF('startovní listina'!G:G,'pořadí družstvo'!B5)</f>
        <v>5</v>
      </c>
      <c r="D5" s="13">
        <f>COUNTIF('zápis výsledky'!E:E,'pořadí družstvo'!B5)</f>
        <v>5</v>
      </c>
      <c r="E5" s="13" t="str">
        <f t="shared" si="0"/>
        <v>JO</v>
      </c>
      <c r="F5" s="5">
        <f>AVERAGEIF('zápis výsledky'!E:E,'pořadí družstvo'!B5,čas)</f>
        <v>8.0925925925925929E-2</v>
      </c>
      <c r="G5" s="15">
        <f t="shared" si="1"/>
        <v>13</v>
      </c>
      <c r="J5" s="34">
        <v>3</v>
      </c>
      <c r="K5" s="36" t="str">
        <f>VLOOKUP(J5,$A:$F,2,FALSE)</f>
        <v xml:space="preserve">RUNNING BEAST </v>
      </c>
      <c r="L5" s="37">
        <f>VLOOKUP(J5,$A:$F,6,FALSE)</f>
        <v>6.1041666666666647E-2</v>
      </c>
    </row>
    <row r="6" spans="1:12" x14ac:dyDescent="0.2">
      <c r="A6" s="23">
        <f t="shared" si="2"/>
        <v>14</v>
      </c>
      <c r="B6" s="74" t="s">
        <v>36</v>
      </c>
      <c r="C6" s="13">
        <f>COUNTIF('startovní listina'!G:G,'pořadí družstvo'!B6)</f>
        <v>4</v>
      </c>
      <c r="D6" s="13">
        <f>COUNTIF('zápis výsledky'!E:E,'pořadí družstvo'!B6)</f>
        <v>3</v>
      </c>
      <c r="E6" s="13" t="str">
        <f t="shared" si="0"/>
        <v>NE</v>
      </c>
      <c r="F6" s="5">
        <f>AVERAGEIF('zápis výsledky'!E:E,'pořadí družstvo'!B6,čas)</f>
        <v>8.1493055555555555E-2</v>
      </c>
      <c r="G6" s="15">
        <f t="shared" si="1"/>
        <v>14</v>
      </c>
    </row>
    <row r="7" spans="1:12" x14ac:dyDescent="0.2">
      <c r="A7" s="23">
        <f t="shared" si="2"/>
        <v>11</v>
      </c>
      <c r="B7" s="74" t="s">
        <v>216</v>
      </c>
      <c r="C7" s="13">
        <f>COUNTIF('startovní listina'!G:G,'pořadí družstvo'!B7)</f>
        <v>4</v>
      </c>
      <c r="D7" s="13">
        <f>COUNTIF('zápis výsledky'!E:E,'pořadí družstvo'!B7)</f>
        <v>4</v>
      </c>
      <c r="E7" s="13" t="str">
        <f t="shared" si="0"/>
        <v>JO</v>
      </c>
      <c r="F7" s="5">
        <f>AVERAGEIF('zápis výsledky'!E:E,'pořadí družstvo'!B7,čas)</f>
        <v>8.0138888888888885E-2</v>
      </c>
      <c r="G7" s="15">
        <f t="shared" si="1"/>
        <v>11</v>
      </c>
    </row>
    <row r="8" spans="1:12" x14ac:dyDescent="0.2">
      <c r="A8" s="23">
        <f t="shared" si="2"/>
        <v>16</v>
      </c>
      <c r="B8" s="74" t="s">
        <v>217</v>
      </c>
      <c r="C8" s="13">
        <f>COUNTIF('startovní listina'!G:G,'pořadí družstvo'!B8)</f>
        <v>3</v>
      </c>
      <c r="D8" s="13">
        <f>COUNTIF('zápis výsledky'!E:E,'pořadí družstvo'!B8)</f>
        <v>3</v>
      </c>
      <c r="E8" s="13" t="str">
        <f t="shared" si="0"/>
        <v>JO</v>
      </c>
      <c r="F8" s="5">
        <f>AVERAGEIF('zápis výsledky'!E:E,'pořadí družstvo'!B8,čas)</f>
        <v>9.003858024691358E-2</v>
      </c>
      <c r="G8" s="15">
        <f t="shared" si="1"/>
        <v>16</v>
      </c>
    </row>
    <row r="9" spans="1:12" x14ac:dyDescent="0.2">
      <c r="A9" s="23">
        <f t="shared" si="2"/>
        <v>9</v>
      </c>
      <c r="B9" s="74" t="s">
        <v>230</v>
      </c>
      <c r="C9" s="13">
        <f>COUNTIF('startovní listina'!G:G,'pořadí družstvo'!B9)</f>
        <v>3</v>
      </c>
      <c r="D9" s="13">
        <f>COUNTIF('zápis výsledky'!E:E,'pořadí družstvo'!B9)</f>
        <v>3</v>
      </c>
      <c r="E9" s="13" t="str">
        <f t="shared" si="0"/>
        <v>JO</v>
      </c>
      <c r="F9" s="5">
        <f>AVERAGEIF('zápis výsledky'!E:E,'pořadí družstvo'!B9,čas)</f>
        <v>6.8217592592592594E-2</v>
      </c>
      <c r="G9" s="15">
        <f t="shared" si="1"/>
        <v>9</v>
      </c>
    </row>
    <row r="10" spans="1:12" x14ac:dyDescent="0.2">
      <c r="A10" s="23">
        <f t="shared" si="2"/>
        <v>17</v>
      </c>
      <c r="B10" s="74" t="s">
        <v>227</v>
      </c>
      <c r="C10" s="13">
        <f>COUNTIF('startovní listina'!G:G,'pořadí družstvo'!B10)</f>
        <v>5</v>
      </c>
      <c r="D10" s="13">
        <f>COUNTIF('zápis výsledky'!E:E,'pořadí družstvo'!B10)</f>
        <v>5</v>
      </c>
      <c r="E10" s="13" t="str">
        <f t="shared" si="0"/>
        <v>JO</v>
      </c>
      <c r="F10" s="5">
        <f>AVERAGEIF('zápis výsledky'!E:E,'pořadí družstvo'!B10,čas)</f>
        <v>9.4731481481481472E-2</v>
      </c>
      <c r="G10" s="15">
        <f t="shared" si="1"/>
        <v>17</v>
      </c>
    </row>
    <row r="11" spans="1:12" x14ac:dyDescent="0.2">
      <c r="A11" s="23">
        <f t="shared" si="2"/>
        <v>2</v>
      </c>
      <c r="B11" s="74" t="s">
        <v>60</v>
      </c>
      <c r="C11" s="13">
        <f>COUNTIF('startovní listina'!G:G,'pořadí družstvo'!B11)</f>
        <v>3</v>
      </c>
      <c r="D11" s="13">
        <f>COUNTIF('zápis výsledky'!E:E,'pořadí družstvo'!B11)</f>
        <v>3</v>
      </c>
      <c r="E11" s="13" t="str">
        <f t="shared" si="0"/>
        <v>JO</v>
      </c>
      <c r="F11" s="5">
        <f>AVERAGEIF('zápis výsledky'!E:E,'pořadí družstvo'!B11,čas)</f>
        <v>5.3861882716049386E-2</v>
      </c>
      <c r="G11" s="15">
        <f t="shared" si="1"/>
        <v>2</v>
      </c>
    </row>
    <row r="12" spans="1:12" x14ac:dyDescent="0.2">
      <c r="A12" s="23">
        <f t="shared" si="2"/>
        <v>8</v>
      </c>
      <c r="B12" s="74" t="s">
        <v>224</v>
      </c>
      <c r="C12" s="13">
        <f>COUNTIF('startovní listina'!G:G,'pořadí družstvo'!B12)</f>
        <v>2</v>
      </c>
      <c r="D12" s="13">
        <f>COUNTIF('zápis výsledky'!E:E,'pořadí družstvo'!B12)</f>
        <v>2</v>
      </c>
      <c r="E12" s="13" t="str">
        <f t="shared" si="0"/>
        <v>JO</v>
      </c>
      <c r="F12" s="5">
        <f>AVERAGEIF('zápis výsledky'!E:E,'pořadí družstvo'!B12,čas)</f>
        <v>6.666666666666668E-2</v>
      </c>
      <c r="G12" s="15">
        <f t="shared" si="1"/>
        <v>8</v>
      </c>
    </row>
    <row r="13" spans="1:12" x14ac:dyDescent="0.2">
      <c r="A13" s="23">
        <f t="shared" si="2"/>
        <v>12</v>
      </c>
      <c r="B13" s="74" t="s">
        <v>225</v>
      </c>
      <c r="C13" s="13">
        <f>COUNTIF('startovní listina'!G:G,'pořadí družstvo'!B13)</f>
        <v>4</v>
      </c>
      <c r="D13" s="13">
        <f>COUNTIF('zápis výsledky'!E:E,'pořadí družstvo'!B13)</f>
        <v>4</v>
      </c>
      <c r="E13" s="13" t="str">
        <f t="shared" si="0"/>
        <v>JO</v>
      </c>
      <c r="F13" s="5">
        <f>AVERAGEIF('zápis výsledky'!E:E,'pořadí družstvo'!B13,čas)</f>
        <v>8.0567129629629627E-2</v>
      </c>
      <c r="G13" s="15">
        <f t="shared" si="1"/>
        <v>12</v>
      </c>
    </row>
    <row r="14" spans="1:12" x14ac:dyDescent="0.2">
      <c r="A14" s="23">
        <f t="shared" si="2"/>
        <v>15</v>
      </c>
      <c r="B14" s="74" t="s">
        <v>223</v>
      </c>
      <c r="C14" s="13">
        <f>COUNTIF('startovní listina'!G:G,'pořadí družstvo'!B14)</f>
        <v>5</v>
      </c>
      <c r="D14" s="13">
        <f>COUNTIF('zápis výsledky'!E:E,'pořadí družstvo'!B14)</f>
        <v>5</v>
      </c>
      <c r="E14" s="13" t="str">
        <f t="shared" si="0"/>
        <v>JO</v>
      </c>
      <c r="F14" s="5">
        <f>AVERAGEIF('zápis výsledky'!E:E,'pořadí družstvo'!B14,čas)</f>
        <v>8.560185185185186E-2</v>
      </c>
      <c r="G14" s="15">
        <f t="shared" si="1"/>
        <v>15</v>
      </c>
    </row>
    <row r="15" spans="1:12" x14ac:dyDescent="0.2">
      <c r="A15" s="23">
        <f t="shared" si="2"/>
        <v>3</v>
      </c>
      <c r="B15" s="74" t="s">
        <v>231</v>
      </c>
      <c r="C15" s="13">
        <f>COUNTIF('startovní listina'!G:G,'pořadí družstvo'!B15)</f>
        <v>4</v>
      </c>
      <c r="D15" s="13">
        <f>COUNTIF('zápis výsledky'!E:E,'pořadí družstvo'!B15)</f>
        <v>4</v>
      </c>
      <c r="E15" s="13" t="str">
        <f t="shared" si="0"/>
        <v>JO</v>
      </c>
      <c r="F15" s="5">
        <f>AVERAGEIF('zápis výsledky'!E:E,'pořadí družstvo'!B15,čas)</f>
        <v>6.1041666666666647E-2</v>
      </c>
      <c r="G15" s="15">
        <f t="shared" si="1"/>
        <v>3</v>
      </c>
    </row>
    <row r="16" spans="1:12" x14ac:dyDescent="0.2">
      <c r="A16" s="23">
        <f t="shared" si="2"/>
        <v>1</v>
      </c>
      <c r="B16" s="74" t="s">
        <v>64</v>
      </c>
      <c r="C16" s="13">
        <f>COUNTIF('startovní listina'!G:G,'pořadí družstvo'!B16)</f>
        <v>4</v>
      </c>
      <c r="D16" s="13">
        <f>COUNTIF('zápis výsledky'!E:E,'pořadí družstvo'!B16)</f>
        <v>4</v>
      </c>
      <c r="E16" s="13" t="str">
        <f t="shared" si="0"/>
        <v>JO</v>
      </c>
      <c r="F16" s="5">
        <f>AVERAGEIF('zápis výsledky'!E:E,'pořadí družstvo'!B16,čas)</f>
        <v>5.2771990740740737E-2</v>
      </c>
      <c r="G16" s="15">
        <f t="shared" si="1"/>
        <v>1</v>
      </c>
    </row>
    <row r="17" spans="1:7" x14ac:dyDescent="0.2">
      <c r="A17" s="23">
        <f t="shared" si="2"/>
        <v>4</v>
      </c>
      <c r="B17" s="74" t="s">
        <v>218</v>
      </c>
      <c r="C17" s="13">
        <f>COUNTIF('startovní listina'!G:G,'pořadí družstvo'!B17)</f>
        <v>3</v>
      </c>
      <c r="D17" s="13">
        <f>COUNTIF('zápis výsledky'!E:E,'pořadí družstvo'!B17)</f>
        <v>3</v>
      </c>
      <c r="E17" s="13" t="str">
        <f t="shared" si="0"/>
        <v>JO</v>
      </c>
      <c r="F17" s="5">
        <f>AVERAGEIF('zápis výsledky'!E:E,'pořadí družstvo'!B17,čas)</f>
        <v>6.1875000000000006E-2</v>
      </c>
      <c r="G17" s="15">
        <f t="shared" si="1"/>
        <v>4</v>
      </c>
    </row>
    <row r="18" spans="1:7" x14ac:dyDescent="0.2">
      <c r="A18" s="23">
        <f t="shared" si="2"/>
        <v>6</v>
      </c>
      <c r="B18" s="74" t="s">
        <v>232</v>
      </c>
      <c r="C18" s="13">
        <f>COUNTIF('startovní listina'!G:G,'pořadí družstvo'!B18)</f>
        <v>5</v>
      </c>
      <c r="D18" s="13">
        <f>COUNTIF('zápis výsledky'!E:E,'pořadí družstvo'!B18)</f>
        <v>5</v>
      </c>
      <c r="E18" s="13" t="str">
        <f t="shared" si="0"/>
        <v>JO</v>
      </c>
      <c r="F18" s="5">
        <f>AVERAGEIF('zápis výsledky'!E:E,'pořadí družstvo'!B18,čas)</f>
        <v>6.2944444444444428E-2</v>
      </c>
      <c r="G18" s="15">
        <f t="shared" si="1"/>
        <v>6</v>
      </c>
    </row>
    <row r="19" spans="1:7" x14ac:dyDescent="0.2">
      <c r="A19" s="23">
        <f t="shared" si="2"/>
        <v>19</v>
      </c>
      <c r="B19" s="75" t="s">
        <v>219</v>
      </c>
      <c r="C19" s="13">
        <f>COUNTIF('startovní listina'!G:G,'pořadí družstvo'!B19)</f>
        <v>5</v>
      </c>
      <c r="D19" s="13">
        <f>COUNTIF('zápis výsledky'!E:E,'pořadí družstvo'!B19)</f>
        <v>5</v>
      </c>
      <c r="E19" s="13" t="str">
        <f t="shared" si="0"/>
        <v>JO</v>
      </c>
      <c r="F19" s="5">
        <f>AVERAGEIF('zápis výsledky'!E:E,'pořadí družstvo'!B19,čas)</f>
        <v>9.9918981481481484E-2</v>
      </c>
      <c r="G19" s="15">
        <f t="shared" si="1"/>
        <v>19</v>
      </c>
    </row>
    <row r="20" spans="1:7" x14ac:dyDescent="0.2">
      <c r="A20" s="23">
        <f t="shared" si="2"/>
        <v>18</v>
      </c>
      <c r="B20" s="103" t="s">
        <v>220</v>
      </c>
      <c r="C20" s="13">
        <f>COUNTIF('startovní listina'!G:G,'pořadí družstvo'!B20)</f>
        <v>4</v>
      </c>
      <c r="D20" s="13">
        <f>COUNTIF('zápis výsledky'!E:E,'pořadí družstvo'!B20)</f>
        <v>4</v>
      </c>
      <c r="E20" s="13" t="str">
        <f t="shared" si="0"/>
        <v>JO</v>
      </c>
      <c r="F20" s="5">
        <f>AVERAGEIF('zápis výsledky'!E:E,'pořadí družstvo'!B20,čas)</f>
        <v>9.7146990740740735E-2</v>
      </c>
      <c r="G20" s="15">
        <f t="shared" si="1"/>
        <v>18</v>
      </c>
    </row>
    <row r="21" spans="1:7" x14ac:dyDescent="0.2">
      <c r="A21" s="23">
        <f t="shared" si="2"/>
        <v>5</v>
      </c>
      <c r="B21" s="103" t="s">
        <v>226</v>
      </c>
      <c r="C21" s="13">
        <f>COUNTIF('startovní listina'!G:G,'pořadí družstvo'!B21)</f>
        <v>2</v>
      </c>
      <c r="D21" s="13">
        <f>COUNTIF('zápis výsledky'!E:E,'pořadí družstvo'!B21)</f>
        <v>2</v>
      </c>
      <c r="E21" s="13" t="str">
        <f t="shared" si="0"/>
        <v>JO</v>
      </c>
      <c r="F21" s="5">
        <f>AVERAGEIF('zápis výsledky'!E:E,'pořadí družstvo'!B21,čas)</f>
        <v>6.2129629629629639E-2</v>
      </c>
      <c r="G21" s="15">
        <f t="shared" si="1"/>
        <v>5</v>
      </c>
    </row>
  </sheetData>
  <sortState ref="B3:G21">
    <sortCondition ref="B3:B21"/>
  </sortState>
  <conditionalFormatting sqref="B19">
    <cfRule type="expression" dxfId="81" priority="1" stopIfTrue="1">
      <formula>$F19="m"</formula>
    </cfRule>
    <cfRule type="expression" dxfId="80" priority="2" stopIfTrue="1">
      <formula>$F19="ž"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opLeftCell="A32" workbookViewId="0">
      <selection activeCell="H67" sqref="H67"/>
    </sheetView>
  </sheetViews>
  <sheetFormatPr defaultColWidth="8.85546875" defaultRowHeight="12.75" x14ac:dyDescent="0.2"/>
  <cols>
    <col min="2" max="2" width="8.85546875" style="71"/>
    <col min="3" max="3" width="12.5703125" customWidth="1"/>
    <col min="5" max="5" width="13.140625" customWidth="1"/>
    <col min="6" max="6" width="12.85546875" customWidth="1"/>
    <col min="7" max="7" width="8.85546875" style="23"/>
    <col min="12" max="13" width="8.85546875" style="23"/>
    <col min="14" max="14" width="12.85546875" customWidth="1"/>
    <col min="15" max="15" width="13" customWidth="1"/>
    <col min="16" max="16" width="13.140625" customWidth="1"/>
    <col min="17" max="17" width="16.85546875" customWidth="1"/>
  </cols>
  <sheetData>
    <row r="1" spans="1:17" ht="18" x14ac:dyDescent="0.25">
      <c r="B1" s="70" t="s">
        <v>236</v>
      </c>
    </row>
    <row r="2" spans="1:17" ht="41.1" customHeight="1" thickBot="1" x14ac:dyDescent="0.25">
      <c r="B2" s="12" t="s">
        <v>0</v>
      </c>
      <c r="C2" s="12" t="s">
        <v>1</v>
      </c>
      <c r="D2" s="12" t="s">
        <v>2</v>
      </c>
      <c r="E2" s="12" t="s">
        <v>8</v>
      </c>
      <c r="F2" s="10" t="s">
        <v>89</v>
      </c>
      <c r="G2" s="22" t="s">
        <v>90</v>
      </c>
      <c r="L2" s="25" t="s">
        <v>91</v>
      </c>
      <c r="M2" s="25" t="s">
        <v>95</v>
      </c>
      <c r="N2" s="12" t="s">
        <v>92</v>
      </c>
      <c r="O2" s="12" t="s">
        <v>93</v>
      </c>
      <c r="P2" s="12" t="s">
        <v>94</v>
      </c>
      <c r="Q2" s="12" t="s">
        <v>89</v>
      </c>
    </row>
    <row r="3" spans="1:17" ht="15" x14ac:dyDescent="0.2">
      <c r="A3" s="23">
        <f>G3</f>
        <v>8</v>
      </c>
      <c r="B3" s="42">
        <v>2</v>
      </c>
      <c r="C3" s="4" t="str">
        <f>VLOOKUP(B3,'startovní listina'!B:G,2,FALSE)</f>
        <v>kůs</v>
      </c>
      <c r="D3" s="4" t="str">
        <f>VLOOKUP(B3,'startovní listina'!B:G,3,FALSE)</f>
        <v>václav</v>
      </c>
      <c r="E3" s="4" t="str">
        <f>VLOOKUP(B3,'startovní listina'!B:G,6,FALSE)</f>
        <v>sokol-bavorov</v>
      </c>
      <c r="F3" s="5">
        <f>VLOOKUP(B3,'zápis výsledky'!B:J,9,FALSE)</f>
        <v>5.2499999999999998E-2</v>
      </c>
      <c r="G3" s="15">
        <f t="shared" ref="G3:G34" si="0">RANK(F3,F:F,1)</f>
        <v>8</v>
      </c>
      <c r="I3" s="101"/>
      <c r="L3" s="28">
        <v>1</v>
      </c>
      <c r="M3" s="29">
        <f>VLOOKUP(L3,A:F,2,FALSE)</f>
        <v>94</v>
      </c>
      <c r="N3" s="30" t="str">
        <f>VLOOKUP(L3,A:F,3,FALSE)</f>
        <v>Majer</v>
      </c>
      <c r="O3" s="30" t="str">
        <f>VLOOKUP(L3,A:F,4,FALSE)</f>
        <v>Michal</v>
      </c>
      <c r="P3" s="30" t="str">
        <f>VLOOKUP(L3,A:F,5,FALSE)</f>
        <v>jednotlivec</v>
      </c>
      <c r="Q3" s="31">
        <f>VLOOKUP(L3,A:F,6,FALSE)</f>
        <v>4.0289351851851854E-2</v>
      </c>
    </row>
    <row r="4" spans="1:17" ht="15" x14ac:dyDescent="0.2">
      <c r="A4" s="23">
        <f t="shared" ref="A4:A56" si="1">G4</f>
        <v>32</v>
      </c>
      <c r="B4" s="42">
        <v>4</v>
      </c>
      <c r="C4" s="4" t="str">
        <f>VLOOKUP(B4,'startovní listina'!B:G,2,FALSE)</f>
        <v>jaroš</v>
      </c>
      <c r="D4" s="4" t="str">
        <f>VLOOKUP(B4,'startovní listina'!B:G,3,FALSE)</f>
        <v>václav</v>
      </c>
      <c r="E4" s="4" t="str">
        <f>VLOOKUP(B4,'startovní listina'!B:G,6,FALSE)</f>
        <v>jednotlivec</v>
      </c>
      <c r="F4" s="5">
        <f>VLOOKUP(B4,'zápis výsledky'!B:J,9,FALSE)</f>
        <v>6.5740740740740738E-2</v>
      </c>
      <c r="G4" s="15">
        <f t="shared" si="0"/>
        <v>32</v>
      </c>
      <c r="I4" s="99"/>
      <c r="L4" s="32">
        <v>2</v>
      </c>
      <c r="M4" s="26">
        <f>VLOOKUP(L4,A:F,2,FALSE)</f>
        <v>13</v>
      </c>
      <c r="N4" s="27" t="str">
        <f>VLOOKUP(L4,A:F,3,FALSE)</f>
        <v>Kotrc</v>
      </c>
      <c r="O4" s="27" t="str">
        <f>VLOOKUP(L4,A:F,4,FALSE)</f>
        <v>Pavel</v>
      </c>
      <c r="P4" s="27" t="str">
        <f>VLOOKUP(L4,A:F,5,FALSE)</f>
        <v>jednotlivec</v>
      </c>
      <c r="Q4" s="33">
        <f>VLOOKUP(L4,A:F,6,FALSE)</f>
        <v>4.6053240740740735E-2</v>
      </c>
    </row>
    <row r="5" spans="1:17" ht="15.75" thickBot="1" x14ac:dyDescent="0.25">
      <c r="A5" s="23">
        <f t="shared" si="1"/>
        <v>7</v>
      </c>
      <c r="B5" s="42">
        <v>5</v>
      </c>
      <c r="C5" s="4" t="str">
        <f>VLOOKUP(B5,'startovní listina'!B:G,2,FALSE)</f>
        <v>vondráček</v>
      </c>
      <c r="D5" s="4" t="str">
        <f>VLOOKUP(B5,'startovní listina'!B:G,3,FALSE)</f>
        <v>matouš</v>
      </c>
      <c r="E5" s="4" t="str">
        <f>VLOOKUP(B5,'startovní listina'!B:G,6,FALSE)</f>
        <v>sokol-bavorov</v>
      </c>
      <c r="F5" s="5">
        <f>VLOOKUP(B5,'zápis výsledky'!B:J,9,FALSE)</f>
        <v>5.2488425925925924E-2</v>
      </c>
      <c r="G5" s="15">
        <f t="shared" si="0"/>
        <v>7</v>
      </c>
      <c r="I5" s="99"/>
      <c r="L5" s="34">
        <v>3</v>
      </c>
      <c r="M5" s="35">
        <f>VLOOKUP(L5,A:F,2,FALSE)</f>
        <v>87</v>
      </c>
      <c r="N5" s="36" t="str">
        <f>VLOOKUP(L5,A:F,3,FALSE)</f>
        <v>Kaprál</v>
      </c>
      <c r="O5" s="36" t="str">
        <f>VLOOKUP(L5,A:F,4,FALSE)</f>
        <v>Milan</v>
      </c>
      <c r="P5" s="36" t="str">
        <f>VLOOKUP(L5,A:F,5,FALSE)</f>
        <v>jednotlivec</v>
      </c>
      <c r="Q5" s="37">
        <f>VLOOKUP(L5,A:F,6,FALSE)</f>
        <v>4.6759259259259264E-2</v>
      </c>
    </row>
    <row r="6" spans="1:17" x14ac:dyDescent="0.2">
      <c r="A6" s="23">
        <f t="shared" si="1"/>
        <v>12</v>
      </c>
      <c r="B6" s="42">
        <v>6</v>
      </c>
      <c r="C6" s="4" t="str">
        <f>VLOOKUP(B6,'startovní listina'!B:G,2,FALSE)</f>
        <v>koutský</v>
      </c>
      <c r="D6" s="4" t="str">
        <f>VLOOKUP(B6,'startovní listina'!B:G,3,FALSE)</f>
        <v>josef</v>
      </c>
      <c r="E6" s="4" t="str">
        <f>VLOOKUP(B6,'startovní listina'!B:G,6,FALSE)</f>
        <v>sokol-bavorov</v>
      </c>
      <c r="F6" s="5">
        <f>VLOOKUP(B6,'zápis výsledky'!B:J,9,FALSE)</f>
        <v>5.3217592592592594E-2</v>
      </c>
      <c r="G6" s="15">
        <f t="shared" si="0"/>
        <v>12</v>
      </c>
      <c r="I6" s="99"/>
    </row>
    <row r="7" spans="1:17" x14ac:dyDescent="0.2">
      <c r="A7" s="23">
        <f t="shared" si="1"/>
        <v>11</v>
      </c>
      <c r="B7" s="42">
        <v>7</v>
      </c>
      <c r="C7" s="4" t="str">
        <f>VLOOKUP(B7,'startovní listina'!B:G,2,FALSE)</f>
        <v>hanžl</v>
      </c>
      <c r="D7" s="4" t="str">
        <f>VLOOKUP(B7,'startovní listina'!B:G,3,FALSE)</f>
        <v>václav</v>
      </c>
      <c r="E7" s="4" t="str">
        <f>VLOOKUP(B7,'startovní listina'!B:G,6,FALSE)</f>
        <v>sokol-bavorov</v>
      </c>
      <c r="F7" s="5">
        <f>VLOOKUP(B7,'zápis výsledky'!B:J,9,FALSE)</f>
        <v>5.2881944444444447E-2</v>
      </c>
      <c r="G7" s="15">
        <f t="shared" si="0"/>
        <v>11</v>
      </c>
      <c r="I7" s="99"/>
    </row>
    <row r="8" spans="1:17" x14ac:dyDescent="0.2">
      <c r="A8" s="23">
        <f t="shared" si="1"/>
        <v>6</v>
      </c>
      <c r="B8" s="42">
        <v>12</v>
      </c>
      <c r="C8" s="4" t="str">
        <f>VLOOKUP(B8,'startovní listina'!B:G,2,FALSE)</f>
        <v>Hnilička</v>
      </c>
      <c r="D8" s="4" t="str">
        <f>VLOOKUP(B8,'startovní listina'!B:G,3,FALSE)</f>
        <v>Michal</v>
      </c>
      <c r="E8" s="4" t="str">
        <f>VLOOKUP(B8,'startovní listina'!B:G,6,FALSE)</f>
        <v>jednotlivec</v>
      </c>
      <c r="F8" s="5">
        <f>VLOOKUP(B8,'zápis výsledky'!B:J,9,FALSE)</f>
        <v>5.0023148148148157E-2</v>
      </c>
      <c r="G8" s="15">
        <f t="shared" si="0"/>
        <v>6</v>
      </c>
      <c r="I8" s="99"/>
    </row>
    <row r="9" spans="1:17" x14ac:dyDescent="0.2">
      <c r="A9" s="23">
        <f t="shared" si="1"/>
        <v>2</v>
      </c>
      <c r="B9" s="42">
        <v>13</v>
      </c>
      <c r="C9" s="4" t="str">
        <f>VLOOKUP(B9,'startovní listina'!B:G,2,FALSE)</f>
        <v>Kotrc</v>
      </c>
      <c r="D9" s="4" t="str">
        <f>VLOOKUP(B9,'startovní listina'!B:G,3,FALSE)</f>
        <v>Pavel</v>
      </c>
      <c r="E9" s="4" t="str">
        <f>VLOOKUP(B9,'startovní listina'!B:G,6,FALSE)</f>
        <v>jednotlivec</v>
      </c>
      <c r="F9" s="5">
        <f>VLOOKUP(B9,'zápis výsledky'!B:J,9,FALSE)</f>
        <v>4.6053240740740735E-2</v>
      </c>
      <c r="G9" s="15">
        <f t="shared" si="0"/>
        <v>2</v>
      </c>
      <c r="I9" s="99"/>
    </row>
    <row r="10" spans="1:17" x14ac:dyDescent="0.2">
      <c r="A10" s="23">
        <f t="shared" si="1"/>
        <v>17</v>
      </c>
      <c r="B10" s="42">
        <v>14</v>
      </c>
      <c r="C10" s="4" t="str">
        <f>VLOOKUP(B10,'startovní listina'!B:G,2,FALSE)</f>
        <v>musil</v>
      </c>
      <c r="D10" s="4" t="str">
        <f>VLOOKUP(B10,'startovní listina'!B:G,3,FALSE)</f>
        <v>jan</v>
      </c>
      <c r="E10" s="4" t="str">
        <f>VLOOKUP(B10,'startovní listina'!B:G,6,FALSE)</f>
        <v>jednotlivec</v>
      </c>
      <c r="F10" s="5">
        <f>VLOOKUP(B10,'zápis výsledky'!B:J,9,FALSE)</f>
        <v>5.8738425925925937E-2</v>
      </c>
      <c r="G10" s="15">
        <f t="shared" si="0"/>
        <v>17</v>
      </c>
      <c r="I10" s="99"/>
    </row>
    <row r="11" spans="1:17" x14ac:dyDescent="0.2">
      <c r="A11" s="23">
        <f t="shared" si="1"/>
        <v>22</v>
      </c>
      <c r="B11" s="42">
        <v>23</v>
      </c>
      <c r="C11" s="4" t="str">
        <f>VLOOKUP(B11,'startovní listina'!B:G,2,FALSE)</f>
        <v>Bartl</v>
      </c>
      <c r="D11" s="4" t="str">
        <f>VLOOKUP(B11,'startovní listina'!B:G,3,FALSE)</f>
        <v>Martin</v>
      </c>
      <c r="E11" s="4" t="str">
        <f>VLOOKUP(B11,'startovní listina'!B:G,6,FALSE)</f>
        <v>Survival Mix</v>
      </c>
      <c r="F11" s="5">
        <f>VLOOKUP(B11,'zápis výsledky'!B:J,9,FALSE)</f>
        <v>6.1875000000000006E-2</v>
      </c>
      <c r="G11" s="15">
        <f t="shared" si="0"/>
        <v>22</v>
      </c>
      <c r="I11" s="99"/>
    </row>
    <row r="12" spans="1:17" x14ac:dyDescent="0.2">
      <c r="A12" s="23">
        <f t="shared" si="1"/>
        <v>22</v>
      </c>
      <c r="B12" s="42">
        <v>24</v>
      </c>
      <c r="C12" s="4" t="str">
        <f>VLOOKUP(B12,'startovní listina'!B:G,2,FALSE)</f>
        <v>Průša</v>
      </c>
      <c r="D12" s="4" t="str">
        <f>VLOOKUP(B12,'startovní listina'!B:G,3,FALSE)</f>
        <v>David</v>
      </c>
      <c r="E12" s="4" t="str">
        <f>VLOOKUP(B12,'startovní listina'!B:G,6,FALSE)</f>
        <v>Survival Mix</v>
      </c>
      <c r="F12" s="5">
        <f>VLOOKUP(B12,'zápis výsledky'!B:J,9,FALSE)</f>
        <v>6.1875000000000006E-2</v>
      </c>
      <c r="G12" s="15">
        <f t="shared" si="0"/>
        <v>22</v>
      </c>
      <c r="I12" s="99"/>
    </row>
    <row r="13" spans="1:17" x14ac:dyDescent="0.2">
      <c r="A13" s="23">
        <f t="shared" si="1"/>
        <v>22</v>
      </c>
      <c r="B13" s="42">
        <v>25</v>
      </c>
      <c r="C13" s="4" t="str">
        <f>VLOOKUP(B13,'startovní listina'!B:G,2,FALSE)</f>
        <v>Vilím</v>
      </c>
      <c r="D13" s="4" t="str">
        <f>VLOOKUP(B13,'startovní listina'!B:G,3,FALSE)</f>
        <v>Lukáš</v>
      </c>
      <c r="E13" s="4" t="str">
        <f>VLOOKUP(B13,'startovní listina'!B:G,6,FALSE)</f>
        <v>Survival Mix</v>
      </c>
      <c r="F13" s="5">
        <f>VLOOKUP(B13,'zápis výsledky'!B:J,9,FALSE)</f>
        <v>6.1875000000000006E-2</v>
      </c>
      <c r="G13" s="15">
        <f t="shared" si="0"/>
        <v>22</v>
      </c>
      <c r="I13" s="99"/>
    </row>
    <row r="14" spans="1:17" x14ac:dyDescent="0.2">
      <c r="A14" s="23">
        <f t="shared" si="1"/>
        <v>53</v>
      </c>
      <c r="B14" s="42">
        <v>32</v>
      </c>
      <c r="C14" s="4" t="str">
        <f>VLOOKUP(B14,'startovní listina'!B:G,2,FALSE)</f>
        <v>Kroužek</v>
      </c>
      <c r="D14" s="4" t="str">
        <f>VLOOKUP(B14,'startovní listina'!B:G,3,FALSE)</f>
        <v>Jan</v>
      </c>
      <c r="E14" s="4" t="str">
        <f>VLOOKUP(B14,'startovní listina'!B:G,6,FALSE)</f>
        <v>Total Vital 02</v>
      </c>
      <c r="F14" s="5">
        <f>VLOOKUP(B14,'zápis výsledky'!B:J,9,FALSE)</f>
        <v>9.7141203703703702E-2</v>
      </c>
      <c r="G14" s="15">
        <f t="shared" si="0"/>
        <v>53</v>
      </c>
      <c r="I14" s="99"/>
    </row>
    <row r="15" spans="1:17" x14ac:dyDescent="0.2">
      <c r="A15" s="23">
        <f t="shared" si="1"/>
        <v>55</v>
      </c>
      <c r="B15" s="42">
        <v>34</v>
      </c>
      <c r="C15" s="4" t="str">
        <f>VLOOKUP(B15,'startovní listina'!B:G,2,FALSE)</f>
        <v>Rott</v>
      </c>
      <c r="D15" s="4" t="str">
        <f>VLOOKUP(B15,'startovní listina'!B:G,3,FALSE)</f>
        <v>Pavel</v>
      </c>
      <c r="E15" s="4" t="str">
        <f>VLOOKUP(B15,'startovní listina'!B:G,6,FALSE)</f>
        <v>Total Vital 02</v>
      </c>
      <c r="F15" s="5">
        <f>VLOOKUP(B15,'zápis výsledky'!B:J,9,FALSE)</f>
        <v>9.7187499999999996E-2</v>
      </c>
      <c r="G15" s="15">
        <f t="shared" si="0"/>
        <v>55</v>
      </c>
      <c r="I15" s="99"/>
    </row>
    <row r="16" spans="1:17" x14ac:dyDescent="0.2">
      <c r="A16" s="23">
        <f t="shared" si="1"/>
        <v>54</v>
      </c>
      <c r="B16" s="42">
        <v>36</v>
      </c>
      <c r="C16" s="4" t="str">
        <f>VLOOKUP(B16,'startovní listina'!B:G,2,FALSE)</f>
        <v>Náhlík</v>
      </c>
      <c r="D16" s="4" t="str">
        <f>VLOOKUP(B16,'startovní listina'!B:G,3,FALSE)</f>
        <v>Jan</v>
      </c>
      <c r="E16" s="4" t="str">
        <f>VLOOKUP(B16,'startovní listina'!B:G,6,FALSE)</f>
        <v>Total Vital 02</v>
      </c>
      <c r="F16" s="5">
        <f>VLOOKUP(B16,'zápis výsledky'!B:J,9,FALSE)</f>
        <v>9.7152777777777782E-2</v>
      </c>
      <c r="G16" s="15">
        <f t="shared" si="0"/>
        <v>54</v>
      </c>
      <c r="I16" s="99"/>
    </row>
    <row r="17" spans="1:9" x14ac:dyDescent="0.2">
      <c r="A17" s="23">
        <f t="shared" si="1"/>
        <v>56</v>
      </c>
      <c r="B17" s="42">
        <v>38</v>
      </c>
      <c r="C17" s="4" t="str">
        <f>VLOOKUP(B17,'startovní listina'!B:G,2,FALSE)</f>
        <v>Straka</v>
      </c>
      <c r="D17" s="4" t="str">
        <f>VLOOKUP(B17,'startovní listina'!B:G,3,FALSE)</f>
        <v>Josef</v>
      </c>
      <c r="E17" s="4" t="str">
        <f>VLOOKUP(B17,'startovní listina'!B:G,6,FALSE)</f>
        <v xml:space="preserve">Total Vital 01 </v>
      </c>
      <c r="F17" s="5">
        <f>VLOOKUP(B17,'zápis výsledky'!B:J,9,FALSE)</f>
        <v>9.9664351851851851E-2</v>
      </c>
      <c r="G17" s="15">
        <f t="shared" si="0"/>
        <v>56</v>
      </c>
      <c r="I17" s="99"/>
    </row>
    <row r="18" spans="1:9" x14ac:dyDescent="0.2">
      <c r="A18" s="23">
        <f t="shared" si="1"/>
        <v>45</v>
      </c>
      <c r="B18" s="42">
        <v>41</v>
      </c>
      <c r="C18" s="4" t="str">
        <f>VLOOKUP(B18,'startovní listina'!B:G,2,FALSE)</f>
        <v>Jex</v>
      </c>
      <c r="D18" s="4" t="str">
        <f>VLOOKUP(B18,'startovní listina'!B:G,3,FALSE)</f>
        <v>Michal</v>
      </c>
      <c r="E18" s="4" t="str">
        <f>VLOOKUP(B18,'startovní listina'!B:G,6,FALSE)</f>
        <v>CORE</v>
      </c>
      <c r="F18" s="5">
        <f>VLOOKUP(B18,'zápis výsledky'!B:J,9,FALSE)</f>
        <v>8.1493055555555555E-2</v>
      </c>
      <c r="G18" s="15">
        <f t="shared" si="0"/>
        <v>45</v>
      </c>
      <c r="I18" s="99"/>
    </row>
    <row r="19" spans="1:9" x14ac:dyDescent="0.2">
      <c r="A19" s="23">
        <f t="shared" si="1"/>
        <v>44</v>
      </c>
      <c r="B19" s="42">
        <v>42</v>
      </c>
      <c r="C19" s="4" t="str">
        <f>VLOOKUP(B19,'startovní listina'!B:G,2,FALSE)</f>
        <v>Mrva</v>
      </c>
      <c r="D19" s="4" t="str">
        <f>VLOOKUP(B19,'startovní listina'!B:G,3,FALSE)</f>
        <v>Matěj</v>
      </c>
      <c r="E19" s="4" t="str">
        <f>VLOOKUP(B19,'startovní listina'!B:G,6,FALSE)</f>
        <v>CORE</v>
      </c>
      <c r="F19" s="5">
        <f>VLOOKUP(B19,'zápis výsledky'!B:J,9,FALSE)</f>
        <v>8.1481481481481488E-2</v>
      </c>
      <c r="G19" s="15">
        <f t="shared" si="0"/>
        <v>44</v>
      </c>
      <c r="I19" s="99"/>
    </row>
    <row r="20" spans="1:9" x14ac:dyDescent="0.2">
      <c r="A20" s="23">
        <f t="shared" si="1"/>
        <v>46</v>
      </c>
      <c r="B20" s="42">
        <v>44</v>
      </c>
      <c r="C20" s="4" t="str">
        <f>VLOOKUP(B20,'startovní listina'!B:G,2,FALSE)</f>
        <v>Hoskovec</v>
      </c>
      <c r="D20" s="4" t="str">
        <f>VLOOKUP(B20,'startovní listina'!B:G,3,FALSE)</f>
        <v>Antonín</v>
      </c>
      <c r="E20" s="4" t="str">
        <f>VLOOKUP(B20,'startovní listina'!B:G,6,FALSE)</f>
        <v>CORE</v>
      </c>
      <c r="F20" s="5">
        <f>VLOOKUP(B20,'zápis výsledky'!B:J,9,FALSE)</f>
        <v>8.1504629629629621E-2</v>
      </c>
      <c r="G20" s="15">
        <f t="shared" si="0"/>
        <v>46</v>
      </c>
      <c r="I20" s="99"/>
    </row>
    <row r="21" spans="1:9" x14ac:dyDescent="0.2">
      <c r="A21" s="23">
        <f t="shared" si="1"/>
        <v>36</v>
      </c>
      <c r="B21" s="42">
        <v>46</v>
      </c>
      <c r="C21" s="4" t="str">
        <f>VLOOKUP(B21,'startovní listina'!B:G,2,FALSE)</f>
        <v>Kůs</v>
      </c>
      <c r="D21" s="4" t="str">
        <f>VLOOKUP(B21,'startovní listina'!B:G,3,FALSE)</f>
        <v>Martin</v>
      </c>
      <c r="E21" s="4" t="str">
        <f>VLOOKUP(B21,'startovní listina'!B:G,6,FALSE)</f>
        <v>Bludičky</v>
      </c>
      <c r="F21" s="5">
        <f>VLOOKUP(B21,'zápis výsledky'!B:J,9,FALSE)</f>
        <v>6.8287037037037049E-2</v>
      </c>
      <c r="G21" s="15">
        <f t="shared" si="0"/>
        <v>36</v>
      </c>
      <c r="I21" s="99"/>
    </row>
    <row r="22" spans="1:9" x14ac:dyDescent="0.2">
      <c r="A22" s="23">
        <f t="shared" si="1"/>
        <v>38</v>
      </c>
      <c r="B22" s="42">
        <v>47</v>
      </c>
      <c r="C22" s="4" t="str">
        <f>VLOOKUP(B22,'startovní listina'!B:G,2,FALSE)</f>
        <v>Sahan</v>
      </c>
      <c r="D22" s="4" t="str">
        <f>VLOOKUP(B22,'startovní listina'!B:G,3,FALSE)</f>
        <v>Štěpán</v>
      </c>
      <c r="E22" s="4" t="str">
        <f>VLOOKUP(B22,'startovní listina'!B:G,6,FALSE)</f>
        <v>Bludičky</v>
      </c>
      <c r="F22" s="5">
        <f>VLOOKUP(B22,'zápis výsledky'!B:J,9,FALSE)</f>
        <v>6.8298611111111102E-2</v>
      </c>
      <c r="G22" s="15">
        <f t="shared" si="0"/>
        <v>38</v>
      </c>
      <c r="I22" s="99"/>
    </row>
    <row r="23" spans="1:9" x14ac:dyDescent="0.2">
      <c r="A23" s="23">
        <f t="shared" si="1"/>
        <v>36</v>
      </c>
      <c r="B23" s="42">
        <v>48</v>
      </c>
      <c r="C23" s="4" t="str">
        <f>VLOOKUP(B23,'startovní listina'!B:G,2,FALSE)</f>
        <v>Kabeš</v>
      </c>
      <c r="D23" s="4" t="str">
        <f>VLOOKUP(B23,'startovní listina'!B:G,3,FALSE)</f>
        <v>Jiří</v>
      </c>
      <c r="E23" s="4" t="str">
        <f>VLOOKUP(B23,'startovní listina'!B:G,6,FALSE)</f>
        <v>Bludičky</v>
      </c>
      <c r="F23" s="5">
        <f>VLOOKUP(B23,'zápis výsledky'!B:J,9,FALSE)</f>
        <v>6.8287037037037049E-2</v>
      </c>
      <c r="G23" s="15">
        <f t="shared" si="0"/>
        <v>36</v>
      </c>
      <c r="I23" s="99"/>
    </row>
    <row r="24" spans="1:9" x14ac:dyDescent="0.2">
      <c r="A24" s="23">
        <f t="shared" si="1"/>
        <v>14</v>
      </c>
      <c r="B24" s="42">
        <v>50</v>
      </c>
      <c r="C24" s="4" t="str">
        <f>VLOOKUP(B24,'startovní listina'!B:G,2,FALSE)</f>
        <v>Markuci</v>
      </c>
      <c r="D24" s="4" t="str">
        <f>VLOOKUP(B24,'startovní listina'!B:G,3,FALSE)</f>
        <v>Jiří</v>
      </c>
      <c r="E24" s="4" t="str">
        <f>VLOOKUP(B24,'startovní listina'!B:G,6,FALSE)</f>
        <v>Mimoni</v>
      </c>
      <c r="F24" s="5">
        <f>VLOOKUP(B24,'zápis výsledky'!B:J,9,FALSE)</f>
        <v>5.3854166666666675E-2</v>
      </c>
      <c r="G24" s="15">
        <f t="shared" si="0"/>
        <v>14</v>
      </c>
      <c r="I24" s="99"/>
    </row>
    <row r="25" spans="1:9" x14ac:dyDescent="0.2">
      <c r="A25" s="23">
        <f t="shared" si="1"/>
        <v>15</v>
      </c>
      <c r="B25" s="42">
        <v>52</v>
      </c>
      <c r="C25" s="4" t="str">
        <f>VLOOKUP(B25,'startovní listina'!B:G,2,FALSE)</f>
        <v>Štěpán</v>
      </c>
      <c r="D25" s="4" t="str">
        <f>VLOOKUP(B25,'startovní listina'!B:G,3,FALSE)</f>
        <v>Lukáš</v>
      </c>
      <c r="E25" s="4" t="str">
        <f>VLOOKUP(B25,'startovní listina'!B:G,6,FALSE)</f>
        <v>Mimoni</v>
      </c>
      <c r="F25" s="5">
        <f>VLOOKUP(B25,'zápis výsledky'!B:J,9,FALSE)</f>
        <v>5.3865740740740742E-2</v>
      </c>
      <c r="G25" s="15">
        <f t="shared" si="0"/>
        <v>15</v>
      </c>
      <c r="I25" s="99"/>
    </row>
    <row r="26" spans="1:9" x14ac:dyDescent="0.2">
      <c r="A26" s="23">
        <f t="shared" si="1"/>
        <v>15</v>
      </c>
      <c r="B26" s="42">
        <v>53</v>
      </c>
      <c r="C26" s="4" t="str">
        <f>VLOOKUP(B26,'startovní listina'!B:G,2,FALSE)</f>
        <v>Formánek</v>
      </c>
      <c r="D26" s="4" t="str">
        <f>VLOOKUP(B26,'startovní listina'!B:G,3,FALSE)</f>
        <v>Zdeněk</v>
      </c>
      <c r="E26" s="4" t="str">
        <f>VLOOKUP(B26,'startovní listina'!B:G,6,FALSE)</f>
        <v>Mimoni</v>
      </c>
      <c r="F26" s="5">
        <f>VLOOKUP(B26,'zápis výsledky'!B:J,9,FALSE)</f>
        <v>5.3865740740740742E-2</v>
      </c>
      <c r="G26" s="15">
        <f t="shared" si="0"/>
        <v>15</v>
      </c>
      <c r="I26" s="99"/>
    </row>
    <row r="27" spans="1:9" x14ac:dyDescent="0.2">
      <c r="A27" s="23">
        <f t="shared" si="1"/>
        <v>9</v>
      </c>
      <c r="B27" s="42">
        <v>54</v>
      </c>
      <c r="C27" s="4" t="str">
        <f>VLOOKUP(B27,'startovní listina'!B:G,2,FALSE)</f>
        <v>Jindřich</v>
      </c>
      <c r="D27" s="4" t="str">
        <f>VLOOKUP(B27,'startovní listina'!B:G,3,FALSE)</f>
        <v>Luboš</v>
      </c>
      <c r="E27" s="4" t="str">
        <f>VLOOKUP(B27,'startovní listina'!B:G,6,FALSE)</f>
        <v>jednotlivec</v>
      </c>
      <c r="F27" s="5">
        <f>VLOOKUP(B27,'zápis výsledky'!B:J,9,FALSE)</f>
        <v>5.2523148148148152E-2</v>
      </c>
      <c r="G27" s="15">
        <f t="shared" si="0"/>
        <v>9</v>
      </c>
      <c r="I27" s="99"/>
    </row>
    <row r="28" spans="1:9" x14ac:dyDescent="0.2">
      <c r="A28" s="23">
        <f t="shared" si="1"/>
        <v>9</v>
      </c>
      <c r="B28" s="42">
        <v>55</v>
      </c>
      <c r="C28" s="4" t="str">
        <f>VLOOKUP(B28,'startovní listina'!B:G,2,FALSE)</f>
        <v>Záhorec</v>
      </c>
      <c r="D28" s="4" t="str">
        <f>VLOOKUP(B28,'startovní listina'!B:G,3,FALSE)</f>
        <v>Matouš</v>
      </c>
      <c r="E28" s="4" t="str">
        <f>VLOOKUP(B28,'startovní listina'!B:G,6,FALSE)</f>
        <v>jednotlivec</v>
      </c>
      <c r="F28" s="5">
        <f>VLOOKUP(B28,'zápis výsledky'!B:J,9,FALSE)</f>
        <v>5.2523148148148152E-2</v>
      </c>
      <c r="G28" s="15">
        <f t="shared" si="0"/>
        <v>9</v>
      </c>
      <c r="I28" s="99"/>
    </row>
    <row r="29" spans="1:9" x14ac:dyDescent="0.2">
      <c r="A29" s="23">
        <f t="shared" si="1"/>
        <v>47</v>
      </c>
      <c r="B29" s="42">
        <v>56</v>
      </c>
      <c r="C29" s="4" t="str">
        <f>VLOOKUP(B29,'startovní listina'!B:G,2,FALSE)</f>
        <v>Mastny</v>
      </c>
      <c r="D29" s="4" t="str">
        <f>VLOOKUP(B29,'startovní listina'!B:G,3,FALSE)</f>
        <v>Frantisek</v>
      </c>
      <c r="E29" s="4" t="str">
        <f>VLOOKUP(B29,'startovní listina'!B:G,6,FALSE)</f>
        <v>Pu Gang</v>
      </c>
      <c r="F29" s="5">
        <f>VLOOKUP(B29,'zápis výsledky'!B:J,9,FALSE)</f>
        <v>8.560185185185186E-2</v>
      </c>
      <c r="G29" s="15">
        <f t="shared" si="0"/>
        <v>47</v>
      </c>
      <c r="I29" s="99"/>
    </row>
    <row r="30" spans="1:9" x14ac:dyDescent="0.2">
      <c r="A30" s="23">
        <f t="shared" si="1"/>
        <v>47</v>
      </c>
      <c r="B30" s="42">
        <v>58</v>
      </c>
      <c r="C30" s="4" t="str">
        <f>VLOOKUP(B30,'startovní listina'!B:G,2,FALSE)</f>
        <v>Sivr</v>
      </c>
      <c r="D30" s="4" t="str">
        <f>VLOOKUP(B30,'startovní listina'!B:G,3,FALSE)</f>
        <v>Vojta</v>
      </c>
      <c r="E30" s="4" t="str">
        <f>VLOOKUP(B30,'startovní listina'!B:G,6,FALSE)</f>
        <v>Pu Gang</v>
      </c>
      <c r="F30" s="5">
        <f>VLOOKUP(B30,'zápis výsledky'!B:J,9,FALSE)</f>
        <v>8.560185185185186E-2</v>
      </c>
      <c r="G30" s="15">
        <f t="shared" si="0"/>
        <v>47</v>
      </c>
      <c r="I30" s="99"/>
    </row>
    <row r="31" spans="1:9" x14ac:dyDescent="0.2">
      <c r="A31" s="23">
        <f t="shared" si="1"/>
        <v>47</v>
      </c>
      <c r="B31" s="42">
        <v>59</v>
      </c>
      <c r="C31" s="4" t="str">
        <f>VLOOKUP(B31,'startovní listina'!B:G,2,FALSE)</f>
        <v>Zaruba</v>
      </c>
      <c r="D31" s="4" t="str">
        <f>VLOOKUP(B31,'startovní listina'!B:G,3,FALSE)</f>
        <v>Jan</v>
      </c>
      <c r="E31" s="4" t="str">
        <f>VLOOKUP(B31,'startovní listina'!B:G,6,FALSE)</f>
        <v>Pu Gang</v>
      </c>
      <c r="F31" s="5">
        <f>VLOOKUP(B31,'zápis výsledky'!B:J,9,FALSE)</f>
        <v>8.560185185185186E-2</v>
      </c>
      <c r="G31" s="15">
        <f t="shared" si="0"/>
        <v>47</v>
      </c>
      <c r="I31" s="99"/>
    </row>
    <row r="32" spans="1:9" x14ac:dyDescent="0.2">
      <c r="A32" s="23">
        <f t="shared" si="1"/>
        <v>47</v>
      </c>
      <c r="B32" s="42">
        <v>60</v>
      </c>
      <c r="C32" s="4" t="str">
        <f>VLOOKUP(B32,'startovní listina'!B:G,2,FALSE)</f>
        <v>Mastny</v>
      </c>
      <c r="D32" s="4" t="str">
        <f>VLOOKUP(B32,'startovní listina'!B:G,3,FALSE)</f>
        <v>Martin</v>
      </c>
      <c r="E32" s="4" t="str">
        <f>VLOOKUP(B32,'startovní listina'!B:G,6,FALSE)</f>
        <v>Pu Gang</v>
      </c>
      <c r="F32" s="5">
        <f>VLOOKUP(B32,'zápis výsledky'!B:J,9,FALSE)</f>
        <v>8.560185185185186E-2</v>
      </c>
      <c r="G32" s="15">
        <f t="shared" si="0"/>
        <v>47</v>
      </c>
      <c r="I32" s="99"/>
    </row>
    <row r="33" spans="1:9" x14ac:dyDescent="0.2">
      <c r="A33" s="23">
        <f t="shared" si="1"/>
        <v>33</v>
      </c>
      <c r="B33" s="42">
        <v>62</v>
      </c>
      <c r="C33" s="4" t="str">
        <f>VLOOKUP(B33,'startovní listina'!B:G,2,FALSE)</f>
        <v>Fialka</v>
      </c>
      <c r="D33" s="4" t="str">
        <f>VLOOKUP(B33,'startovní listina'!B:G,3,FALSE)</f>
        <v>Ondřej</v>
      </c>
      <c r="E33" s="4" t="str">
        <f>VLOOKUP(B33,'startovní listina'!B:G,6,FALSE)</f>
        <v>narcisrunners1</v>
      </c>
      <c r="F33" s="5">
        <f>VLOOKUP(B33,'zápis výsledky'!B:J,9,FALSE)</f>
        <v>6.666666666666668E-2</v>
      </c>
      <c r="G33" s="15">
        <f t="shared" si="0"/>
        <v>33</v>
      </c>
      <c r="I33" s="99"/>
    </row>
    <row r="34" spans="1:9" x14ac:dyDescent="0.2">
      <c r="A34" s="23">
        <f t="shared" si="1"/>
        <v>41</v>
      </c>
      <c r="B34" s="42">
        <v>65</v>
      </c>
      <c r="C34" s="4" t="str">
        <f>VLOOKUP(B34,'startovní listina'!B:G,2,FALSE)</f>
        <v>Linhart</v>
      </c>
      <c r="D34" s="4" t="str">
        <f>VLOOKUP(B34,'startovní listina'!B:G,3,FALSE)</f>
        <v>František</v>
      </c>
      <c r="E34" s="4" t="str">
        <f>VLOOKUP(B34,'startovní listina'!B:G,6,FALSE)</f>
        <v>narcisrunners2</v>
      </c>
      <c r="F34" s="5">
        <f>VLOOKUP(B34,'zápis výsledky'!B:J,9,FALSE)</f>
        <v>8.0567129629629627E-2</v>
      </c>
      <c r="G34" s="15">
        <f t="shared" si="0"/>
        <v>41</v>
      </c>
      <c r="I34" s="99"/>
    </row>
    <row r="35" spans="1:9" x14ac:dyDescent="0.2">
      <c r="A35" s="23">
        <f t="shared" si="1"/>
        <v>41</v>
      </c>
      <c r="B35" s="42">
        <v>66</v>
      </c>
      <c r="C35" s="4" t="str">
        <f>VLOOKUP(B35,'startovní listina'!B:G,2,FALSE)</f>
        <v>Lehne</v>
      </c>
      <c r="D35" s="4" t="str">
        <f>VLOOKUP(B35,'startovní listina'!B:G,3,FALSE)</f>
        <v>Marcel</v>
      </c>
      <c r="E35" s="4" t="str">
        <f>VLOOKUP(B35,'startovní listina'!B:G,6,FALSE)</f>
        <v>narcisrunners2</v>
      </c>
      <c r="F35" s="5">
        <f>VLOOKUP(B35,'zápis výsledky'!B:J,9,FALSE)</f>
        <v>8.0567129629629627E-2</v>
      </c>
      <c r="G35" s="15">
        <f t="shared" ref="G35:G66" si="2">RANK(F35,F:F,1)</f>
        <v>41</v>
      </c>
      <c r="I35" s="99"/>
    </row>
    <row r="36" spans="1:9" x14ac:dyDescent="0.2">
      <c r="A36" s="23">
        <f t="shared" si="1"/>
        <v>25</v>
      </c>
      <c r="B36" s="42">
        <v>71</v>
      </c>
      <c r="C36" s="4" t="str">
        <f>VLOOKUP(B36,'startovní listina'!B:G,2,FALSE)</f>
        <v>Majtán</v>
      </c>
      <c r="D36" s="4" t="str">
        <f>VLOOKUP(B36,'startovní listina'!B:G,3,FALSE)</f>
        <v>Ladislav</v>
      </c>
      <c r="E36" s="4" t="str">
        <f>VLOOKUP(B36,'startovní listina'!B:G,6,FALSE)</f>
        <v>trpimrad</v>
      </c>
      <c r="F36" s="5">
        <f>VLOOKUP(B36,'zápis výsledky'!B:J,9,FALSE)</f>
        <v>6.2129629629629639E-2</v>
      </c>
      <c r="G36" s="15">
        <f t="shared" si="2"/>
        <v>25</v>
      </c>
      <c r="I36" s="99"/>
    </row>
    <row r="37" spans="1:9" x14ac:dyDescent="0.2">
      <c r="A37" s="23">
        <f t="shared" si="1"/>
        <v>52</v>
      </c>
      <c r="B37" s="42">
        <v>79</v>
      </c>
      <c r="C37" s="4" t="str">
        <f>VLOOKUP(B37,'startovní listina'!B:G,2,FALSE)</f>
        <v>Vodenka</v>
      </c>
      <c r="D37" s="4" t="str">
        <f>VLOOKUP(B37,'startovní listina'!B:G,3,FALSE)</f>
        <v>Tomáš</v>
      </c>
      <c r="E37" s="4" t="str">
        <f>VLOOKUP(B37,'startovní listina'!B:G,6,FALSE)</f>
        <v>Invenťačky</v>
      </c>
      <c r="F37" s="5">
        <f>VLOOKUP(B37,'zápis výsledky'!B:J,9,FALSE)</f>
        <v>9.4768518518518502E-2</v>
      </c>
      <c r="G37" s="15">
        <f t="shared" si="2"/>
        <v>52</v>
      </c>
      <c r="I37" s="99"/>
    </row>
    <row r="38" spans="1:9" x14ac:dyDescent="0.2">
      <c r="A38" s="23">
        <f t="shared" si="1"/>
        <v>29</v>
      </c>
      <c r="B38" s="42">
        <v>81</v>
      </c>
      <c r="C38" s="4" t="str">
        <f>VLOOKUP(B38,'startovní listina'!B:G,2,FALSE)</f>
        <v>Brus</v>
      </c>
      <c r="D38" s="4" t="str">
        <f>VLOOKUP(B38,'startovní listina'!B:G,3,FALSE)</f>
        <v>Martin</v>
      </c>
      <c r="E38" s="4" t="str">
        <f>VLOOKUP(B38,'startovní listina'!B:G,6,FALSE)</f>
        <v>Budějcká šlechta</v>
      </c>
      <c r="F38" s="5">
        <f>VLOOKUP(B38,'zápis výsledky'!B:J,9,FALSE)</f>
        <v>6.5451388888888892E-2</v>
      </c>
      <c r="G38" s="15">
        <f t="shared" si="2"/>
        <v>29</v>
      </c>
      <c r="I38" s="99"/>
    </row>
    <row r="39" spans="1:9" x14ac:dyDescent="0.2">
      <c r="A39" s="23">
        <f t="shared" si="1"/>
        <v>29</v>
      </c>
      <c r="B39" s="42">
        <v>82</v>
      </c>
      <c r="C39" s="4" t="str">
        <f>VLOOKUP(B39,'startovní listina'!B:G,2,FALSE)</f>
        <v xml:space="preserve">Sobota </v>
      </c>
      <c r="D39" s="4" t="str">
        <f>VLOOKUP(B39,'startovní listina'!B:G,3,FALSE)</f>
        <v>Jiří</v>
      </c>
      <c r="E39" s="4" t="str">
        <f>VLOOKUP(B39,'startovní listina'!B:G,6,FALSE)</f>
        <v>Budějcká šlechta</v>
      </c>
      <c r="F39" s="5">
        <f>VLOOKUP(B39,'zápis výsledky'!B:J,9,FALSE)</f>
        <v>6.5451388888888892E-2</v>
      </c>
      <c r="G39" s="15">
        <f t="shared" si="2"/>
        <v>29</v>
      </c>
      <c r="I39" s="99"/>
    </row>
    <row r="40" spans="1:9" x14ac:dyDescent="0.2">
      <c r="A40" s="23">
        <f t="shared" si="1"/>
        <v>29</v>
      </c>
      <c r="B40" s="42">
        <v>83</v>
      </c>
      <c r="C40" s="4" t="str">
        <f>VLOOKUP(B40,'startovní listina'!B:G,2,FALSE)</f>
        <v>Strmiska</v>
      </c>
      <c r="D40" s="4" t="str">
        <f>VLOOKUP(B40,'startovní listina'!B:G,3,FALSE)</f>
        <v>Ondřej</v>
      </c>
      <c r="E40" s="4" t="str">
        <f>VLOOKUP(B40,'startovní listina'!B:G,6,FALSE)</f>
        <v>Budějcká šlechta</v>
      </c>
      <c r="F40" s="5">
        <f>VLOOKUP(B40,'zápis výsledky'!B:J,9,FALSE)</f>
        <v>6.5451388888888892E-2</v>
      </c>
      <c r="G40" s="15">
        <f t="shared" si="2"/>
        <v>29</v>
      </c>
      <c r="I40" s="99"/>
    </row>
    <row r="41" spans="1:9" x14ac:dyDescent="0.2">
      <c r="A41" s="23">
        <f t="shared" si="1"/>
        <v>13</v>
      </c>
      <c r="B41" s="42">
        <v>84</v>
      </c>
      <c r="C41" s="4" t="str">
        <f>VLOOKUP(B41,'startovní listina'!B:G,2,FALSE)</f>
        <v>Čížek</v>
      </c>
      <c r="D41" s="4" t="str">
        <f>VLOOKUP(B41,'startovní listina'!B:G,3,FALSE)</f>
        <v>Milan</v>
      </c>
      <c r="E41" s="4" t="str">
        <f>VLOOKUP(B41,'startovní listina'!B:G,6,FALSE)</f>
        <v>jednotlivec</v>
      </c>
      <c r="F41" s="5">
        <f>VLOOKUP(B41,'zápis výsledky'!B:J,9,FALSE)</f>
        <v>5.3414351851851852E-2</v>
      </c>
      <c r="G41" s="15">
        <f t="shared" si="2"/>
        <v>13</v>
      </c>
      <c r="I41" s="99"/>
    </row>
    <row r="42" spans="1:9" x14ac:dyDescent="0.2">
      <c r="A42" s="23">
        <f t="shared" si="1"/>
        <v>3</v>
      </c>
      <c r="B42" s="42">
        <v>87</v>
      </c>
      <c r="C42" s="4" t="str">
        <f>VLOOKUP(B42,'startovní listina'!B:G,2,FALSE)</f>
        <v>Kaprál</v>
      </c>
      <c r="D42" s="4" t="str">
        <f>VLOOKUP(B42,'startovní listina'!B:G,3,FALSE)</f>
        <v>Milan</v>
      </c>
      <c r="E42" s="4" t="str">
        <f>VLOOKUP(B42,'startovní listina'!B:G,6,FALSE)</f>
        <v>jednotlivec</v>
      </c>
      <c r="F42" s="5">
        <f>VLOOKUP(B42,'zápis výsledky'!B:J,9,FALSE)</f>
        <v>4.6759259259259264E-2</v>
      </c>
      <c r="G42" s="15">
        <f t="shared" si="2"/>
        <v>3</v>
      </c>
      <c r="I42" s="99"/>
    </row>
    <row r="43" spans="1:9" x14ac:dyDescent="0.2">
      <c r="A43" s="23">
        <f t="shared" si="1"/>
        <v>51</v>
      </c>
      <c r="B43" s="42">
        <v>88</v>
      </c>
      <c r="C43" s="4" t="str">
        <f>VLOOKUP(B43,'startovní listina'!B:G,2,FALSE)</f>
        <v>Raczký</v>
      </c>
      <c r="D43" s="4" t="str">
        <f>VLOOKUP(B43,'startovní listina'!B:G,3,FALSE)</f>
        <v>Tomáš</v>
      </c>
      <c r="E43" s="4" t="str">
        <f>VLOOKUP(B43,'startovní listina'!B:G,6,FALSE)</f>
        <v>Novomanželé</v>
      </c>
      <c r="F43" s="5">
        <f>VLOOKUP(B43,'zápis výsledky'!B:J,9,FALSE)</f>
        <v>8.9618055555555548E-2</v>
      </c>
      <c r="G43" s="15">
        <f t="shared" si="2"/>
        <v>51</v>
      </c>
      <c r="I43" s="99"/>
    </row>
    <row r="44" spans="1:9" x14ac:dyDescent="0.2">
      <c r="A44" s="23">
        <f t="shared" si="1"/>
        <v>1</v>
      </c>
      <c r="B44" s="68">
        <v>94</v>
      </c>
      <c r="C44" s="4" t="str">
        <f>VLOOKUP(B44,'startovní listina'!B:G,2,FALSE)</f>
        <v>Majer</v>
      </c>
      <c r="D44" s="4" t="str">
        <f>VLOOKUP(B44,'startovní listina'!B:G,3,FALSE)</f>
        <v>Michal</v>
      </c>
      <c r="E44" s="4" t="str">
        <f>VLOOKUP(B44,'startovní listina'!B:G,6,FALSE)</f>
        <v>jednotlivec</v>
      </c>
      <c r="F44" s="5">
        <f>VLOOKUP(B44,'zápis výsledky'!B:J,9,FALSE)</f>
        <v>4.0289351851851854E-2</v>
      </c>
      <c r="G44" s="15">
        <f t="shared" si="2"/>
        <v>1</v>
      </c>
      <c r="I44" s="99"/>
    </row>
    <row r="45" spans="1:9" x14ac:dyDescent="0.2">
      <c r="A45" s="23">
        <f t="shared" si="1"/>
        <v>34</v>
      </c>
      <c r="B45" s="68">
        <v>99</v>
      </c>
      <c r="C45" s="4" t="str">
        <f>VLOOKUP(B45,'startovní listina'!B:G,2,FALSE)</f>
        <v>Kos</v>
      </c>
      <c r="D45" s="4" t="str">
        <f>VLOOKUP(B45,'startovní listina'!B:G,3,FALSE)</f>
        <v>Vlastimil</v>
      </c>
      <c r="E45" s="4" t="str">
        <f>VLOOKUP(B45,'startovní listina'!B:G,6,FALSE)</f>
        <v>FAKT Třeboň</v>
      </c>
      <c r="F45" s="5">
        <f>VLOOKUP(B45,'zápis výsledky'!B:J,9,FALSE)</f>
        <v>6.8217592592592594E-2</v>
      </c>
      <c r="G45" s="15">
        <f t="shared" si="2"/>
        <v>34</v>
      </c>
      <c r="I45" s="99"/>
    </row>
    <row r="46" spans="1:9" x14ac:dyDescent="0.2">
      <c r="A46" s="23">
        <f t="shared" si="1"/>
        <v>34</v>
      </c>
      <c r="B46" s="42">
        <v>101</v>
      </c>
      <c r="C46" s="4" t="str">
        <f>VLOOKUP(B46,'startovní listina'!B:G,2,FALSE)</f>
        <v>Bartáček</v>
      </c>
      <c r="D46" s="4" t="str">
        <f>VLOOKUP(B46,'startovní listina'!B:G,3,FALSE)</f>
        <v>Jiří</v>
      </c>
      <c r="E46" s="4" t="str">
        <f>VLOOKUP(B46,'startovní listina'!B:G,6,FALSE)</f>
        <v>FAKT Třeboň</v>
      </c>
      <c r="F46" s="5">
        <f>VLOOKUP(B46,'zápis výsledky'!B:J,9,FALSE)</f>
        <v>6.8217592592592594E-2</v>
      </c>
      <c r="G46" s="15">
        <f t="shared" si="2"/>
        <v>34</v>
      </c>
      <c r="I46" s="99"/>
    </row>
    <row r="47" spans="1:9" x14ac:dyDescent="0.2">
      <c r="A47" s="23">
        <f t="shared" si="1"/>
        <v>43</v>
      </c>
      <c r="B47" s="42">
        <v>106</v>
      </c>
      <c r="C47" s="4" t="str">
        <f>VLOOKUP(B47,'startovní listina'!B:G,2,FALSE)</f>
        <v>Podhola</v>
      </c>
      <c r="D47" s="4" t="str">
        <f>VLOOKUP(B47,'startovní listina'!B:G,3,FALSE)</f>
        <v xml:space="preserve">Petr </v>
      </c>
      <c r="E47" s="4" t="str">
        <f>VLOOKUP(B47,'startovní listina'!B:G,6,FALSE)</f>
        <v>Budejovicke behny</v>
      </c>
      <c r="F47" s="5">
        <f>VLOOKUP(B47,'zápis výsledky'!B:J,9,FALSE)</f>
        <v>8.0925925925925929E-2</v>
      </c>
      <c r="G47" s="15">
        <f t="shared" si="2"/>
        <v>43</v>
      </c>
      <c r="I47" s="99"/>
    </row>
    <row r="48" spans="1:9" x14ac:dyDescent="0.2">
      <c r="A48" s="23">
        <f t="shared" si="1"/>
        <v>39</v>
      </c>
      <c r="B48" s="42">
        <v>107</v>
      </c>
      <c r="C48" s="4" t="str">
        <f>VLOOKUP(B48,'startovní listina'!B:G,2,FALSE)</f>
        <v>Procházka</v>
      </c>
      <c r="D48" s="4" t="str">
        <f>VLOOKUP(B48,'startovní listina'!B:G,3,FALSE)</f>
        <v>Tomáš</v>
      </c>
      <c r="E48" s="4" t="str">
        <f>VLOOKUP(B48,'startovní listina'!B:G,6,FALSE)</f>
        <v>jednotlivec</v>
      </c>
      <c r="F48" s="5">
        <f>VLOOKUP(B48,'zápis výsledky'!B:J,9,FALSE)</f>
        <v>7.5034722222222225E-2</v>
      </c>
      <c r="G48" s="15">
        <f t="shared" si="2"/>
        <v>39</v>
      </c>
      <c r="I48" s="99"/>
    </row>
    <row r="49" spans="1:9" x14ac:dyDescent="0.2">
      <c r="A49" s="23">
        <f t="shared" si="1"/>
        <v>39</v>
      </c>
      <c r="B49" s="42">
        <v>108</v>
      </c>
      <c r="C49" s="4" t="str">
        <f>VLOOKUP(B49,'startovní listina'!B:G,2,FALSE)</f>
        <v>Procházka</v>
      </c>
      <c r="D49" s="4" t="str">
        <f>VLOOKUP(B49,'startovní listina'!B:G,3,FALSE)</f>
        <v>Radek</v>
      </c>
      <c r="E49" s="4" t="str">
        <f>VLOOKUP(B49,'startovní listina'!B:G,6,FALSE)</f>
        <v>jednotlivec</v>
      </c>
      <c r="F49" s="5">
        <f>VLOOKUP(B49,'zápis výsledky'!B:J,9,FALSE)</f>
        <v>7.5034722222222225E-2</v>
      </c>
      <c r="G49" s="15">
        <f t="shared" si="2"/>
        <v>39</v>
      </c>
      <c r="I49" s="99"/>
    </row>
    <row r="50" spans="1:9" x14ac:dyDescent="0.2">
      <c r="A50" s="23">
        <f t="shared" si="1"/>
        <v>20</v>
      </c>
      <c r="B50" s="42">
        <v>109</v>
      </c>
      <c r="C50" s="4" t="str">
        <f>VLOOKUP(B50,'startovní listina'!B:G,2,FALSE)</f>
        <v>Kožant</v>
      </c>
      <c r="D50" s="4" t="str">
        <f>VLOOKUP(B50,'startovní listina'!B:G,3,FALSE)</f>
        <v>Ivan</v>
      </c>
      <c r="E50" s="4" t="str">
        <f>VLOOKUP(B50,'startovní listina'!B:G,6,FALSE)</f>
        <v xml:space="preserve">RUNNING BEAST </v>
      </c>
      <c r="F50" s="5">
        <f>VLOOKUP(B50,'zápis výsledky'!B:J,9,FALSE)</f>
        <v>6.1041666666666647E-2</v>
      </c>
      <c r="G50" s="15">
        <f t="shared" si="2"/>
        <v>20</v>
      </c>
      <c r="I50" s="99"/>
    </row>
    <row r="51" spans="1:9" x14ac:dyDescent="0.2">
      <c r="A51" s="23">
        <f t="shared" si="1"/>
        <v>20</v>
      </c>
      <c r="B51" s="42">
        <v>111</v>
      </c>
      <c r="C51" s="4" t="str">
        <f>VLOOKUP(B51,'startovní listina'!B:G,2,FALSE)</f>
        <v>Pivoňka</v>
      </c>
      <c r="D51" s="4" t="str">
        <f>VLOOKUP(B51,'startovní listina'!B:G,3,FALSE)</f>
        <v>Stanislav</v>
      </c>
      <c r="E51" s="4" t="str">
        <f>VLOOKUP(B51,'startovní listina'!B:G,6,FALSE)</f>
        <v xml:space="preserve">RUNNING BEAST </v>
      </c>
      <c r="F51" s="5">
        <f>VLOOKUP(B51,'zápis výsledky'!B:J,9,FALSE)</f>
        <v>6.1041666666666647E-2</v>
      </c>
      <c r="G51" s="15">
        <f t="shared" si="2"/>
        <v>20</v>
      </c>
      <c r="I51" s="99"/>
    </row>
    <row r="52" spans="1:9" x14ac:dyDescent="0.2">
      <c r="A52" s="23">
        <f t="shared" si="1"/>
        <v>27</v>
      </c>
      <c r="B52" s="42">
        <v>115</v>
      </c>
      <c r="C52" s="4" t="str">
        <f>VLOOKUP(B52,'startovní listina'!B:G,2,FALSE)</f>
        <v>Benc</v>
      </c>
      <c r="D52" s="4" t="str">
        <f>VLOOKUP(B52,'startovní listina'!B:G,3,FALSE)</f>
        <v>Petr</v>
      </c>
      <c r="E52" s="4" t="str">
        <f>VLOOKUP(B52,'startovní listina'!B:G,6,FALSE)</f>
        <v>Tak uvidíme!</v>
      </c>
      <c r="F52" s="5">
        <f>VLOOKUP(B52,'zápis výsledky'!B:J,9,FALSE)</f>
        <v>6.2951388888888876E-2</v>
      </c>
      <c r="G52" s="15">
        <f t="shared" si="2"/>
        <v>27</v>
      </c>
      <c r="I52" s="99"/>
    </row>
    <row r="53" spans="1:9" x14ac:dyDescent="0.2">
      <c r="A53" s="23">
        <f t="shared" si="1"/>
        <v>27</v>
      </c>
      <c r="B53" s="42">
        <v>117</v>
      </c>
      <c r="C53" s="4" t="str">
        <f>VLOOKUP(B53,'startovní listina'!B:G,2,FALSE)</f>
        <v>Fekete</v>
      </c>
      <c r="D53" s="4" t="str">
        <f>VLOOKUP(B53,'startovní listina'!B:G,3,FALSE)</f>
        <v>Ludvík</v>
      </c>
      <c r="E53" s="4" t="str">
        <f>VLOOKUP(B53,'startovní listina'!B:G,6,FALSE)</f>
        <v>Tak uvidíme!</v>
      </c>
      <c r="F53" s="5">
        <f>VLOOKUP(B53,'zápis výsledky'!B:J,9,FALSE)</f>
        <v>6.2951388888888876E-2</v>
      </c>
      <c r="G53" s="15">
        <f t="shared" si="2"/>
        <v>27</v>
      </c>
      <c r="I53" s="99"/>
    </row>
    <row r="54" spans="1:9" x14ac:dyDescent="0.2">
      <c r="A54" s="23">
        <f t="shared" si="1"/>
        <v>26</v>
      </c>
      <c r="B54" s="68">
        <v>118</v>
      </c>
      <c r="C54" s="4" t="str">
        <f>VLOOKUP(B54,'startovní listina'!B:G,2,FALSE)</f>
        <v>Havel</v>
      </c>
      <c r="D54" s="4" t="str">
        <f>VLOOKUP(B54,'startovní listina'!B:G,3,FALSE)</f>
        <v>David</v>
      </c>
      <c r="E54" s="4" t="str">
        <f>VLOOKUP(B54,'startovní listina'!B:G,6,FALSE)</f>
        <v>Tak uvidíme!</v>
      </c>
      <c r="F54" s="5">
        <f>VLOOKUP(B54,'zápis výsledky'!B:J,9,FALSE)</f>
        <v>6.2928240740740743E-2</v>
      </c>
      <c r="G54" s="15">
        <f t="shared" si="2"/>
        <v>26</v>
      </c>
      <c r="I54" s="99"/>
    </row>
    <row r="55" spans="1:9" x14ac:dyDescent="0.2">
      <c r="A55" s="23">
        <f t="shared" si="1"/>
        <v>4</v>
      </c>
      <c r="B55" s="42">
        <v>120</v>
      </c>
      <c r="C55" s="4" t="str">
        <f>VLOOKUP(B55,'startovní listina'!B:G,2,FALSE)</f>
        <v>Šabršula</v>
      </c>
      <c r="D55" s="4" t="str">
        <f>VLOOKUP(B55,'startovní listina'!B:G,3,FALSE)</f>
        <v>Jan</v>
      </c>
      <c r="E55" s="4" t="str">
        <f>VLOOKUP(B55,'startovní listina'!B:G,6,FALSE)</f>
        <v>jednotlivec</v>
      </c>
      <c r="F55" s="5">
        <f>VLOOKUP(B55,'zápis výsledky'!B:J,9,FALSE)</f>
        <v>4.6805555555555559E-2</v>
      </c>
      <c r="G55" s="15">
        <f t="shared" si="2"/>
        <v>4</v>
      </c>
      <c r="I55" s="99"/>
    </row>
    <row r="56" spans="1:9" x14ac:dyDescent="0.2">
      <c r="A56" s="23">
        <f t="shared" si="1"/>
        <v>5</v>
      </c>
      <c r="B56" s="42">
        <v>122</v>
      </c>
      <c r="C56" s="4" t="str">
        <f>VLOOKUP(B56,'startovní listina'!B:G,2,FALSE)</f>
        <v>Malák</v>
      </c>
      <c r="D56" s="4" t="str">
        <f>VLOOKUP(B56,'startovní listina'!B:G,3,FALSE)</f>
        <v>Karel</v>
      </c>
      <c r="E56" s="4" t="str">
        <f>VLOOKUP(B56,'startovní listina'!B:G,6,FALSE)</f>
        <v>jednotlivec</v>
      </c>
      <c r="F56" s="5">
        <f>VLOOKUP(B56,'zápis výsledky'!B:J,9,FALSE)</f>
        <v>4.9189814814814818E-2</v>
      </c>
      <c r="G56" s="15">
        <f t="shared" si="2"/>
        <v>5</v>
      </c>
      <c r="I56" s="99"/>
    </row>
    <row r="57" spans="1:9" x14ac:dyDescent="0.2">
      <c r="A57" s="23">
        <f t="shared" ref="A57:A58" si="3">G57</f>
        <v>18</v>
      </c>
      <c r="B57" s="42">
        <v>137</v>
      </c>
      <c r="C57" s="4" t="str">
        <f>VLOOKUP(B57,'startovní listina'!B:G,2,FALSE)</f>
        <v>Hornát</v>
      </c>
      <c r="D57" s="4" t="str">
        <f>VLOOKUP(B57,'startovní listina'!B:G,3,FALSE)</f>
        <v>Milan</v>
      </c>
      <c r="E57" s="4" t="str">
        <f>VLOOKUP(B57,'startovní listina'!B:G,6,FALSE)</f>
        <v>RUNNING BEAST 2</v>
      </c>
      <c r="F57" s="5">
        <f>VLOOKUP(B57,'zápis výsledky'!B:J,9,FALSE)</f>
        <v>5.9097222222222218E-2</v>
      </c>
      <c r="G57" s="15">
        <f t="shared" si="2"/>
        <v>18</v>
      </c>
      <c r="I57" s="99"/>
    </row>
    <row r="58" spans="1:9" x14ac:dyDescent="0.2">
      <c r="A58" s="23">
        <f t="shared" si="3"/>
        <v>18</v>
      </c>
      <c r="B58" s="42">
        <v>140</v>
      </c>
      <c r="C58" s="4" t="str">
        <f>VLOOKUP(B58,'startovní listina'!B:G,2,FALSE)</f>
        <v>Valachovič</v>
      </c>
      <c r="D58" s="4" t="str">
        <f>VLOOKUP(B58,'startovní listina'!B:G,3,FALSE)</f>
        <v>Tibor</v>
      </c>
      <c r="E58" s="4" t="str">
        <f>VLOOKUP(B58,'startovní listina'!B:G,6,FALSE)</f>
        <v>RUNNING BEAST 2</v>
      </c>
      <c r="F58" s="5">
        <f>VLOOKUP(B58,'zápis výsledky'!B:J,9,FALSE)</f>
        <v>5.9097222222222218E-2</v>
      </c>
      <c r="G58" s="15">
        <f t="shared" si="2"/>
        <v>18</v>
      </c>
      <c r="I58" s="99"/>
    </row>
    <row r="59" spans="1:9" x14ac:dyDescent="0.2">
      <c r="A59" s="23">
        <f t="shared" ref="A59:A79" si="4">G59</f>
        <v>0</v>
      </c>
      <c r="B59" s="73"/>
      <c r="C59" s="4"/>
      <c r="D59" s="4"/>
      <c r="E59" s="4"/>
      <c r="F59" s="5"/>
      <c r="G59" s="15"/>
      <c r="I59" s="99"/>
    </row>
    <row r="60" spans="1:9" x14ac:dyDescent="0.2">
      <c r="A60" s="23">
        <f t="shared" si="4"/>
        <v>0</v>
      </c>
      <c r="B60" s="73"/>
      <c r="C60" s="4"/>
      <c r="D60" s="4"/>
      <c r="E60" s="4"/>
      <c r="F60" s="5"/>
      <c r="G60" s="15"/>
      <c r="I60" s="99"/>
    </row>
    <row r="61" spans="1:9" x14ac:dyDescent="0.2">
      <c r="A61" s="23">
        <f t="shared" si="4"/>
        <v>0</v>
      </c>
      <c r="B61" s="73"/>
      <c r="C61" s="4"/>
      <c r="D61" s="4"/>
      <c r="E61" s="4"/>
      <c r="F61" s="5"/>
      <c r="G61" s="15"/>
      <c r="I61" s="99"/>
    </row>
    <row r="62" spans="1:9" x14ac:dyDescent="0.2">
      <c r="A62" s="23">
        <f t="shared" si="4"/>
        <v>0</v>
      </c>
      <c r="B62" s="73"/>
      <c r="C62" s="4"/>
      <c r="D62" s="4"/>
      <c r="E62" s="4"/>
      <c r="F62" s="5"/>
      <c r="G62" s="15"/>
      <c r="I62" s="99"/>
    </row>
    <row r="63" spans="1:9" x14ac:dyDescent="0.2">
      <c r="A63" s="23">
        <f t="shared" si="4"/>
        <v>0</v>
      </c>
      <c r="B63" s="73"/>
      <c r="C63" s="4"/>
      <c r="D63" s="4"/>
      <c r="E63" s="4"/>
      <c r="F63" s="5"/>
      <c r="G63" s="15"/>
      <c r="I63" s="99"/>
    </row>
    <row r="64" spans="1:9" x14ac:dyDescent="0.2">
      <c r="A64" s="23">
        <f t="shared" si="4"/>
        <v>0</v>
      </c>
      <c r="B64" s="73"/>
      <c r="C64" s="4"/>
      <c r="D64" s="4"/>
      <c r="E64" s="4"/>
      <c r="F64" s="5"/>
      <c r="G64" s="15"/>
      <c r="I64" s="99"/>
    </row>
    <row r="65" spans="1:13" x14ac:dyDescent="0.2">
      <c r="A65" s="23">
        <f t="shared" si="4"/>
        <v>0</v>
      </c>
      <c r="B65" s="73"/>
      <c r="C65" s="4"/>
      <c r="D65" s="4"/>
      <c r="E65" s="4"/>
      <c r="F65" s="5"/>
      <c r="G65" s="15"/>
      <c r="I65" s="99"/>
    </row>
    <row r="66" spans="1:13" x14ac:dyDescent="0.2">
      <c r="A66" s="23">
        <f t="shared" si="4"/>
        <v>0</v>
      </c>
      <c r="B66" s="73"/>
      <c r="C66" s="4"/>
      <c r="D66" s="4"/>
      <c r="E66" s="4"/>
      <c r="F66" s="5"/>
      <c r="G66" s="15"/>
      <c r="I66" s="99"/>
    </row>
    <row r="67" spans="1:13" x14ac:dyDescent="0.2">
      <c r="A67" s="23">
        <f t="shared" si="4"/>
        <v>0</v>
      </c>
      <c r="B67" s="73"/>
      <c r="C67" s="4"/>
      <c r="D67" s="4"/>
      <c r="E67" s="4"/>
      <c r="F67" s="5"/>
      <c r="G67" s="15"/>
      <c r="I67" s="99"/>
    </row>
    <row r="68" spans="1:13" x14ac:dyDescent="0.2">
      <c r="A68" s="23">
        <f t="shared" si="4"/>
        <v>0</v>
      </c>
      <c r="B68" s="73"/>
      <c r="C68" s="4"/>
      <c r="D68" s="4"/>
      <c r="E68" s="4"/>
      <c r="F68" s="5"/>
      <c r="G68" s="15"/>
    </row>
    <row r="69" spans="1:13" x14ac:dyDescent="0.2">
      <c r="A69" s="23">
        <f t="shared" si="4"/>
        <v>0</v>
      </c>
      <c r="B69" s="73"/>
      <c r="C69" s="4"/>
      <c r="D69" s="4"/>
      <c r="E69" s="4"/>
      <c r="F69" s="5"/>
      <c r="G69" s="15"/>
    </row>
    <row r="70" spans="1:13" x14ac:dyDescent="0.2">
      <c r="A70" s="23">
        <f t="shared" si="4"/>
        <v>0</v>
      </c>
      <c r="B70" s="73"/>
      <c r="C70" s="4"/>
      <c r="D70" s="4"/>
      <c r="E70" s="4"/>
      <c r="F70" s="5"/>
      <c r="G70" s="15"/>
    </row>
    <row r="71" spans="1:13" x14ac:dyDescent="0.2">
      <c r="A71" s="23">
        <f t="shared" si="4"/>
        <v>0</v>
      </c>
      <c r="B71" s="73"/>
      <c r="C71" s="4"/>
      <c r="D71" s="4"/>
      <c r="E71" s="4"/>
      <c r="F71" s="5"/>
      <c r="G71" s="15"/>
    </row>
    <row r="72" spans="1:13" x14ac:dyDescent="0.2">
      <c r="A72" s="23">
        <f t="shared" si="4"/>
        <v>0</v>
      </c>
      <c r="B72" s="73"/>
      <c r="C72" s="4"/>
      <c r="D72" s="4"/>
      <c r="E72" s="4"/>
      <c r="F72" s="5"/>
      <c r="G72" s="15"/>
    </row>
    <row r="73" spans="1:13" x14ac:dyDescent="0.2">
      <c r="A73" s="23">
        <f t="shared" si="4"/>
        <v>0</v>
      </c>
      <c r="B73" s="73"/>
      <c r="C73" s="4"/>
      <c r="D73" s="4"/>
      <c r="E73" s="4"/>
      <c r="F73" s="5"/>
      <c r="G73" s="15"/>
    </row>
    <row r="74" spans="1:13" x14ac:dyDescent="0.2">
      <c r="A74" s="23">
        <f t="shared" si="4"/>
        <v>0</v>
      </c>
      <c r="B74" s="73"/>
      <c r="C74" s="4"/>
      <c r="D74" s="4"/>
      <c r="E74" s="4"/>
      <c r="F74" s="5"/>
      <c r="G74" s="15"/>
    </row>
    <row r="75" spans="1:13" x14ac:dyDescent="0.2">
      <c r="A75" s="23">
        <f t="shared" si="4"/>
        <v>0</v>
      </c>
      <c r="B75" s="73"/>
      <c r="C75" s="4"/>
      <c r="D75" s="4"/>
      <c r="E75" s="4"/>
      <c r="F75" s="5"/>
      <c r="G75" s="15"/>
    </row>
    <row r="76" spans="1:13" x14ac:dyDescent="0.2">
      <c r="A76" s="23">
        <f t="shared" si="4"/>
        <v>0</v>
      </c>
      <c r="B76" s="73"/>
      <c r="C76" s="4"/>
      <c r="D76" s="4"/>
      <c r="E76" s="4"/>
      <c r="F76" s="5"/>
      <c r="G76" s="15"/>
    </row>
    <row r="77" spans="1:13" x14ac:dyDescent="0.2">
      <c r="A77" s="23">
        <f t="shared" si="4"/>
        <v>0</v>
      </c>
      <c r="B77" s="73"/>
      <c r="C77" s="4"/>
      <c r="D77" s="4"/>
      <c r="E77" s="4"/>
      <c r="F77" s="5"/>
      <c r="G77" s="15"/>
    </row>
    <row r="78" spans="1:13" x14ac:dyDescent="0.2">
      <c r="A78" s="23">
        <f t="shared" si="4"/>
        <v>0</v>
      </c>
      <c r="B78" s="73"/>
      <c r="C78" s="4"/>
      <c r="D78" s="4"/>
      <c r="E78" s="4"/>
      <c r="F78" s="5"/>
      <c r="G78" s="15"/>
    </row>
    <row r="79" spans="1:13" x14ac:dyDescent="0.2">
      <c r="A79" s="23">
        <f t="shared" si="4"/>
        <v>0</v>
      </c>
      <c r="B79" s="73"/>
      <c r="C79" s="4"/>
      <c r="D79" s="4"/>
      <c r="E79" s="4"/>
      <c r="F79" s="5"/>
      <c r="G79" s="15"/>
    </row>
    <row r="80" spans="1:13" s="71" customFormat="1" ht="18" x14ac:dyDescent="0.25">
      <c r="G80" s="72"/>
      <c r="I80" s="70" t="s">
        <v>236</v>
      </c>
      <c r="L80" s="72"/>
      <c r="M80" s="72"/>
    </row>
  </sheetData>
  <conditionalFormatting sqref="B59:B79 I59:I60 I4:I49 B3:B46">
    <cfRule type="expression" dxfId="79" priority="67" stopIfTrue="1">
      <formula>$F3="m"</formula>
    </cfRule>
    <cfRule type="expression" dxfId="78" priority="68" stopIfTrue="1">
      <formula>$F3="ž"</formula>
    </cfRule>
  </conditionalFormatting>
  <conditionalFormatting sqref="B59:B79 I59:I60 I4:I49 B3:B46">
    <cfRule type="expression" dxfId="77" priority="65" stopIfTrue="1">
      <formula>$F3="m"</formula>
    </cfRule>
    <cfRule type="expression" dxfId="76" priority="66" stopIfTrue="1">
      <formula>$F3="ž"</formula>
    </cfRule>
  </conditionalFormatting>
  <conditionalFormatting sqref="I65:I67 I63">
    <cfRule type="expression" dxfId="75" priority="45" stopIfTrue="1">
      <formula>$F63="m"</formula>
    </cfRule>
    <cfRule type="expression" dxfId="74" priority="46" stopIfTrue="1">
      <formula>$F63="ž"</formula>
    </cfRule>
  </conditionalFormatting>
  <conditionalFormatting sqref="I64 I51:I58">
    <cfRule type="expression" dxfId="73" priority="63" stopIfTrue="1">
      <formula>$F51="m"</formula>
    </cfRule>
    <cfRule type="expression" dxfId="72" priority="64" stopIfTrue="1">
      <formula>$F51="ž"</formula>
    </cfRule>
  </conditionalFormatting>
  <conditionalFormatting sqref="I64 I51:I58">
    <cfRule type="expression" dxfId="71" priority="61" stopIfTrue="1">
      <formula>$F51="m"</formula>
    </cfRule>
    <cfRule type="expression" dxfId="70" priority="62" stopIfTrue="1">
      <formula>$F51="ž"</formula>
    </cfRule>
  </conditionalFormatting>
  <conditionalFormatting sqref="I50">
    <cfRule type="expression" dxfId="69" priority="59" stopIfTrue="1">
      <formula>$F50="m"</formula>
    </cfRule>
    <cfRule type="expression" dxfId="68" priority="60" stopIfTrue="1">
      <formula>$F50="ž"</formula>
    </cfRule>
  </conditionalFormatting>
  <conditionalFormatting sqref="I50">
    <cfRule type="expression" dxfId="67" priority="57" stopIfTrue="1">
      <formula>$F50="m"</formula>
    </cfRule>
    <cfRule type="expression" dxfId="66" priority="58" stopIfTrue="1">
      <formula>$F50="ž"</formula>
    </cfRule>
  </conditionalFormatting>
  <conditionalFormatting sqref="I61:I62">
    <cfRule type="expression" dxfId="65" priority="51" stopIfTrue="1">
      <formula>$F61="m"</formula>
    </cfRule>
    <cfRule type="expression" dxfId="64" priority="52" stopIfTrue="1">
      <formula>$F61="ž"</formula>
    </cfRule>
  </conditionalFormatting>
  <conditionalFormatting sqref="I61:I62">
    <cfRule type="expression" dxfId="63" priority="49" stopIfTrue="1">
      <formula>$F61="m"</formula>
    </cfRule>
    <cfRule type="expression" dxfId="62" priority="50" stopIfTrue="1">
      <formula>$F61="ž"</formula>
    </cfRule>
  </conditionalFormatting>
  <conditionalFormatting sqref="I65:I67 I63">
    <cfRule type="expression" dxfId="61" priority="47" stopIfTrue="1">
      <formula>$F63="m"</formula>
    </cfRule>
    <cfRule type="expression" dxfId="60" priority="48" stopIfTrue="1">
      <formula>$F63="ž"</formula>
    </cfRule>
  </conditionalFormatting>
  <conditionalFormatting sqref="B48:B57">
    <cfRule type="expression" dxfId="59" priority="11" stopIfTrue="1">
      <formula>$F48="m"</formula>
    </cfRule>
    <cfRule type="expression" dxfId="58" priority="12" stopIfTrue="1">
      <formula>$F48="ž"</formula>
    </cfRule>
  </conditionalFormatting>
  <conditionalFormatting sqref="B48:B57">
    <cfRule type="expression" dxfId="57" priority="9" stopIfTrue="1">
      <formula>$F48="m"</formula>
    </cfRule>
    <cfRule type="expression" dxfId="56" priority="10" stopIfTrue="1">
      <formula>$F48="ž"</formula>
    </cfRule>
  </conditionalFormatting>
  <conditionalFormatting sqref="B47">
    <cfRule type="expression" dxfId="55" priority="7" stopIfTrue="1">
      <formula>$F47="m"</formula>
    </cfRule>
    <cfRule type="expression" dxfId="54" priority="8" stopIfTrue="1">
      <formula>$F47="ž"</formula>
    </cfRule>
  </conditionalFormatting>
  <conditionalFormatting sqref="B47">
    <cfRule type="expression" dxfId="53" priority="5" stopIfTrue="1">
      <formula>$F47="m"</formula>
    </cfRule>
    <cfRule type="expression" dxfId="52" priority="6" stopIfTrue="1">
      <formula>$F47="ž"</formula>
    </cfRule>
  </conditionalFormatting>
  <conditionalFormatting sqref="B58">
    <cfRule type="expression" dxfId="51" priority="3" stopIfTrue="1">
      <formula>$F58="m"</formula>
    </cfRule>
    <cfRule type="expression" dxfId="50" priority="4" stopIfTrue="1">
      <formula>$F58="ž"</formula>
    </cfRule>
  </conditionalFormatting>
  <conditionalFormatting sqref="B58">
    <cfRule type="expression" dxfId="49" priority="1" stopIfTrue="1">
      <formula>$F58="m"</formula>
    </cfRule>
    <cfRule type="expression" dxfId="48" priority="2" stopIfTrue="1">
      <formula>$F58="ž"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14" workbookViewId="0">
      <selection activeCell="K46" sqref="K46"/>
    </sheetView>
  </sheetViews>
  <sheetFormatPr defaultColWidth="8.85546875" defaultRowHeight="12.75" x14ac:dyDescent="0.2"/>
  <cols>
    <col min="2" max="2" width="8.85546875" style="71"/>
    <col min="3" max="3" width="12.140625" customWidth="1"/>
    <col min="5" max="5" width="17.7109375" customWidth="1"/>
    <col min="7" max="7" width="8.85546875" style="23"/>
    <col min="14" max="14" width="16.85546875" customWidth="1"/>
    <col min="15" max="16" width="14.7109375" customWidth="1"/>
    <col min="17" max="17" width="14.140625" customWidth="1"/>
  </cols>
  <sheetData>
    <row r="1" spans="1:18" ht="18" x14ac:dyDescent="0.25">
      <c r="B1" s="70" t="s">
        <v>236</v>
      </c>
    </row>
    <row r="2" spans="1:18" ht="47.1" customHeight="1" thickBot="1" x14ac:dyDescent="0.25">
      <c r="B2" s="12" t="s">
        <v>0</v>
      </c>
      <c r="C2" s="12" t="s">
        <v>1</v>
      </c>
      <c r="D2" s="12" t="s">
        <v>2</v>
      </c>
      <c r="E2" s="12" t="s">
        <v>8</v>
      </c>
      <c r="F2" s="10" t="s">
        <v>89</v>
      </c>
      <c r="G2" s="22" t="s">
        <v>90</v>
      </c>
      <c r="I2" s="100"/>
      <c r="L2" s="25" t="s">
        <v>91</v>
      </c>
      <c r="M2" s="25" t="s">
        <v>95</v>
      </c>
      <c r="N2" s="12" t="s">
        <v>92</v>
      </c>
      <c r="O2" s="12" t="s">
        <v>93</v>
      </c>
      <c r="P2" s="12" t="s">
        <v>94</v>
      </c>
      <c r="Q2" s="12" t="s">
        <v>89</v>
      </c>
    </row>
    <row r="3" spans="1:18" ht="15" x14ac:dyDescent="0.2">
      <c r="A3" s="23">
        <f>G3</f>
        <v>9</v>
      </c>
      <c r="B3" s="42">
        <v>3</v>
      </c>
      <c r="C3" s="4" t="str">
        <f>VLOOKUP(B3,'startovní listina'!B:G,2,FALSE)</f>
        <v>Sveykovská</v>
      </c>
      <c r="D3" s="4" t="str">
        <f>VLOOKUP(B3,'startovní listina'!B:G,3,FALSE)</f>
        <v>Gabriela</v>
      </c>
      <c r="E3" s="4" t="str">
        <f>VLOOKUP(B3,'startovní listina'!B:G,6,FALSE)</f>
        <v>jednotlivec</v>
      </c>
      <c r="F3" s="5">
        <f>VLOOKUP(B3,'zápis výsledky'!B:J,9,FALSE)</f>
        <v>6.5740740740740738E-2</v>
      </c>
      <c r="G3" s="15">
        <f t="shared" ref="G3:G39" si="0">RANK(F3,F:F,1)</f>
        <v>9</v>
      </c>
      <c r="I3" s="99"/>
      <c r="L3" s="28">
        <v>1</v>
      </c>
      <c r="M3" s="29">
        <f>VLOOKUP(L3,A:F,2,FALSE)</f>
        <v>85</v>
      </c>
      <c r="N3" s="30" t="str">
        <f>VLOOKUP(L3,A:F,3,FALSE)</f>
        <v>Kárová</v>
      </c>
      <c r="O3" s="30" t="str">
        <f>VLOOKUP(L3,A:F,4,FALSE)</f>
        <v>Saša</v>
      </c>
      <c r="P3" s="30" t="str">
        <f>VLOOKUP(L3,A:F,5,FALSE)</f>
        <v>jednotlivec</v>
      </c>
      <c r="Q3" s="31">
        <f>VLOOKUP(L3,A:F,6,FALSE)</f>
        <v>5.0023148148148157E-2</v>
      </c>
    </row>
    <row r="4" spans="1:18" ht="15" x14ac:dyDescent="0.2">
      <c r="A4" s="23">
        <f t="shared" ref="A4:A37" si="1">G4</f>
        <v>18</v>
      </c>
      <c r="B4" s="42">
        <v>8</v>
      </c>
      <c r="C4" s="4" t="str">
        <f>VLOOKUP(B4,'startovní listina'!B:G,2,FALSE)</f>
        <v>Jerney</v>
      </c>
      <c r="D4" s="4" t="str">
        <f>VLOOKUP(B4,'startovní listina'!B:G,3,FALSE)</f>
        <v>Jana</v>
      </c>
      <c r="E4" s="4" t="str">
        <f>VLOOKUP(B4,'startovní listina'!B:G,6,FALSE)</f>
        <v>Budejovicke behny</v>
      </c>
      <c r="F4" s="5">
        <f>VLOOKUP(B4,'zápis výsledky'!B:J,9,FALSE)</f>
        <v>8.0925925925925929E-2</v>
      </c>
      <c r="G4" s="15">
        <f t="shared" si="0"/>
        <v>18</v>
      </c>
      <c r="I4" s="99"/>
      <c r="L4" s="32">
        <v>2</v>
      </c>
      <c r="M4" s="26">
        <f>VLOOKUP(L4,A:F,2,FALSE)</f>
        <v>92</v>
      </c>
      <c r="N4" s="27" t="str">
        <f>VLOOKUP(L4,A:F,3,FALSE)</f>
        <v>Mizon</v>
      </c>
      <c r="O4" s="27" t="str">
        <f>VLOOKUP(L4,A:F,4,FALSE)</f>
        <v>Ruby</v>
      </c>
      <c r="P4" s="27" t="str">
        <f>VLOOKUP(L4,A:F,5,FALSE)</f>
        <v>jednotlivec</v>
      </c>
      <c r="Q4" s="33">
        <f>VLOOKUP(L4,A:F,6,FALSE)</f>
        <v>6.0034722222222225E-2</v>
      </c>
      <c r="R4" t="s">
        <v>248</v>
      </c>
    </row>
    <row r="5" spans="1:18" ht="15.75" thickBot="1" x14ac:dyDescent="0.25">
      <c r="A5" s="23">
        <f t="shared" si="1"/>
        <v>18</v>
      </c>
      <c r="B5" s="42">
        <v>9</v>
      </c>
      <c r="C5" s="4" t="str">
        <f>VLOOKUP(B5,'startovní listina'!B:G,2,FALSE)</f>
        <v>Matajsova</v>
      </c>
      <c r="D5" s="4" t="str">
        <f>VLOOKUP(B5,'startovní listina'!B:G,3,FALSE)</f>
        <v>Michaela</v>
      </c>
      <c r="E5" s="4" t="str">
        <f>VLOOKUP(B5,'startovní listina'!B:G,6,FALSE)</f>
        <v>Budejovicke behny</v>
      </c>
      <c r="F5" s="5">
        <f>VLOOKUP(B5,'zápis výsledky'!B:J,9,FALSE)</f>
        <v>8.0925925925925929E-2</v>
      </c>
      <c r="G5" s="15">
        <f t="shared" si="0"/>
        <v>18</v>
      </c>
      <c r="I5" s="99"/>
      <c r="L5" s="34">
        <v>3</v>
      </c>
      <c r="M5" s="35">
        <f>VLOOKUP(L5,A:F,2,FALSE)</f>
        <v>93</v>
      </c>
      <c r="N5" s="36" t="str">
        <f>VLOOKUP(L5,A:F,3,FALSE)</f>
        <v>Neumannová</v>
      </c>
      <c r="O5" s="36" t="str">
        <f>VLOOKUP(L5,A:F,4,FALSE)</f>
        <v>ABBY</v>
      </c>
      <c r="P5" s="36" t="str">
        <f>VLOOKUP(L5,A:F,5,FALSE)</f>
        <v>jednotlivec</v>
      </c>
      <c r="Q5" s="37">
        <f>VLOOKUP(L5,A:F,6,FALSE)</f>
        <v>6.0046296296296292E-2</v>
      </c>
    </row>
    <row r="6" spans="1:18" x14ac:dyDescent="0.2">
      <c r="A6" s="23">
        <f t="shared" si="1"/>
        <v>18</v>
      </c>
      <c r="B6" s="42">
        <v>10</v>
      </c>
      <c r="C6" s="4" t="str">
        <f>VLOOKUP(B6,'startovní listina'!B:G,2,FALSE)</f>
        <v>Horavova</v>
      </c>
      <c r="D6" s="4" t="str">
        <f>VLOOKUP(B6,'startovní listina'!B:G,3,FALSE)</f>
        <v>Petra</v>
      </c>
      <c r="E6" s="4" t="str">
        <f>VLOOKUP(B6,'startovní listina'!B:G,6,FALSE)</f>
        <v>Budejovicke behny</v>
      </c>
      <c r="F6" s="5">
        <f>VLOOKUP(B6,'zápis výsledky'!B:J,9,FALSE)</f>
        <v>8.0925925925925929E-2</v>
      </c>
      <c r="G6" s="15">
        <f t="shared" si="0"/>
        <v>18</v>
      </c>
      <c r="I6" s="99"/>
    </row>
    <row r="7" spans="1:18" x14ac:dyDescent="0.2">
      <c r="A7" s="23">
        <f t="shared" si="1"/>
        <v>18</v>
      </c>
      <c r="B7" s="42">
        <v>11</v>
      </c>
      <c r="C7" s="4" t="str">
        <f>VLOOKUP(B7,'startovní listina'!B:G,2,FALSE)</f>
        <v>Vithova</v>
      </c>
      <c r="D7" s="4" t="str">
        <f>VLOOKUP(B7,'startovní listina'!B:G,3,FALSE)</f>
        <v>Adela</v>
      </c>
      <c r="E7" s="4" t="str">
        <f>VLOOKUP(B7,'startovní listina'!B:G,6,FALSE)</f>
        <v>Budejovicke behny</v>
      </c>
      <c r="F7" s="5">
        <f>VLOOKUP(B7,'zápis výsledky'!B:J,9,FALSE)</f>
        <v>8.0925925925925929E-2</v>
      </c>
      <c r="G7" s="15">
        <f t="shared" si="0"/>
        <v>18</v>
      </c>
      <c r="I7" s="99"/>
    </row>
    <row r="8" spans="1:18" x14ac:dyDescent="0.2">
      <c r="A8" s="23">
        <f t="shared" si="1"/>
        <v>12</v>
      </c>
      <c r="B8" s="42">
        <v>15</v>
      </c>
      <c r="C8" s="4" t="str">
        <f>VLOOKUP(B8,'startovní listina'!B:G,2,FALSE)</f>
        <v>Husenská</v>
      </c>
      <c r="D8" s="4" t="str">
        <f>VLOOKUP(B8,'startovní listina'!B:G,3,FALSE)</f>
        <v>Veronika</v>
      </c>
      <c r="E8" s="4" t="str">
        <f>VLOOKUP(B8,'startovní listina'!B:G,6,FALSE)</f>
        <v>DOLCE GANG 01</v>
      </c>
      <c r="F8" s="5">
        <f>VLOOKUP(B8,'zápis výsledky'!B:J,9,FALSE)</f>
        <v>8.0138888888888885E-2</v>
      </c>
      <c r="G8" s="15">
        <f t="shared" si="0"/>
        <v>12</v>
      </c>
      <c r="I8" s="99"/>
    </row>
    <row r="9" spans="1:18" x14ac:dyDescent="0.2">
      <c r="A9" s="23">
        <f t="shared" si="1"/>
        <v>12</v>
      </c>
      <c r="B9" s="42">
        <v>16</v>
      </c>
      <c r="C9" s="4" t="str">
        <f>VLOOKUP(B9,'startovní listina'!B:G,2,FALSE)</f>
        <v>Krutská</v>
      </c>
      <c r="D9" s="4" t="str">
        <f>VLOOKUP(B9,'startovní listina'!B:G,3,FALSE)</f>
        <v>Veronika</v>
      </c>
      <c r="E9" s="4" t="str">
        <f>VLOOKUP(B9,'startovní listina'!B:G,6,FALSE)</f>
        <v>DOLCE GANG 01</v>
      </c>
      <c r="F9" s="5">
        <f>VLOOKUP(B9,'zápis výsledky'!B:J,9,FALSE)</f>
        <v>8.0138888888888885E-2</v>
      </c>
      <c r="G9" s="15">
        <f t="shared" si="0"/>
        <v>12</v>
      </c>
      <c r="I9" s="99"/>
    </row>
    <row r="10" spans="1:18" x14ac:dyDescent="0.2">
      <c r="A10" s="23">
        <f t="shared" si="1"/>
        <v>12</v>
      </c>
      <c r="B10" s="42">
        <v>17</v>
      </c>
      <c r="C10" s="4" t="str">
        <f>VLOOKUP(B10,'startovní listina'!B:G,2,FALSE)</f>
        <v>Daníčková</v>
      </c>
      <c r="D10" s="4" t="str">
        <f>VLOOKUP(B10,'startovní listina'!B:G,3,FALSE)</f>
        <v>Adélka</v>
      </c>
      <c r="E10" s="4" t="str">
        <f>VLOOKUP(B10,'startovní listina'!B:G,6,FALSE)</f>
        <v>DOLCE GANG 01</v>
      </c>
      <c r="F10" s="5">
        <f>VLOOKUP(B10,'zápis výsledky'!B:J,9,FALSE)</f>
        <v>8.0138888888888885E-2</v>
      </c>
      <c r="G10" s="15">
        <f t="shared" si="0"/>
        <v>12</v>
      </c>
      <c r="I10" s="99"/>
    </row>
    <row r="11" spans="1:18" x14ac:dyDescent="0.2">
      <c r="A11" s="23">
        <f t="shared" si="1"/>
        <v>12</v>
      </c>
      <c r="B11" s="42">
        <v>18</v>
      </c>
      <c r="C11" s="4" t="str">
        <f>VLOOKUP(B11,'startovní listina'!B:G,2,FALSE)</f>
        <v>Šindelářová</v>
      </c>
      <c r="D11" s="4" t="str">
        <f>VLOOKUP(B11,'startovní listina'!B:G,3,FALSE)</f>
        <v>Hana</v>
      </c>
      <c r="E11" s="4" t="str">
        <f>VLOOKUP(B11,'startovní listina'!B:G,6,FALSE)</f>
        <v>DOLCE GANG 01</v>
      </c>
      <c r="F11" s="5">
        <f>VLOOKUP(B11,'zápis výsledky'!B:J,9,FALSE)</f>
        <v>8.0138888888888885E-2</v>
      </c>
      <c r="G11" s="15">
        <f t="shared" si="0"/>
        <v>12</v>
      </c>
      <c r="I11" s="99"/>
    </row>
    <row r="12" spans="1:18" x14ac:dyDescent="0.2">
      <c r="A12" s="23">
        <f t="shared" si="1"/>
        <v>25</v>
      </c>
      <c r="B12" s="42">
        <v>19</v>
      </c>
      <c r="C12" s="4" t="str">
        <f>VLOOKUP(B12,'startovní listina'!B:G,2,FALSE)</f>
        <v>Zikmundová</v>
      </c>
      <c r="D12" s="4" t="str">
        <f>VLOOKUP(B12,'startovní listina'!B:G,3,FALSE)</f>
        <v>Lenka</v>
      </c>
      <c r="E12" s="4" t="str">
        <f>VLOOKUP(B12,'startovní listina'!B:G,6,FALSE)</f>
        <v>DOLCE GANG 02</v>
      </c>
      <c r="F12" s="5">
        <f>VLOOKUP(B12,'zápis výsledky'!B:J,9,FALSE)</f>
        <v>9.0092592592592599E-2</v>
      </c>
      <c r="G12" s="15">
        <f t="shared" si="0"/>
        <v>25</v>
      </c>
      <c r="I12" s="99"/>
    </row>
    <row r="13" spans="1:18" x14ac:dyDescent="0.2">
      <c r="A13" s="23">
        <f t="shared" si="1"/>
        <v>26</v>
      </c>
      <c r="B13" s="42">
        <v>20</v>
      </c>
      <c r="C13" s="4" t="str">
        <f>VLOOKUP(B13,'startovní listina'!B:G,2,FALSE)</f>
        <v>Šindelářová</v>
      </c>
      <c r="D13" s="4" t="str">
        <f>VLOOKUP(B13,'startovní listina'!B:G,3,FALSE)</f>
        <v>Jana</v>
      </c>
      <c r="E13" s="4" t="str">
        <f>VLOOKUP(B13,'startovní listina'!B:G,6,FALSE)</f>
        <v>DOLCE GANG 02</v>
      </c>
      <c r="F13" s="5">
        <f>VLOOKUP(B13,'zápis výsledky'!B:J,9,FALSE)</f>
        <v>9.0127314814814799E-2</v>
      </c>
      <c r="G13" s="15">
        <f t="shared" si="0"/>
        <v>26</v>
      </c>
      <c r="I13" s="99"/>
    </row>
    <row r="14" spans="1:18" x14ac:dyDescent="0.2">
      <c r="A14" s="23">
        <f t="shared" si="1"/>
        <v>24</v>
      </c>
      <c r="B14" s="42">
        <v>21</v>
      </c>
      <c r="C14" s="4" t="str">
        <f>VLOOKUP(B14,'startovní listina'!B:G,2,FALSE)</f>
        <v>Chadimová</v>
      </c>
      <c r="D14" s="4" t="str">
        <f>VLOOKUP(B14,'startovní listina'!B:G,3,FALSE)</f>
        <v>Helena</v>
      </c>
      <c r="E14" s="4" t="str">
        <f>VLOOKUP(B14,'startovní listina'!B:G,6,FALSE)</f>
        <v>DOLCE GANG 02</v>
      </c>
      <c r="F14" s="5">
        <f>VLOOKUP(B14,'zápis výsledky'!B:J,9,FALSE)</f>
        <v>8.9895833333333328E-2</v>
      </c>
      <c r="G14" s="15">
        <f t="shared" si="0"/>
        <v>24</v>
      </c>
      <c r="I14" s="99"/>
    </row>
    <row r="15" spans="1:18" x14ac:dyDescent="0.2">
      <c r="A15" s="23">
        <f t="shared" si="1"/>
        <v>34</v>
      </c>
      <c r="B15" s="42">
        <v>27</v>
      </c>
      <c r="C15" s="4" t="str">
        <f>VLOOKUP(B15,'startovní listina'!B:G,2,FALSE)</f>
        <v>Haas</v>
      </c>
      <c r="D15" s="4" t="str">
        <f>VLOOKUP(B15,'startovní listina'!B:G,3,FALSE)</f>
        <v>Kateřina</v>
      </c>
      <c r="E15" s="4" t="str">
        <f>VLOOKUP(B15,'startovní listina'!B:G,6,FALSE)</f>
        <v xml:space="preserve">Total Vital 01 </v>
      </c>
      <c r="F15" s="5">
        <f>VLOOKUP(B15,'zápis výsledky'!B:J,9,FALSE)</f>
        <v>9.9699074074074079E-2</v>
      </c>
      <c r="G15" s="15">
        <f t="shared" si="0"/>
        <v>34</v>
      </c>
      <c r="I15" s="99"/>
    </row>
    <row r="16" spans="1:18" x14ac:dyDescent="0.2">
      <c r="A16" s="23">
        <f t="shared" si="1"/>
        <v>32</v>
      </c>
      <c r="B16" s="42">
        <v>28</v>
      </c>
      <c r="C16" s="4" t="str">
        <f>VLOOKUP(B16,'startovní listina'!B:G,2,FALSE)</f>
        <v>Nováková</v>
      </c>
      <c r="D16" s="4" t="str">
        <f>VLOOKUP(B16,'startovní listina'!B:G,3,FALSE)</f>
        <v>Marcela</v>
      </c>
      <c r="E16" s="4" t="str">
        <f>VLOOKUP(B16,'startovní listina'!B:G,6,FALSE)</f>
        <v xml:space="preserve">Total Vital 01 </v>
      </c>
      <c r="F16" s="5">
        <f>VLOOKUP(B16,'zápis výsledky'!B:J,9,FALSE)</f>
        <v>9.9675925925925932E-2</v>
      </c>
      <c r="G16" s="15">
        <f t="shared" si="0"/>
        <v>32</v>
      </c>
      <c r="I16" s="99"/>
    </row>
    <row r="17" spans="1:9" x14ac:dyDescent="0.2">
      <c r="A17" s="23">
        <f t="shared" si="1"/>
        <v>33</v>
      </c>
      <c r="B17" s="42">
        <v>29</v>
      </c>
      <c r="C17" s="4" t="str">
        <f>VLOOKUP(B17,'startovní listina'!B:G,2,FALSE)</f>
        <v>Zálešáková</v>
      </c>
      <c r="D17" s="4" t="str">
        <f>VLOOKUP(B17,'startovní listina'!B:G,3,FALSE)</f>
        <v>Eva</v>
      </c>
      <c r="E17" s="4" t="str">
        <f>VLOOKUP(B17,'startovní listina'!B:G,6,FALSE)</f>
        <v xml:space="preserve">Total Vital 01 </v>
      </c>
      <c r="F17" s="5">
        <f>VLOOKUP(B17,'zápis výsledky'!B:J,9,FALSE)</f>
        <v>9.9687499999999998E-2</v>
      </c>
      <c r="G17" s="15">
        <f t="shared" si="0"/>
        <v>33</v>
      </c>
      <c r="I17" s="99"/>
    </row>
    <row r="18" spans="1:9" x14ac:dyDescent="0.2">
      <c r="A18" s="23">
        <f t="shared" si="1"/>
        <v>35</v>
      </c>
      <c r="B18" s="42">
        <v>30</v>
      </c>
      <c r="C18" s="4" t="str">
        <f>VLOOKUP(B18,'startovní listina'!B:G,2,FALSE)</f>
        <v>Kučerová</v>
      </c>
      <c r="D18" s="4" t="str">
        <f>VLOOKUP(B18,'startovní listina'!B:G,3,FALSE)</f>
        <v>Kateřina</v>
      </c>
      <c r="E18" s="4" t="str">
        <f>VLOOKUP(B18,'startovní listina'!B:G,6,FALSE)</f>
        <v xml:space="preserve">Total Vital 01 </v>
      </c>
      <c r="F18" s="5">
        <f>VLOOKUP(B18,'zápis výsledky'!B:J,9,FALSE)</f>
        <v>0.10086805555555556</v>
      </c>
      <c r="G18" s="15">
        <f t="shared" si="0"/>
        <v>35</v>
      </c>
      <c r="I18" s="99"/>
    </row>
    <row r="19" spans="1:9" x14ac:dyDescent="0.2">
      <c r="A19" s="23">
        <f t="shared" si="1"/>
        <v>31</v>
      </c>
      <c r="B19" s="42">
        <v>33</v>
      </c>
      <c r="C19" s="4" t="str">
        <f>VLOOKUP(B19,'startovní listina'!B:G,2,FALSE)</f>
        <v>Tučková</v>
      </c>
      <c r="D19" s="4" t="str">
        <f>VLOOKUP(B19,'startovní listina'!B:G,3,FALSE)</f>
        <v>Lenka</v>
      </c>
      <c r="E19" s="4" t="str">
        <f>VLOOKUP(B19,'startovní listina'!B:G,6,FALSE)</f>
        <v>Total Vital 02</v>
      </c>
      <c r="F19" s="5">
        <f>VLOOKUP(B19,'zápis výsledky'!B:J,9,FALSE)</f>
        <v>9.7106481481481474E-2</v>
      </c>
      <c r="G19" s="15">
        <f t="shared" si="0"/>
        <v>31</v>
      </c>
      <c r="I19" s="99"/>
    </row>
    <row r="20" spans="1:9" x14ac:dyDescent="0.2">
      <c r="A20" s="23">
        <f t="shared" si="1"/>
        <v>22</v>
      </c>
      <c r="B20" s="42">
        <v>57</v>
      </c>
      <c r="C20" s="4" t="str">
        <f>VLOOKUP(B20,'startovní listina'!B:G,2,FALSE)</f>
        <v>Machačová</v>
      </c>
      <c r="D20" s="4" t="str">
        <f>VLOOKUP(B20,'startovní listina'!B:G,3,FALSE)</f>
        <v>Julie</v>
      </c>
      <c r="E20" s="4" t="str">
        <f>VLOOKUP(B20,'startovní listina'!B:G,6,FALSE)</f>
        <v>Pu Gang</v>
      </c>
      <c r="F20" s="5">
        <f>VLOOKUP(B20,'zápis výsledky'!B:J,9,FALSE)</f>
        <v>8.560185185185186E-2</v>
      </c>
      <c r="G20" s="15">
        <f t="shared" si="0"/>
        <v>22</v>
      </c>
      <c r="I20" s="99"/>
    </row>
    <row r="21" spans="1:9" x14ac:dyDescent="0.2">
      <c r="A21" s="23">
        <f t="shared" si="1"/>
        <v>10</v>
      </c>
      <c r="B21" s="42">
        <v>61</v>
      </c>
      <c r="C21" s="4" t="str">
        <f>VLOOKUP(B21,'startovní listina'!B:G,2,FALSE)</f>
        <v>Nemeškalová</v>
      </c>
      <c r="D21" s="4" t="str">
        <f>VLOOKUP(B21,'startovní listina'!B:G,3,FALSE)</f>
        <v>Markéta</v>
      </c>
      <c r="E21" s="4" t="str">
        <f>VLOOKUP(B21,'startovní listina'!B:G,6,FALSE)</f>
        <v>narcisrunners1</v>
      </c>
      <c r="F21" s="5">
        <f>VLOOKUP(B21,'zápis výsledky'!B:J,9,FALSE)</f>
        <v>6.666666666666668E-2</v>
      </c>
      <c r="G21" s="15">
        <f t="shared" si="0"/>
        <v>10</v>
      </c>
      <c r="I21" s="99"/>
    </row>
    <row r="22" spans="1:9" x14ac:dyDescent="0.2">
      <c r="A22" s="23">
        <f t="shared" si="1"/>
        <v>16</v>
      </c>
      <c r="B22" s="42">
        <v>67</v>
      </c>
      <c r="C22" s="4" t="str">
        <f>VLOOKUP(B22,'startovní listina'!B:G,2,FALSE)</f>
        <v>Šefflová</v>
      </c>
      <c r="D22" s="4" t="str">
        <f>VLOOKUP(B22,'startovní listina'!B:G,3,FALSE)</f>
        <v>Magdalena</v>
      </c>
      <c r="E22" s="4" t="str">
        <f>VLOOKUP(B22,'startovní listina'!B:G,6,FALSE)</f>
        <v>narcisrunners2</v>
      </c>
      <c r="F22" s="5">
        <f>VLOOKUP(B22,'zápis výsledky'!B:J,9,FALSE)</f>
        <v>8.0567129629629627E-2</v>
      </c>
      <c r="G22" s="15">
        <f t="shared" si="0"/>
        <v>16</v>
      </c>
      <c r="I22" s="99"/>
    </row>
    <row r="23" spans="1:9" x14ac:dyDescent="0.2">
      <c r="A23" s="23">
        <f t="shared" si="1"/>
        <v>16</v>
      </c>
      <c r="B23" s="42">
        <v>68</v>
      </c>
      <c r="C23" s="4" t="str">
        <f>VLOOKUP(B23,'startovní listina'!B:G,2,FALSE)</f>
        <v>Bačinová</v>
      </c>
      <c r="D23" s="4" t="str">
        <f>VLOOKUP(B23,'startovní listina'!B:G,3,FALSE)</f>
        <v>Tereza</v>
      </c>
      <c r="E23" s="4" t="str">
        <f>VLOOKUP(B23,'startovní listina'!B:G,6,FALSE)</f>
        <v>narcisrunners2</v>
      </c>
      <c r="F23" s="5">
        <f>VLOOKUP(B23,'zápis výsledky'!B:J,9,FALSE)</f>
        <v>8.0567129629629627E-2</v>
      </c>
      <c r="G23" s="15">
        <f t="shared" si="0"/>
        <v>16</v>
      </c>
      <c r="I23" s="99"/>
    </row>
    <row r="24" spans="1:9" x14ac:dyDescent="0.2">
      <c r="A24" s="23">
        <f t="shared" si="1"/>
        <v>6</v>
      </c>
      <c r="B24" s="42">
        <v>69</v>
      </c>
      <c r="C24" s="4" t="str">
        <f>VLOOKUP(B24,'startovní listina'!B:G,2,FALSE)</f>
        <v>Rajchlová</v>
      </c>
      <c r="D24" s="4" t="str">
        <f>VLOOKUP(B24,'startovní listina'!B:G,3,FALSE)</f>
        <v>Eliška</v>
      </c>
      <c r="E24" s="4" t="str">
        <f>VLOOKUP(B24,'startovní listina'!B:G,6,FALSE)</f>
        <v>trpimrad</v>
      </c>
      <c r="F24" s="5">
        <f>VLOOKUP(B24,'zápis výsledky'!B:J,9,FALSE)</f>
        <v>6.2129629629629639E-2</v>
      </c>
      <c r="G24" s="15">
        <f t="shared" si="0"/>
        <v>6</v>
      </c>
      <c r="I24" s="99"/>
    </row>
    <row r="25" spans="1:9" x14ac:dyDescent="0.2">
      <c r="A25" s="23">
        <f t="shared" si="1"/>
        <v>28</v>
      </c>
      <c r="B25" s="42">
        <v>73</v>
      </c>
      <c r="C25" s="4" t="str">
        <f>VLOOKUP(B25,'startovní listina'!B:G,2,FALSE)</f>
        <v>Paráková</v>
      </c>
      <c r="D25" s="4" t="str">
        <f>VLOOKUP(B25,'startovní listina'!B:G,3,FALSE)</f>
        <v>Linda</v>
      </c>
      <c r="E25" s="4" t="str">
        <f>VLOOKUP(B25,'startovní listina'!B:G,6,FALSE)</f>
        <v>Invenťačky</v>
      </c>
      <c r="F25" s="5">
        <f>VLOOKUP(B25,'zápis výsledky'!B:J,9,FALSE)</f>
        <v>9.4710648148148141E-2</v>
      </c>
      <c r="G25" s="15">
        <f t="shared" si="0"/>
        <v>28</v>
      </c>
      <c r="I25" s="99"/>
    </row>
    <row r="26" spans="1:9" x14ac:dyDescent="0.2">
      <c r="A26" s="23">
        <f t="shared" si="1"/>
        <v>30</v>
      </c>
      <c r="B26" s="42">
        <v>74</v>
      </c>
      <c r="C26" s="4" t="str">
        <f>VLOOKUP(B26,'startovní listina'!B:G,2,FALSE)</f>
        <v>Šebková</v>
      </c>
      <c r="D26" s="4" t="str">
        <f>VLOOKUP(B26,'startovní listina'!B:G,3,FALSE)</f>
        <v>Andrea</v>
      </c>
      <c r="E26" s="4" t="str">
        <f>VLOOKUP(B26,'startovní listina'!B:G,6,FALSE)</f>
        <v>Invenťačky</v>
      </c>
      <c r="F26" s="5">
        <f>VLOOKUP(B26,'zápis výsledky'!B:J,9,FALSE)</f>
        <v>9.4768518518518502E-2</v>
      </c>
      <c r="G26" s="15">
        <f t="shared" si="0"/>
        <v>30</v>
      </c>
      <c r="I26" s="99"/>
    </row>
    <row r="27" spans="1:9" x14ac:dyDescent="0.2">
      <c r="A27" s="23">
        <f t="shared" si="1"/>
        <v>27</v>
      </c>
      <c r="B27" s="42">
        <v>75</v>
      </c>
      <c r="C27" s="4" t="str">
        <f>VLOOKUP(B27,'startovní listina'!B:G,2,FALSE)</f>
        <v>Hošková</v>
      </c>
      <c r="D27" s="4" t="str">
        <f>VLOOKUP(B27,'startovní listina'!B:G,3,FALSE)</f>
        <v>Lucie</v>
      </c>
      <c r="E27" s="4" t="str">
        <f>VLOOKUP(B27,'startovní listina'!B:G,6,FALSE)</f>
        <v>Invenťačky</v>
      </c>
      <c r="F27" s="5">
        <f>VLOOKUP(B27,'zápis výsledky'!B:J,9,FALSE)</f>
        <v>9.468749999999998E-2</v>
      </c>
      <c r="G27" s="15">
        <f t="shared" si="0"/>
        <v>27</v>
      </c>
      <c r="I27" s="99"/>
    </row>
    <row r="28" spans="1:9" x14ac:dyDescent="0.2">
      <c r="A28" s="23">
        <f t="shared" si="1"/>
        <v>29</v>
      </c>
      <c r="B28" s="42">
        <v>76</v>
      </c>
      <c r="C28" s="4" t="str">
        <f>VLOOKUP(B28,'startovní listina'!B:G,2,FALSE)</f>
        <v>Przeczková</v>
      </c>
      <c r="D28" s="4" t="str">
        <f>VLOOKUP(B28,'startovní listina'!B:G,3,FALSE)</f>
        <v>Markéta</v>
      </c>
      <c r="E28" s="4" t="str">
        <f>VLOOKUP(B28,'startovní listina'!B:G,6,FALSE)</f>
        <v>Invenťačky</v>
      </c>
      <c r="F28" s="5">
        <f>VLOOKUP(B28,'zápis výsledky'!B:J,9,FALSE)</f>
        <v>9.4722222222222208E-2</v>
      </c>
      <c r="G28" s="15">
        <f t="shared" si="0"/>
        <v>29</v>
      </c>
      <c r="I28" s="99"/>
    </row>
    <row r="29" spans="1:9" x14ac:dyDescent="0.2">
      <c r="A29" s="23">
        <f t="shared" si="1"/>
        <v>1</v>
      </c>
      <c r="B29" s="42">
        <v>85</v>
      </c>
      <c r="C29" s="4" t="str">
        <f>VLOOKUP(B29,'startovní listina'!B:G,2,FALSE)</f>
        <v>Kárová</v>
      </c>
      <c r="D29" s="4" t="str">
        <f>VLOOKUP(B29,'startovní listina'!B:G,3,FALSE)</f>
        <v>Saša</v>
      </c>
      <c r="E29" s="4" t="str">
        <f>VLOOKUP(B29,'startovní listina'!B:G,6,FALSE)</f>
        <v>jednotlivec</v>
      </c>
      <c r="F29" s="5">
        <f>VLOOKUP(B29,'zápis výsledky'!B:J,9,FALSE)</f>
        <v>5.0023148148148157E-2</v>
      </c>
      <c r="G29" s="15">
        <f t="shared" si="0"/>
        <v>1</v>
      </c>
      <c r="I29" s="99"/>
    </row>
    <row r="30" spans="1:9" x14ac:dyDescent="0.2">
      <c r="A30" s="23">
        <f t="shared" si="1"/>
        <v>23</v>
      </c>
      <c r="B30" s="42">
        <v>89</v>
      </c>
      <c r="C30" s="4" t="str">
        <f>VLOOKUP(B30,'startovní listina'!B:G,2,FALSE)</f>
        <v>Raczká</v>
      </c>
      <c r="D30" s="4" t="str">
        <f>VLOOKUP(B30,'startovní listina'!B:G,3,FALSE)</f>
        <v>Lenka</v>
      </c>
      <c r="E30" s="4" t="str">
        <f>VLOOKUP(B30,'startovní listina'!B:G,6,FALSE)</f>
        <v>Novomanželé</v>
      </c>
      <c r="F30" s="5">
        <f>VLOOKUP(B30,'zápis výsledky'!B:J,9,FALSE)</f>
        <v>8.9618055555555548E-2</v>
      </c>
      <c r="G30" s="15">
        <f t="shared" si="0"/>
        <v>23</v>
      </c>
      <c r="I30" s="99"/>
    </row>
    <row r="31" spans="1:9" x14ac:dyDescent="0.2">
      <c r="A31" s="23">
        <f t="shared" si="1"/>
        <v>2</v>
      </c>
      <c r="B31" s="42">
        <v>92</v>
      </c>
      <c r="C31" s="4" t="str">
        <f>VLOOKUP(B31,'startovní listina'!B:G,2,FALSE)</f>
        <v>Mizon</v>
      </c>
      <c r="D31" s="4" t="str">
        <f>VLOOKUP(B31,'startovní listina'!B:G,3,FALSE)</f>
        <v>Ruby</v>
      </c>
      <c r="E31" s="4" t="str">
        <f>VLOOKUP(B31,'startovní listina'!B:G,6,FALSE)</f>
        <v>jednotlivec</v>
      </c>
      <c r="F31" s="5">
        <f>VLOOKUP(B31,'zápis výsledky'!B:J,9,FALSE)</f>
        <v>6.0034722222222225E-2</v>
      </c>
      <c r="G31" s="15">
        <f t="shared" si="0"/>
        <v>2</v>
      </c>
      <c r="I31" s="99"/>
    </row>
    <row r="32" spans="1:9" x14ac:dyDescent="0.2">
      <c r="A32" s="23">
        <f t="shared" si="1"/>
        <v>3</v>
      </c>
      <c r="B32" s="42">
        <v>93</v>
      </c>
      <c r="C32" s="4" t="str">
        <f>VLOOKUP(B32,'startovní listina'!B:G,2,FALSE)</f>
        <v>Neumannová</v>
      </c>
      <c r="D32" s="4" t="str">
        <f>VLOOKUP(B32,'startovní listina'!B:G,3,FALSE)</f>
        <v>ABBY</v>
      </c>
      <c r="E32" s="4" t="str">
        <f>VLOOKUP(B32,'startovní listina'!B:G,6,FALSE)</f>
        <v>jednotlivec</v>
      </c>
      <c r="F32" s="5">
        <f>VLOOKUP(B32,'zápis výsledky'!B:J,9,FALSE)</f>
        <v>6.0046296296296292E-2</v>
      </c>
      <c r="G32" s="15">
        <f t="shared" si="0"/>
        <v>3</v>
      </c>
      <c r="I32" s="99"/>
    </row>
    <row r="33" spans="1:9" x14ac:dyDescent="0.2">
      <c r="A33" s="23">
        <f t="shared" si="1"/>
        <v>11</v>
      </c>
      <c r="B33" s="42">
        <v>100</v>
      </c>
      <c r="C33" s="4" t="str">
        <f>VLOOKUP(B33,'startovní listina'!B:G,2,FALSE)</f>
        <v>Pecušíková</v>
      </c>
      <c r="D33" s="4" t="str">
        <f>VLOOKUP(B33,'startovní listina'!B:G,3,FALSE)</f>
        <v>Jaroslava</v>
      </c>
      <c r="E33" s="4" t="str">
        <f>VLOOKUP(B33,'startovní listina'!B:G,6,FALSE)</f>
        <v>FAKT Třeboň</v>
      </c>
      <c r="F33" s="5">
        <f>VLOOKUP(B33,'zápis výsledky'!B:J,9,FALSE)</f>
        <v>6.8217592592592594E-2</v>
      </c>
      <c r="G33" s="15">
        <f t="shared" si="0"/>
        <v>11</v>
      </c>
      <c r="I33" s="99"/>
    </row>
    <row r="34" spans="1:9" x14ac:dyDescent="0.2">
      <c r="A34" s="23">
        <f t="shared" si="1"/>
        <v>4</v>
      </c>
      <c r="B34" s="42">
        <v>110</v>
      </c>
      <c r="C34" s="4" t="str">
        <f>VLOOKUP(B34,'startovní listina'!B:G,2,FALSE)</f>
        <v>Mazancová</v>
      </c>
      <c r="D34" s="4" t="str">
        <f>VLOOKUP(B34,'startovní listina'!B:G,3,FALSE)</f>
        <v>Jana</v>
      </c>
      <c r="E34" s="4" t="str">
        <f>VLOOKUP(B34,'startovní listina'!B:G,6,FALSE)</f>
        <v xml:space="preserve">RUNNING BEAST </v>
      </c>
      <c r="F34" s="5">
        <f>VLOOKUP(B34,'zápis výsledky'!B:J,9,FALSE)</f>
        <v>6.1041666666666647E-2</v>
      </c>
      <c r="G34" s="15">
        <f t="shared" si="0"/>
        <v>4</v>
      </c>
      <c r="I34" s="99"/>
    </row>
    <row r="35" spans="1:9" x14ac:dyDescent="0.2">
      <c r="A35" s="23">
        <f t="shared" si="1"/>
        <v>4</v>
      </c>
      <c r="B35" s="68">
        <v>112</v>
      </c>
      <c r="C35" s="4" t="str">
        <f>VLOOKUP(B35,'startovní listina'!B:G,2,FALSE)</f>
        <v>Dudová</v>
      </c>
      <c r="D35" s="4" t="str">
        <f>VLOOKUP(B35,'startovní listina'!B:G,3,FALSE)</f>
        <v>Veronika</v>
      </c>
      <c r="E35" s="4" t="str">
        <f>VLOOKUP(B35,'startovní listina'!B:G,6,FALSE)</f>
        <v xml:space="preserve">RUNNING BEAST </v>
      </c>
      <c r="F35" s="5">
        <f>VLOOKUP(B35,'zápis výsledky'!B:J,9,FALSE)</f>
        <v>6.1041666666666647E-2</v>
      </c>
      <c r="G35" s="15">
        <f t="shared" si="0"/>
        <v>4</v>
      </c>
      <c r="I35" s="99"/>
    </row>
    <row r="36" spans="1:9" x14ac:dyDescent="0.2">
      <c r="A36" s="23">
        <f t="shared" si="1"/>
        <v>7</v>
      </c>
      <c r="B36" s="42">
        <v>116</v>
      </c>
      <c r="C36" s="4" t="str">
        <f>VLOOKUP(B36,'startovní listina'!B:G,2,FALSE)</f>
        <v>Hrabalová</v>
      </c>
      <c r="D36" s="4" t="str">
        <f>VLOOKUP(B36,'startovní listina'!B:G,3,FALSE)</f>
        <v>Veronika</v>
      </c>
      <c r="E36" s="4" t="str">
        <f>VLOOKUP(B36,'startovní listina'!B:G,6,FALSE)</f>
        <v>Tak uvidíme!</v>
      </c>
      <c r="F36" s="5">
        <f>VLOOKUP(B36,'zápis výsledky'!B:J,9,FALSE)</f>
        <v>6.293981481481481E-2</v>
      </c>
      <c r="G36" s="15">
        <f t="shared" si="0"/>
        <v>7</v>
      </c>
      <c r="I36" s="99"/>
    </row>
    <row r="37" spans="1:9" x14ac:dyDescent="0.2">
      <c r="A37" s="23">
        <f t="shared" si="1"/>
        <v>8</v>
      </c>
      <c r="B37" s="42">
        <v>119</v>
      </c>
      <c r="C37" s="4" t="str">
        <f>VLOOKUP(B37,'startovní listina'!B:G,2,FALSE)</f>
        <v>Gloserová</v>
      </c>
      <c r="D37" s="4" t="str">
        <f>VLOOKUP(B37,'startovní listina'!B:G,3,FALSE)</f>
        <v>Zdeňka</v>
      </c>
      <c r="E37" s="4" t="str">
        <f>VLOOKUP(B37,'startovní listina'!B:G,6,FALSE)</f>
        <v>Tak uvidíme!</v>
      </c>
      <c r="F37" s="5">
        <f>VLOOKUP(B37,'zápis výsledky'!B:J,9,FALSE)</f>
        <v>6.2951388888888876E-2</v>
      </c>
      <c r="G37" s="15">
        <f t="shared" si="0"/>
        <v>8</v>
      </c>
      <c r="I37" s="99"/>
    </row>
    <row r="38" spans="1:9" s="71" customFormat="1" ht="18" x14ac:dyDescent="0.25">
      <c r="A38" s="23">
        <f t="shared" ref="A38" si="2">G38</f>
        <v>36</v>
      </c>
      <c r="B38" s="42">
        <v>138</v>
      </c>
      <c r="C38" s="4" t="str">
        <f>VLOOKUP(B38,'startovní listina'!B:G,2,FALSE)</f>
        <v>Pšíkalová</v>
      </c>
      <c r="D38" s="4" t="str">
        <f>VLOOKUP(B38,'startovní listina'!B:G,3,FALSE)</f>
        <v>Tereza</v>
      </c>
      <c r="E38" s="4" t="str">
        <f>VLOOKUP(B38,'startovní listina'!B:G,6,FALSE)</f>
        <v>RUNNING BEAST 2</v>
      </c>
      <c r="F38" s="5">
        <f>VLOOKUP(B38,'zápis výsledky'!B:J,9,FALSE)</f>
        <v>0.12291666666666667</v>
      </c>
      <c r="G38" s="15">
        <f t="shared" si="0"/>
        <v>36</v>
      </c>
      <c r="I38" s="70" t="s">
        <v>236</v>
      </c>
    </row>
    <row r="39" spans="1:9" s="71" customFormat="1" x14ac:dyDescent="0.2">
      <c r="A39" s="23"/>
      <c r="B39" s="42">
        <v>139</v>
      </c>
      <c r="C39" s="4" t="str">
        <f>VLOOKUP(B39,'startovní listina'!B:G,2,FALSE)</f>
        <v>Bednářová</v>
      </c>
      <c r="D39" s="4" t="str">
        <f>VLOOKUP(B39,'startovní listina'!B:G,3,FALSE)</f>
        <v>Lucie</v>
      </c>
      <c r="E39" s="4" t="str">
        <f>VLOOKUP(B39,'startovní listina'!B:G,6,FALSE)</f>
        <v>RUNNING BEAST 2</v>
      </c>
      <c r="F39" s="5">
        <f>VLOOKUP(B39,'zápis výsledky'!B:J,9,FALSE)</f>
        <v>0.12296296296296297</v>
      </c>
      <c r="G39" s="15">
        <f t="shared" si="0"/>
        <v>37</v>
      </c>
    </row>
    <row r="40" spans="1:9" s="71" customFormat="1" x14ac:dyDescent="0.2">
      <c r="A40" s="23"/>
      <c r="B40" s="73"/>
      <c r="C40" s="4"/>
      <c r="D40" s="4"/>
      <c r="E40" s="4"/>
      <c r="F40" s="5"/>
      <c r="G40" s="15"/>
    </row>
    <row r="41" spans="1:9" s="71" customFormat="1" x14ac:dyDescent="0.2">
      <c r="A41" s="23"/>
      <c r="B41" s="73"/>
      <c r="C41" s="4"/>
      <c r="D41" s="4"/>
      <c r="E41" s="4"/>
      <c r="F41" s="5"/>
      <c r="G41" s="15"/>
    </row>
    <row r="42" spans="1:9" s="71" customFormat="1" x14ac:dyDescent="0.2">
      <c r="A42" s="23"/>
      <c r="B42" s="73"/>
      <c r="C42" s="4"/>
      <c r="D42" s="4"/>
      <c r="E42" s="4"/>
      <c r="F42" s="5"/>
      <c r="G42" s="15"/>
    </row>
    <row r="43" spans="1:9" s="71" customFormat="1" x14ac:dyDescent="0.2">
      <c r="A43" s="23"/>
      <c r="B43" s="73"/>
      <c r="C43" s="4"/>
      <c r="D43" s="4"/>
      <c r="E43" s="4"/>
      <c r="F43" s="5"/>
      <c r="G43" s="15"/>
    </row>
    <row r="44" spans="1:9" s="71" customFormat="1" x14ac:dyDescent="0.2">
      <c r="A44" s="23"/>
      <c r="B44" s="73"/>
      <c r="C44" s="4"/>
      <c r="D44" s="4"/>
      <c r="E44" s="4"/>
      <c r="F44" s="5"/>
      <c r="G44" s="15"/>
    </row>
    <row r="45" spans="1:9" s="71" customFormat="1" x14ac:dyDescent="0.2">
      <c r="A45" s="23"/>
      <c r="B45" s="73"/>
      <c r="C45" s="4"/>
      <c r="D45" s="4"/>
      <c r="E45" s="4"/>
      <c r="F45" s="5"/>
      <c r="G45" s="15"/>
    </row>
    <row r="46" spans="1:9" s="71" customFormat="1" x14ac:dyDescent="0.2">
      <c r="A46" s="23"/>
      <c r="B46" s="73"/>
      <c r="C46" s="4"/>
      <c r="D46" s="4"/>
      <c r="E46" s="4"/>
      <c r="F46" s="5"/>
      <c r="G46" s="15"/>
    </row>
    <row r="47" spans="1:9" s="71" customFormat="1" x14ac:dyDescent="0.2">
      <c r="A47" s="23"/>
      <c r="B47" s="73"/>
      <c r="C47" s="4"/>
      <c r="D47" s="4"/>
      <c r="E47" s="4"/>
      <c r="F47" s="5"/>
      <c r="G47" s="15"/>
    </row>
    <row r="48" spans="1:9" s="71" customFormat="1" x14ac:dyDescent="0.2">
      <c r="A48" s="23"/>
      <c r="B48" s="73"/>
      <c r="C48" s="4"/>
      <c r="D48" s="4"/>
      <c r="E48" s="4"/>
      <c r="F48" s="5"/>
      <c r="G48" s="15"/>
    </row>
    <row r="49" spans="1:7" s="71" customFormat="1" x14ac:dyDescent="0.2">
      <c r="A49" s="23"/>
      <c r="B49" s="73"/>
      <c r="C49" s="4"/>
      <c r="D49" s="4"/>
      <c r="E49" s="4"/>
      <c r="F49" s="5"/>
      <c r="G49" s="15"/>
    </row>
    <row r="50" spans="1:7" s="71" customFormat="1" x14ac:dyDescent="0.2">
      <c r="A50" s="23"/>
      <c r="B50" s="73"/>
      <c r="C50" s="4"/>
      <c r="D50" s="4"/>
      <c r="E50" s="4"/>
      <c r="F50" s="5"/>
      <c r="G50" s="15"/>
    </row>
    <row r="51" spans="1:7" s="71" customFormat="1" x14ac:dyDescent="0.2">
      <c r="A51" s="23"/>
      <c r="B51" s="73"/>
      <c r="C51" s="4"/>
      <c r="D51" s="4"/>
      <c r="E51" s="4"/>
      <c r="F51" s="5"/>
      <c r="G51" s="15"/>
    </row>
    <row r="52" spans="1:7" s="71" customFormat="1" x14ac:dyDescent="0.2">
      <c r="A52" s="23"/>
      <c r="B52" s="73"/>
      <c r="C52" s="4"/>
      <c r="D52" s="4"/>
      <c r="E52" s="4"/>
      <c r="F52" s="5"/>
      <c r="G52" s="15"/>
    </row>
    <row r="53" spans="1:7" x14ac:dyDescent="0.2">
      <c r="A53" s="23"/>
      <c r="B53" s="73"/>
      <c r="C53" s="4"/>
      <c r="D53" s="4"/>
      <c r="E53" s="4"/>
      <c r="F53" s="5"/>
      <c r="G53" s="15"/>
    </row>
    <row r="54" spans="1:7" x14ac:dyDescent="0.2">
      <c r="A54" s="23"/>
      <c r="B54" s="73"/>
      <c r="C54" s="4"/>
      <c r="D54" s="4"/>
      <c r="E54" s="4"/>
      <c r="F54" s="5"/>
      <c r="G54" s="15"/>
    </row>
    <row r="55" spans="1:7" x14ac:dyDescent="0.2">
      <c r="A55" s="23"/>
      <c r="B55" s="73"/>
      <c r="C55" s="4"/>
      <c r="D55" s="4"/>
      <c r="E55" s="4"/>
      <c r="F55" s="5"/>
      <c r="G55" s="15"/>
    </row>
    <row r="56" spans="1:7" x14ac:dyDescent="0.2">
      <c r="A56" s="23"/>
      <c r="B56" s="73"/>
      <c r="C56" s="4"/>
      <c r="D56" s="4"/>
      <c r="E56" s="4"/>
      <c r="F56" s="5"/>
      <c r="G56" s="15"/>
    </row>
    <row r="57" spans="1:7" x14ac:dyDescent="0.2">
      <c r="A57" s="23"/>
      <c r="B57" s="73"/>
      <c r="C57" s="4"/>
      <c r="D57" s="4"/>
      <c r="E57" s="4"/>
      <c r="F57" s="5"/>
      <c r="G57" s="15"/>
    </row>
    <row r="58" spans="1:7" x14ac:dyDescent="0.2">
      <c r="A58" s="23"/>
      <c r="B58" s="73"/>
      <c r="C58" s="4"/>
      <c r="D58" s="4"/>
      <c r="E58" s="4"/>
      <c r="F58" s="5"/>
      <c r="G58" s="15"/>
    </row>
    <row r="59" spans="1:7" x14ac:dyDescent="0.2">
      <c r="A59" s="23"/>
      <c r="B59" s="73"/>
      <c r="C59" s="4"/>
      <c r="D59" s="4"/>
      <c r="E59" s="4"/>
      <c r="F59" s="5"/>
      <c r="G59" s="15"/>
    </row>
  </sheetData>
  <conditionalFormatting sqref="B40:B59">
    <cfRule type="expression" dxfId="47" priority="83" stopIfTrue="1">
      <formula>$F40="m"</formula>
    </cfRule>
    <cfRule type="expression" dxfId="46" priority="84" stopIfTrue="1">
      <formula>$F40="ž"</formula>
    </cfRule>
  </conditionalFormatting>
  <conditionalFormatting sqref="B40:B59">
    <cfRule type="expression" dxfId="45" priority="81" stopIfTrue="1">
      <formula>$F40="m"</formula>
    </cfRule>
    <cfRule type="expression" dxfId="44" priority="82" stopIfTrue="1">
      <formula>$F40="ž"</formula>
    </cfRule>
  </conditionalFormatting>
  <conditionalFormatting sqref="I3:I37">
    <cfRule type="expression" dxfId="43" priority="43" stopIfTrue="1">
      <formula>$F3="m"</formula>
    </cfRule>
    <cfRule type="expression" dxfId="42" priority="44" stopIfTrue="1">
      <formula>$F3="ž"</formula>
    </cfRule>
  </conditionalFormatting>
  <conditionalFormatting sqref="I3:I37">
    <cfRule type="expression" dxfId="41" priority="41" stopIfTrue="1">
      <formula>$F3="m"</formula>
    </cfRule>
    <cfRule type="expression" dxfId="40" priority="42" stopIfTrue="1">
      <formula>$F3="ž"</formula>
    </cfRule>
  </conditionalFormatting>
  <conditionalFormatting sqref="B3:B37">
    <cfRule type="expression" dxfId="39" priority="11" stopIfTrue="1">
      <formula>$F3="m"</formula>
    </cfRule>
    <cfRule type="expression" dxfId="38" priority="12" stopIfTrue="1">
      <formula>$F3="ž"</formula>
    </cfRule>
  </conditionalFormatting>
  <conditionalFormatting sqref="B3:B37">
    <cfRule type="expression" dxfId="37" priority="9" stopIfTrue="1">
      <formula>$F3="m"</formula>
    </cfRule>
    <cfRule type="expression" dxfId="36" priority="10" stopIfTrue="1">
      <formula>$F3="ž"</formula>
    </cfRule>
  </conditionalFormatting>
  <conditionalFormatting sqref="B39">
    <cfRule type="expression" dxfId="35" priority="7" stopIfTrue="1">
      <formula>$F39="m"</formula>
    </cfRule>
    <cfRule type="expression" dxfId="34" priority="8" stopIfTrue="1">
      <formula>$F39="ž"</formula>
    </cfRule>
  </conditionalFormatting>
  <conditionalFormatting sqref="B39">
    <cfRule type="expression" dxfId="33" priority="5" stopIfTrue="1">
      <formula>$F39="m"</formula>
    </cfRule>
    <cfRule type="expression" dxfId="32" priority="6" stopIfTrue="1">
      <formula>$F39="ž"</formula>
    </cfRule>
  </conditionalFormatting>
  <conditionalFormatting sqref="B38">
    <cfRule type="expression" dxfId="31" priority="3" stopIfTrue="1">
      <formula>$F38="m"</formula>
    </cfRule>
    <cfRule type="expression" dxfId="30" priority="4" stopIfTrue="1">
      <formula>$F38="ž"</formula>
    </cfRule>
  </conditionalFormatting>
  <conditionalFormatting sqref="B38">
    <cfRule type="expression" dxfId="29" priority="1" stopIfTrue="1">
      <formula>$F38="m"</formula>
    </cfRule>
    <cfRule type="expression" dxfId="28" priority="2" stopIfTrue="1">
      <formula>$F38="ž"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4"/>
  <sheetViews>
    <sheetView topLeftCell="A113" workbookViewId="0"/>
  </sheetViews>
  <sheetFormatPr defaultColWidth="10.85546875" defaultRowHeight="15" x14ac:dyDescent="0.2"/>
  <cols>
    <col min="1" max="1" width="10.85546875" style="77"/>
    <col min="2" max="2" width="9" style="77" customWidth="1"/>
    <col min="3" max="3" width="17.42578125" style="77" customWidth="1"/>
    <col min="4" max="4" width="13.28515625" style="77" customWidth="1"/>
    <col min="5" max="5" width="10.85546875" style="77"/>
    <col min="6" max="6" width="20" style="77" customWidth="1"/>
    <col min="7" max="7" width="18" style="77" customWidth="1"/>
    <col min="8" max="16384" width="10.85546875" style="77"/>
  </cols>
  <sheetData>
    <row r="2" spans="2:7" ht="31.5" x14ac:dyDescent="0.2">
      <c r="B2" s="76" t="s">
        <v>0</v>
      </c>
      <c r="C2" s="76" t="s">
        <v>1</v>
      </c>
      <c r="D2" s="76" t="s">
        <v>2</v>
      </c>
      <c r="E2" s="76" t="s">
        <v>3</v>
      </c>
      <c r="F2" s="76" t="s">
        <v>4</v>
      </c>
      <c r="G2" s="76" t="s">
        <v>29</v>
      </c>
    </row>
    <row r="3" spans="2:7" x14ac:dyDescent="0.2">
      <c r="B3" s="78">
        <v>68</v>
      </c>
      <c r="C3" s="79" t="s">
        <v>138</v>
      </c>
      <c r="D3" s="79" t="s">
        <v>16</v>
      </c>
      <c r="E3" s="80" t="s">
        <v>13</v>
      </c>
      <c r="F3" s="79" t="s">
        <v>225</v>
      </c>
      <c r="G3" s="81">
        <v>0.88888888888888884</v>
      </c>
    </row>
    <row r="4" spans="2:7" x14ac:dyDescent="0.2">
      <c r="B4" s="78">
        <v>101</v>
      </c>
      <c r="C4" s="82" t="s">
        <v>168</v>
      </c>
      <c r="D4" s="82" t="s">
        <v>48</v>
      </c>
      <c r="E4" s="78" t="s">
        <v>12</v>
      </c>
      <c r="F4" s="79" t="s">
        <v>230</v>
      </c>
      <c r="G4" s="81">
        <v>0.92361111111111116</v>
      </c>
    </row>
    <row r="5" spans="2:7" x14ac:dyDescent="0.2">
      <c r="B5" s="78">
        <v>23</v>
      </c>
      <c r="C5" s="79" t="s">
        <v>42</v>
      </c>
      <c r="D5" s="79" t="s">
        <v>19</v>
      </c>
      <c r="E5" s="80" t="s">
        <v>12</v>
      </c>
      <c r="F5" s="79" t="s">
        <v>218</v>
      </c>
      <c r="G5" s="83">
        <v>0.84166666666666667</v>
      </c>
    </row>
    <row r="6" spans="2:7" x14ac:dyDescent="0.2">
      <c r="B6" s="78">
        <v>35</v>
      </c>
      <c r="C6" s="79" t="s">
        <v>117</v>
      </c>
      <c r="D6" s="79" t="s">
        <v>49</v>
      </c>
      <c r="E6" s="80" t="s">
        <v>12</v>
      </c>
      <c r="F6" s="79" t="s">
        <v>220</v>
      </c>
      <c r="G6" s="81">
        <v>0.85069444444444453</v>
      </c>
    </row>
    <row r="7" spans="2:7" x14ac:dyDescent="0.2">
      <c r="B7" s="78">
        <v>115</v>
      </c>
      <c r="C7" s="82" t="s">
        <v>175</v>
      </c>
      <c r="D7" s="82" t="s">
        <v>21</v>
      </c>
      <c r="E7" s="78" t="s">
        <v>12</v>
      </c>
      <c r="F7" s="84" t="s">
        <v>232</v>
      </c>
      <c r="G7" s="81">
        <v>0.9375</v>
      </c>
    </row>
    <row r="8" spans="2:7" x14ac:dyDescent="0.2">
      <c r="B8" s="78">
        <v>81</v>
      </c>
      <c r="C8" s="79" t="s">
        <v>149</v>
      </c>
      <c r="D8" s="79" t="s">
        <v>19</v>
      </c>
      <c r="E8" s="80" t="s">
        <v>12</v>
      </c>
      <c r="F8" s="79" t="s">
        <v>229</v>
      </c>
      <c r="G8" s="81">
        <v>0.92708333333333337</v>
      </c>
    </row>
    <row r="9" spans="2:7" x14ac:dyDescent="0.2">
      <c r="B9" s="78">
        <v>80</v>
      </c>
      <c r="C9" s="79" t="s">
        <v>148</v>
      </c>
      <c r="D9" s="79" t="s">
        <v>187</v>
      </c>
      <c r="E9" s="80" t="s">
        <v>13</v>
      </c>
      <c r="F9" s="79" t="s">
        <v>39</v>
      </c>
      <c r="G9" s="81">
        <v>0.89236111111111116</v>
      </c>
    </row>
    <row r="10" spans="2:7" x14ac:dyDescent="0.2">
      <c r="B10" s="78">
        <v>90</v>
      </c>
      <c r="C10" s="82" t="s">
        <v>158</v>
      </c>
      <c r="D10" s="82" t="s">
        <v>18</v>
      </c>
      <c r="E10" s="78" t="s">
        <v>13</v>
      </c>
      <c r="F10" s="84" t="s">
        <v>39</v>
      </c>
      <c r="G10" s="81"/>
    </row>
    <row r="11" spans="2:7" x14ac:dyDescent="0.2">
      <c r="B11" s="78">
        <v>84</v>
      </c>
      <c r="C11" s="79" t="s">
        <v>152</v>
      </c>
      <c r="D11" s="79" t="s">
        <v>77</v>
      </c>
      <c r="E11" s="80" t="s">
        <v>12</v>
      </c>
      <c r="F11" s="79" t="s">
        <v>39</v>
      </c>
      <c r="G11" s="81">
        <v>0.85763888888888884</v>
      </c>
    </row>
    <row r="12" spans="2:7" x14ac:dyDescent="0.2">
      <c r="B12" s="78">
        <v>21</v>
      </c>
      <c r="C12" s="79" t="s">
        <v>81</v>
      </c>
      <c r="D12" s="79" t="s">
        <v>80</v>
      </c>
      <c r="E12" s="80" t="s">
        <v>13</v>
      </c>
      <c r="F12" s="79" t="s">
        <v>217</v>
      </c>
      <c r="G12" s="81">
        <v>0.83680555555555547</v>
      </c>
    </row>
    <row r="13" spans="2:7" x14ac:dyDescent="0.2">
      <c r="B13" s="78">
        <v>105</v>
      </c>
      <c r="C13" s="82" t="s">
        <v>171</v>
      </c>
      <c r="D13" s="82" t="s">
        <v>213</v>
      </c>
      <c r="E13" s="78" t="s">
        <v>13</v>
      </c>
      <c r="F13" s="79" t="s">
        <v>234</v>
      </c>
      <c r="G13" s="81"/>
    </row>
    <row r="14" spans="2:7" x14ac:dyDescent="0.2">
      <c r="B14" s="78">
        <v>17</v>
      </c>
      <c r="C14" s="85" t="s">
        <v>85</v>
      </c>
      <c r="D14" s="85" t="s">
        <v>186</v>
      </c>
      <c r="E14" s="80" t="s">
        <v>13</v>
      </c>
      <c r="F14" s="79" t="s">
        <v>216</v>
      </c>
      <c r="G14" s="81">
        <v>0.82986111111111105</v>
      </c>
    </row>
    <row r="15" spans="2:7" x14ac:dyDescent="0.2">
      <c r="B15" s="78">
        <v>112</v>
      </c>
      <c r="C15" s="82" t="s">
        <v>173</v>
      </c>
      <c r="D15" s="82" t="s">
        <v>40</v>
      </c>
      <c r="E15" s="78" t="s">
        <v>13</v>
      </c>
      <c r="F15" s="84" t="s">
        <v>231</v>
      </c>
      <c r="G15" s="81">
        <v>0.93055555555555503</v>
      </c>
    </row>
    <row r="16" spans="2:7" x14ac:dyDescent="0.2">
      <c r="B16" s="78">
        <v>116</v>
      </c>
      <c r="C16" s="82" t="s">
        <v>176</v>
      </c>
      <c r="D16" s="82" t="s">
        <v>207</v>
      </c>
      <c r="E16" s="78" t="s">
        <v>12</v>
      </c>
      <c r="F16" s="84" t="s">
        <v>232</v>
      </c>
      <c r="G16" s="81">
        <v>0.9375</v>
      </c>
    </row>
    <row r="17" spans="2:7" x14ac:dyDescent="0.2">
      <c r="B17" s="78">
        <v>62</v>
      </c>
      <c r="C17" s="79" t="s">
        <v>134</v>
      </c>
      <c r="D17" s="79" t="s">
        <v>98</v>
      </c>
      <c r="E17" s="80" t="s">
        <v>12</v>
      </c>
      <c r="F17" s="79" t="s">
        <v>224</v>
      </c>
      <c r="G17" s="81">
        <v>0.88541666666666663</v>
      </c>
    </row>
    <row r="18" spans="2:7" x14ac:dyDescent="0.2">
      <c r="B18" s="78">
        <v>113</v>
      </c>
      <c r="C18" s="82" t="s">
        <v>174</v>
      </c>
      <c r="D18" s="82" t="s">
        <v>26</v>
      </c>
      <c r="E18" s="78" t="s">
        <v>12</v>
      </c>
      <c r="F18" s="84" t="s">
        <v>39</v>
      </c>
      <c r="G18" s="86"/>
    </row>
    <row r="19" spans="2:7" x14ac:dyDescent="0.2">
      <c r="B19" s="78">
        <v>53</v>
      </c>
      <c r="C19" s="79" t="s">
        <v>58</v>
      </c>
      <c r="D19" s="79" t="s">
        <v>24</v>
      </c>
      <c r="E19" s="80" t="s">
        <v>12</v>
      </c>
      <c r="F19" s="79" t="s">
        <v>60</v>
      </c>
      <c r="G19" s="81">
        <v>0.87152777777777779</v>
      </c>
    </row>
    <row r="20" spans="2:7" x14ac:dyDescent="0.2">
      <c r="B20" s="78">
        <v>119</v>
      </c>
      <c r="C20" s="82" t="s">
        <v>179</v>
      </c>
      <c r="D20" s="82" t="s">
        <v>208</v>
      </c>
      <c r="E20" s="78" t="s">
        <v>13</v>
      </c>
      <c r="F20" s="84" t="s">
        <v>232</v>
      </c>
      <c r="G20" s="81">
        <v>0.9375</v>
      </c>
    </row>
    <row r="21" spans="2:7" x14ac:dyDescent="0.2">
      <c r="B21" s="78">
        <v>27</v>
      </c>
      <c r="C21" s="79" t="s">
        <v>114</v>
      </c>
      <c r="D21" s="79" t="s">
        <v>27</v>
      </c>
      <c r="E21" s="80" t="s">
        <v>12</v>
      </c>
      <c r="F21" s="79" t="s">
        <v>219</v>
      </c>
      <c r="G21" s="81">
        <v>0.84583333333333333</v>
      </c>
    </row>
    <row r="22" spans="2:7" x14ac:dyDescent="0.2">
      <c r="B22" s="78">
        <v>91</v>
      </c>
      <c r="C22" s="82" t="s">
        <v>159</v>
      </c>
      <c r="D22" s="82" t="s">
        <v>48</v>
      </c>
      <c r="E22" s="78" t="s">
        <v>12</v>
      </c>
      <c r="F22" s="84" t="s">
        <v>39</v>
      </c>
      <c r="G22" s="81"/>
    </row>
    <row r="23" spans="2:7" x14ac:dyDescent="0.2">
      <c r="B23" s="78">
        <v>70</v>
      </c>
      <c r="C23" s="79" t="s">
        <v>140</v>
      </c>
      <c r="D23" s="79" t="s">
        <v>48</v>
      </c>
      <c r="E23" s="80" t="s">
        <v>12</v>
      </c>
      <c r="F23" s="79" t="s">
        <v>226</v>
      </c>
      <c r="G23" s="81">
        <v>0.89583333333333337</v>
      </c>
    </row>
    <row r="24" spans="2:7" x14ac:dyDescent="0.2">
      <c r="B24" s="78">
        <v>7</v>
      </c>
      <c r="C24" s="79" t="s">
        <v>105</v>
      </c>
      <c r="D24" s="79" t="s">
        <v>180</v>
      </c>
      <c r="E24" s="80" t="s">
        <v>12</v>
      </c>
      <c r="F24" s="79" t="s">
        <v>64</v>
      </c>
      <c r="G24" s="81">
        <v>0.81597222222222221</v>
      </c>
    </row>
    <row r="25" spans="2:7" x14ac:dyDescent="0.2">
      <c r="B25" s="78">
        <v>118</v>
      </c>
      <c r="C25" s="82" t="s">
        <v>178</v>
      </c>
      <c r="D25" s="82" t="s">
        <v>14</v>
      </c>
      <c r="E25" s="78" t="s">
        <v>12</v>
      </c>
      <c r="F25" s="84" t="s">
        <v>232</v>
      </c>
      <c r="G25" s="81">
        <v>0.9375</v>
      </c>
    </row>
    <row r="26" spans="2:7" x14ac:dyDescent="0.2">
      <c r="B26" s="78">
        <v>12</v>
      </c>
      <c r="C26" s="85" t="s">
        <v>47</v>
      </c>
      <c r="D26" s="85" t="s">
        <v>20</v>
      </c>
      <c r="E26" s="80" t="s">
        <v>12</v>
      </c>
      <c r="F26" s="85" t="s">
        <v>39</v>
      </c>
      <c r="G26" s="81">
        <v>0.82638888888888884</v>
      </c>
    </row>
    <row r="27" spans="2:7" x14ac:dyDescent="0.2">
      <c r="B27" s="78">
        <v>26</v>
      </c>
      <c r="C27" s="79" t="s">
        <v>113</v>
      </c>
      <c r="D27" s="79" t="s">
        <v>48</v>
      </c>
      <c r="E27" s="80" t="s">
        <v>12</v>
      </c>
      <c r="F27" s="79" t="s">
        <v>218</v>
      </c>
      <c r="G27" s="81">
        <v>0.84166666666666701</v>
      </c>
    </row>
    <row r="28" spans="2:7" ht="30" x14ac:dyDescent="0.2">
      <c r="B28" s="78">
        <v>10</v>
      </c>
      <c r="C28" s="85" t="s">
        <v>107</v>
      </c>
      <c r="D28" s="85" t="s">
        <v>18</v>
      </c>
      <c r="E28" s="80" t="s">
        <v>13</v>
      </c>
      <c r="F28" s="85" t="s">
        <v>215</v>
      </c>
      <c r="G28" s="81">
        <v>0.82291666666666663</v>
      </c>
    </row>
    <row r="29" spans="2:7" x14ac:dyDescent="0.2">
      <c r="B29" s="78">
        <v>44</v>
      </c>
      <c r="C29" s="79" t="s">
        <v>33</v>
      </c>
      <c r="D29" s="79" t="s">
        <v>34</v>
      </c>
      <c r="E29" s="80" t="s">
        <v>12</v>
      </c>
      <c r="F29" s="79" t="s">
        <v>36</v>
      </c>
      <c r="G29" s="81">
        <v>0.86111111111111116</v>
      </c>
    </row>
    <row r="30" spans="2:7" x14ac:dyDescent="0.2">
      <c r="B30" s="78">
        <v>75</v>
      </c>
      <c r="C30" s="79" t="s">
        <v>144</v>
      </c>
      <c r="D30" s="79" t="s">
        <v>37</v>
      </c>
      <c r="E30" s="80" t="s">
        <v>13</v>
      </c>
      <c r="F30" s="79" t="s">
        <v>227</v>
      </c>
      <c r="G30" s="81">
        <v>0.90277777777777779</v>
      </c>
    </row>
    <row r="31" spans="2:7" x14ac:dyDescent="0.2">
      <c r="B31" s="78">
        <v>117</v>
      </c>
      <c r="C31" s="82" t="s">
        <v>177</v>
      </c>
      <c r="D31" s="82" t="s">
        <v>40</v>
      </c>
      <c r="E31" s="78" t="s">
        <v>13</v>
      </c>
      <c r="F31" s="84" t="s">
        <v>232</v>
      </c>
      <c r="G31" s="81">
        <v>0.9375</v>
      </c>
    </row>
    <row r="32" spans="2:7" x14ac:dyDescent="0.2">
      <c r="B32" s="78">
        <v>31</v>
      </c>
      <c r="C32" s="79" t="s">
        <v>55</v>
      </c>
      <c r="D32" s="79" t="s">
        <v>27</v>
      </c>
      <c r="E32" s="80" t="s">
        <v>13</v>
      </c>
      <c r="F32" s="79" t="s">
        <v>219</v>
      </c>
      <c r="G32" s="81">
        <v>0.84583333333333333</v>
      </c>
    </row>
    <row r="33" spans="2:7" x14ac:dyDescent="0.2">
      <c r="B33" s="78">
        <v>49</v>
      </c>
      <c r="C33" s="79" t="s">
        <v>125</v>
      </c>
      <c r="D33" s="79" t="s">
        <v>28</v>
      </c>
      <c r="E33" s="80" t="s">
        <v>12</v>
      </c>
      <c r="F33" s="79" t="s">
        <v>222</v>
      </c>
      <c r="G33" s="81">
        <v>0.8666666666666667</v>
      </c>
    </row>
    <row r="34" spans="2:7" x14ac:dyDescent="0.2">
      <c r="B34" s="78">
        <v>15</v>
      </c>
      <c r="C34" s="85" t="s">
        <v>78</v>
      </c>
      <c r="D34" s="85" t="s">
        <v>40</v>
      </c>
      <c r="E34" s="80" t="s">
        <v>13</v>
      </c>
      <c r="F34" s="85" t="s">
        <v>216</v>
      </c>
      <c r="G34" s="81">
        <v>0.82986111111111116</v>
      </c>
    </row>
    <row r="35" spans="2:7" x14ac:dyDescent="0.2">
      <c r="B35" s="78">
        <v>107</v>
      </c>
      <c r="C35" s="82" t="s">
        <v>172</v>
      </c>
      <c r="D35" s="82" t="s">
        <v>206</v>
      </c>
      <c r="E35" s="78" t="s">
        <v>12</v>
      </c>
      <c r="F35" s="84" t="s">
        <v>39</v>
      </c>
      <c r="G35" s="81">
        <v>0.92708333333333337</v>
      </c>
    </row>
    <row r="36" spans="2:7" x14ac:dyDescent="0.2">
      <c r="B36" s="78">
        <v>3</v>
      </c>
      <c r="C36" s="85" t="s">
        <v>101</v>
      </c>
      <c r="D36" s="85" t="s">
        <v>180</v>
      </c>
      <c r="E36" s="80" t="s">
        <v>12</v>
      </c>
      <c r="F36" s="85" t="s">
        <v>39</v>
      </c>
      <c r="G36" s="81">
        <v>0.81874999999999998</v>
      </c>
    </row>
    <row r="37" spans="2:7" x14ac:dyDescent="0.2">
      <c r="B37" s="78">
        <v>40</v>
      </c>
      <c r="C37" s="87" t="s">
        <v>121</v>
      </c>
      <c r="D37" s="87" t="s">
        <v>188</v>
      </c>
      <c r="E37" s="88" t="s">
        <v>13</v>
      </c>
      <c r="F37" s="87" t="s">
        <v>221</v>
      </c>
      <c r="G37" s="89">
        <v>0.85416666666666663</v>
      </c>
    </row>
    <row r="38" spans="2:7" x14ac:dyDescent="0.2">
      <c r="B38" s="78">
        <v>1</v>
      </c>
      <c r="C38" s="85" t="s">
        <v>99</v>
      </c>
      <c r="D38" s="85" t="s">
        <v>15</v>
      </c>
      <c r="E38" s="80" t="s">
        <v>12</v>
      </c>
      <c r="F38" s="85" t="s">
        <v>39</v>
      </c>
      <c r="G38" s="81">
        <v>0.81388888888888899</v>
      </c>
    </row>
    <row r="39" spans="2:7" x14ac:dyDescent="0.2">
      <c r="B39" s="78">
        <v>8</v>
      </c>
      <c r="C39" s="79" t="s">
        <v>61</v>
      </c>
      <c r="D39" s="79" t="s">
        <v>41</v>
      </c>
      <c r="E39" s="80" t="s">
        <v>13</v>
      </c>
      <c r="F39" s="79" t="s">
        <v>215</v>
      </c>
      <c r="G39" s="81">
        <v>0.82291666666666663</v>
      </c>
    </row>
    <row r="40" spans="2:7" x14ac:dyDescent="0.2">
      <c r="B40" s="78">
        <v>41</v>
      </c>
      <c r="C40" s="87" t="s">
        <v>35</v>
      </c>
      <c r="D40" s="87" t="s">
        <v>20</v>
      </c>
      <c r="E40" s="88" t="s">
        <v>12</v>
      </c>
      <c r="F40" s="87" t="s">
        <v>36</v>
      </c>
      <c r="G40" s="89">
        <v>0.86111111111111116</v>
      </c>
    </row>
    <row r="41" spans="2:7" x14ac:dyDescent="0.2">
      <c r="B41" s="78">
        <v>45</v>
      </c>
      <c r="C41" s="79" t="s">
        <v>35</v>
      </c>
      <c r="D41" s="79" t="s">
        <v>19</v>
      </c>
      <c r="E41" s="80" t="s">
        <v>12</v>
      </c>
      <c r="F41" s="79" t="s">
        <v>36</v>
      </c>
      <c r="G41" s="81">
        <v>0.86111111111111116</v>
      </c>
    </row>
    <row r="42" spans="2:7" x14ac:dyDescent="0.2">
      <c r="B42" s="78">
        <v>54</v>
      </c>
      <c r="C42" s="79" t="s">
        <v>127</v>
      </c>
      <c r="D42" s="79" t="s">
        <v>190</v>
      </c>
      <c r="E42" s="80" t="s">
        <v>12</v>
      </c>
      <c r="F42" s="79" t="s">
        <v>39</v>
      </c>
      <c r="G42" s="81">
        <v>0.875</v>
      </c>
    </row>
    <row r="43" spans="2:7" x14ac:dyDescent="0.2">
      <c r="B43" s="78">
        <v>63</v>
      </c>
      <c r="C43" s="79" t="s">
        <v>135</v>
      </c>
      <c r="D43" s="79" t="s">
        <v>194</v>
      </c>
      <c r="E43" s="80" t="s">
        <v>13</v>
      </c>
      <c r="F43" s="79" t="s">
        <v>224</v>
      </c>
      <c r="G43" s="81">
        <v>0.88541666666666663</v>
      </c>
    </row>
    <row r="44" spans="2:7" x14ac:dyDescent="0.2">
      <c r="B44" s="78">
        <v>48</v>
      </c>
      <c r="C44" s="79" t="s">
        <v>124</v>
      </c>
      <c r="D44" s="79" t="s">
        <v>48</v>
      </c>
      <c r="E44" s="80" t="s">
        <v>12</v>
      </c>
      <c r="F44" s="79" t="s">
        <v>222</v>
      </c>
      <c r="G44" s="81">
        <v>0.8666666666666667</v>
      </c>
    </row>
    <row r="45" spans="2:7" x14ac:dyDescent="0.2">
      <c r="B45" s="78">
        <v>87</v>
      </c>
      <c r="C45" s="79" t="s">
        <v>155</v>
      </c>
      <c r="D45" s="79" t="s">
        <v>77</v>
      </c>
      <c r="E45" s="80" t="s">
        <v>12</v>
      </c>
      <c r="F45" s="79" t="s">
        <v>39</v>
      </c>
      <c r="G45" s="81">
        <v>0.91319444444444453</v>
      </c>
    </row>
    <row r="46" spans="2:7" x14ac:dyDescent="0.2">
      <c r="B46" s="78">
        <v>85</v>
      </c>
      <c r="C46" s="79" t="s">
        <v>46</v>
      </c>
      <c r="D46" s="79" t="s">
        <v>45</v>
      </c>
      <c r="E46" s="80" t="s">
        <v>13</v>
      </c>
      <c r="F46" s="79" t="s">
        <v>39</v>
      </c>
      <c r="G46" s="81">
        <v>0.82638888888888884</v>
      </c>
    </row>
    <row r="47" spans="2:7" x14ac:dyDescent="0.2">
      <c r="B47" s="78">
        <v>99</v>
      </c>
      <c r="C47" s="82" t="s">
        <v>166</v>
      </c>
      <c r="D47" s="82" t="s">
        <v>203</v>
      </c>
      <c r="E47" s="78" t="s">
        <v>12</v>
      </c>
      <c r="F47" s="79" t="s">
        <v>230</v>
      </c>
      <c r="G47" s="81">
        <v>0.92361111111111116</v>
      </c>
    </row>
    <row r="48" spans="2:7" x14ac:dyDescent="0.2">
      <c r="B48" s="78">
        <v>13</v>
      </c>
      <c r="C48" s="85" t="s">
        <v>38</v>
      </c>
      <c r="D48" s="85" t="s">
        <v>28</v>
      </c>
      <c r="E48" s="80" t="s">
        <v>12</v>
      </c>
      <c r="F48" s="85" t="s">
        <v>39</v>
      </c>
      <c r="G48" s="81">
        <v>0.82777777777777783</v>
      </c>
    </row>
    <row r="49" spans="2:7" x14ac:dyDescent="0.2">
      <c r="B49" s="78">
        <v>6</v>
      </c>
      <c r="C49" s="79" t="s">
        <v>104</v>
      </c>
      <c r="D49" s="79" t="s">
        <v>183</v>
      </c>
      <c r="E49" s="80" t="s">
        <v>12</v>
      </c>
      <c r="F49" s="79" t="s">
        <v>64</v>
      </c>
      <c r="G49" s="81">
        <v>0.81597222222222221</v>
      </c>
    </row>
    <row r="50" spans="2:7" x14ac:dyDescent="0.2">
      <c r="B50" s="78">
        <v>109</v>
      </c>
      <c r="C50" s="82" t="s">
        <v>76</v>
      </c>
      <c r="D50" s="82" t="s">
        <v>75</v>
      </c>
      <c r="E50" s="78" t="s">
        <v>12</v>
      </c>
      <c r="F50" s="84" t="s">
        <v>231</v>
      </c>
      <c r="G50" s="81">
        <v>0.93055555555555547</v>
      </c>
    </row>
    <row r="51" spans="2:7" x14ac:dyDescent="0.2">
      <c r="B51" s="78">
        <v>32</v>
      </c>
      <c r="C51" s="79" t="s">
        <v>56</v>
      </c>
      <c r="D51" s="79" t="s">
        <v>25</v>
      </c>
      <c r="E51" s="80" t="s">
        <v>12</v>
      </c>
      <c r="F51" s="79" t="s">
        <v>220</v>
      </c>
      <c r="G51" s="81">
        <v>0.85069444444444453</v>
      </c>
    </row>
    <row r="52" spans="2:7" x14ac:dyDescent="0.2">
      <c r="B52" s="78">
        <v>16</v>
      </c>
      <c r="C52" s="85" t="s">
        <v>83</v>
      </c>
      <c r="D52" s="85" t="s">
        <v>40</v>
      </c>
      <c r="E52" s="80" t="s">
        <v>13</v>
      </c>
      <c r="F52" s="85" t="s">
        <v>216</v>
      </c>
      <c r="G52" s="81">
        <v>0.82986111111111116</v>
      </c>
    </row>
    <row r="53" spans="2:7" x14ac:dyDescent="0.2">
      <c r="B53" s="78">
        <v>22</v>
      </c>
      <c r="C53" s="82" t="s">
        <v>112</v>
      </c>
      <c r="D53" s="82" t="s">
        <v>209</v>
      </c>
      <c r="E53" s="78" t="s">
        <v>12</v>
      </c>
      <c r="F53" s="84" t="s">
        <v>39</v>
      </c>
      <c r="G53" s="81"/>
    </row>
    <row r="54" spans="2:7" x14ac:dyDescent="0.2">
      <c r="B54" s="78">
        <v>30</v>
      </c>
      <c r="C54" s="79" t="s">
        <v>115</v>
      </c>
      <c r="D54" s="79" t="s">
        <v>27</v>
      </c>
      <c r="E54" s="80" t="s">
        <v>13</v>
      </c>
      <c r="F54" s="79" t="s">
        <v>219</v>
      </c>
      <c r="G54" s="81">
        <v>0.84583333333333333</v>
      </c>
    </row>
    <row r="55" spans="2:7" x14ac:dyDescent="0.2">
      <c r="B55" s="78">
        <v>2</v>
      </c>
      <c r="C55" s="85" t="s">
        <v>100</v>
      </c>
      <c r="D55" s="85" t="s">
        <v>180</v>
      </c>
      <c r="E55" s="80" t="s">
        <v>12</v>
      </c>
      <c r="F55" s="85" t="s">
        <v>64</v>
      </c>
      <c r="G55" s="81">
        <v>0.81597222222222221</v>
      </c>
    </row>
    <row r="56" spans="2:7" x14ac:dyDescent="0.2">
      <c r="B56" s="78">
        <v>46</v>
      </c>
      <c r="C56" s="79" t="s">
        <v>62</v>
      </c>
      <c r="D56" s="79" t="s">
        <v>19</v>
      </c>
      <c r="E56" s="80" t="s">
        <v>12</v>
      </c>
      <c r="F56" s="79" t="s">
        <v>222</v>
      </c>
      <c r="G56" s="81">
        <v>0.8666666666666667</v>
      </c>
    </row>
    <row r="57" spans="2:7" x14ac:dyDescent="0.2">
      <c r="B57" s="78">
        <v>72</v>
      </c>
      <c r="C57" s="79" t="s">
        <v>142</v>
      </c>
      <c r="D57" s="79" t="s">
        <v>20</v>
      </c>
      <c r="E57" s="80" t="s">
        <v>12</v>
      </c>
      <c r="F57" s="79" t="s">
        <v>226</v>
      </c>
      <c r="G57" s="81">
        <v>0.89583333333333337</v>
      </c>
    </row>
    <row r="58" spans="2:7" x14ac:dyDescent="0.2">
      <c r="B58" s="78">
        <v>66</v>
      </c>
      <c r="C58" s="79" t="s">
        <v>136</v>
      </c>
      <c r="D58" s="79" t="s">
        <v>196</v>
      </c>
      <c r="E58" s="80" t="s">
        <v>12</v>
      </c>
      <c r="F58" s="79" t="s">
        <v>225</v>
      </c>
      <c r="G58" s="81">
        <v>0.88888888888888884</v>
      </c>
    </row>
    <row r="59" spans="2:7" x14ac:dyDescent="0.2">
      <c r="B59" s="78">
        <v>65</v>
      </c>
      <c r="C59" s="79" t="s">
        <v>79</v>
      </c>
      <c r="D59" s="79" t="s">
        <v>195</v>
      </c>
      <c r="E59" s="80" t="s">
        <v>12</v>
      </c>
      <c r="F59" s="79" t="s">
        <v>225</v>
      </c>
      <c r="G59" s="81">
        <v>0.88888888888888884</v>
      </c>
    </row>
    <row r="60" spans="2:7" x14ac:dyDescent="0.2">
      <c r="B60" s="78">
        <v>57</v>
      </c>
      <c r="C60" s="79" t="s">
        <v>130</v>
      </c>
      <c r="D60" s="79" t="s">
        <v>192</v>
      </c>
      <c r="E60" s="80" t="s">
        <v>13</v>
      </c>
      <c r="F60" s="79" t="s">
        <v>223</v>
      </c>
      <c r="G60" s="81">
        <v>0.87847222222222221</v>
      </c>
    </row>
    <row r="61" spans="2:7" x14ac:dyDescent="0.2">
      <c r="B61" s="78">
        <v>77</v>
      </c>
      <c r="C61" s="79" t="s">
        <v>67</v>
      </c>
      <c r="D61" s="79" t="s">
        <v>26</v>
      </c>
      <c r="E61" s="80" t="s">
        <v>12</v>
      </c>
      <c r="F61" s="79" t="s">
        <v>228</v>
      </c>
      <c r="G61" s="81">
        <v>0.90972222222222221</v>
      </c>
    </row>
    <row r="62" spans="2:7" x14ac:dyDescent="0.2">
      <c r="B62" s="78">
        <v>94</v>
      </c>
      <c r="C62" s="82" t="s">
        <v>67</v>
      </c>
      <c r="D62" s="82" t="s">
        <v>20</v>
      </c>
      <c r="E62" s="78" t="s">
        <v>12</v>
      </c>
      <c r="F62" s="79" t="s">
        <v>39</v>
      </c>
      <c r="G62" s="81">
        <v>0.91666666666666663</v>
      </c>
    </row>
    <row r="63" spans="2:7" x14ac:dyDescent="0.2">
      <c r="B63" s="78">
        <v>71</v>
      </c>
      <c r="C63" s="79" t="s">
        <v>141</v>
      </c>
      <c r="D63" s="79" t="s">
        <v>199</v>
      </c>
      <c r="E63" s="80" t="s">
        <v>12</v>
      </c>
      <c r="F63" s="79" t="s">
        <v>226</v>
      </c>
      <c r="G63" s="81">
        <v>0.89583333333333337</v>
      </c>
    </row>
    <row r="64" spans="2:7" x14ac:dyDescent="0.2">
      <c r="B64" s="78">
        <v>122</v>
      </c>
      <c r="C64" s="82" t="s">
        <v>97</v>
      </c>
      <c r="D64" s="82" t="s">
        <v>11</v>
      </c>
      <c r="E64" s="78" t="s">
        <v>12</v>
      </c>
      <c r="F64" s="84" t="s">
        <v>39</v>
      </c>
      <c r="G64" s="81">
        <v>0.85763888888888884</v>
      </c>
    </row>
    <row r="65" spans="2:7" x14ac:dyDescent="0.2">
      <c r="B65" s="78">
        <v>64</v>
      </c>
      <c r="C65" s="79" t="s">
        <v>71</v>
      </c>
      <c r="D65" s="79" t="s">
        <v>25</v>
      </c>
      <c r="E65" s="80" t="s">
        <v>12</v>
      </c>
      <c r="F65" s="79" t="s">
        <v>224</v>
      </c>
      <c r="G65" s="81">
        <v>0.88541666666666663</v>
      </c>
    </row>
    <row r="66" spans="2:7" x14ac:dyDescent="0.2">
      <c r="B66" s="78">
        <v>50</v>
      </c>
      <c r="C66" s="79" t="s">
        <v>126</v>
      </c>
      <c r="D66" s="79" t="s">
        <v>48</v>
      </c>
      <c r="E66" s="80" t="s">
        <v>12</v>
      </c>
      <c r="F66" s="79" t="s">
        <v>60</v>
      </c>
      <c r="G66" s="81">
        <v>0.87152777777777779</v>
      </c>
    </row>
    <row r="67" spans="2:7" x14ac:dyDescent="0.2">
      <c r="B67" s="78">
        <v>51</v>
      </c>
      <c r="C67" s="79" t="s">
        <v>126</v>
      </c>
      <c r="D67" s="79" t="s">
        <v>72</v>
      </c>
      <c r="E67" s="80" t="s">
        <v>13</v>
      </c>
      <c r="F67" s="79" t="s">
        <v>60</v>
      </c>
      <c r="G67" s="81">
        <v>0.87152777777777779</v>
      </c>
    </row>
    <row r="68" spans="2:7" x14ac:dyDescent="0.2">
      <c r="B68" s="78">
        <v>56</v>
      </c>
      <c r="C68" s="79" t="s">
        <v>129</v>
      </c>
      <c r="D68" s="79" t="s">
        <v>191</v>
      </c>
      <c r="E68" s="80" t="s">
        <v>12</v>
      </c>
      <c r="F68" s="79" t="s">
        <v>223</v>
      </c>
      <c r="G68" s="81">
        <v>0.87847222222222221</v>
      </c>
    </row>
    <row r="69" spans="2:7" x14ac:dyDescent="0.2">
      <c r="B69" s="78">
        <v>60</v>
      </c>
      <c r="C69" s="79" t="s">
        <v>129</v>
      </c>
      <c r="D69" s="79" t="s">
        <v>19</v>
      </c>
      <c r="E69" s="80" t="s">
        <v>12</v>
      </c>
      <c r="F69" s="79" t="s">
        <v>223</v>
      </c>
      <c r="G69" s="81">
        <v>0.87847222222222221</v>
      </c>
    </row>
    <row r="70" spans="2:7" ht="30" x14ac:dyDescent="0.2">
      <c r="B70" s="78">
        <v>9</v>
      </c>
      <c r="C70" s="85" t="s">
        <v>106</v>
      </c>
      <c r="D70" s="85" t="s">
        <v>22</v>
      </c>
      <c r="E70" s="80" t="s">
        <v>13</v>
      </c>
      <c r="F70" s="85" t="s">
        <v>215</v>
      </c>
      <c r="G70" s="81">
        <v>0.82291666666666663</v>
      </c>
    </row>
    <row r="71" spans="2:7" x14ac:dyDescent="0.2">
      <c r="B71" s="78">
        <v>110</v>
      </c>
      <c r="C71" s="82" t="s">
        <v>96</v>
      </c>
      <c r="D71" s="82" t="s">
        <v>41</v>
      </c>
      <c r="E71" s="78" t="s">
        <v>13</v>
      </c>
      <c r="F71" s="84" t="s">
        <v>231</v>
      </c>
      <c r="G71" s="81">
        <v>0.93055555555555547</v>
      </c>
    </row>
    <row r="72" spans="2:7" x14ac:dyDescent="0.2">
      <c r="B72" s="78">
        <v>96</v>
      </c>
      <c r="C72" s="82" t="s">
        <v>163</v>
      </c>
      <c r="D72" s="82" t="s">
        <v>11</v>
      </c>
      <c r="E72" s="78" t="s">
        <v>12</v>
      </c>
      <c r="F72" s="79" t="s">
        <v>233</v>
      </c>
      <c r="G72" s="81"/>
    </row>
    <row r="73" spans="2:7" x14ac:dyDescent="0.2">
      <c r="B73" s="78">
        <v>92</v>
      </c>
      <c r="C73" s="82" t="s">
        <v>160</v>
      </c>
      <c r="D73" s="82" t="s">
        <v>201</v>
      </c>
      <c r="E73" s="78" t="s">
        <v>12</v>
      </c>
      <c r="F73" s="79" t="s">
        <v>39</v>
      </c>
      <c r="G73" s="81">
        <v>0.92361111111111116</v>
      </c>
    </row>
    <row r="74" spans="2:7" x14ac:dyDescent="0.2">
      <c r="B74" s="78">
        <v>42</v>
      </c>
      <c r="C74" s="87" t="s">
        <v>122</v>
      </c>
      <c r="D74" s="87" t="s">
        <v>189</v>
      </c>
      <c r="E74" s="88" t="s">
        <v>12</v>
      </c>
      <c r="F74" s="87" t="s">
        <v>36</v>
      </c>
      <c r="G74" s="89">
        <v>0.86111111111111116</v>
      </c>
    </row>
    <row r="75" spans="2:7" x14ac:dyDescent="0.2">
      <c r="B75" s="78">
        <v>14</v>
      </c>
      <c r="C75" s="85" t="s">
        <v>110</v>
      </c>
      <c r="D75" s="85" t="s">
        <v>185</v>
      </c>
      <c r="E75" s="80" t="s">
        <v>12</v>
      </c>
      <c r="F75" s="85" t="s">
        <v>39</v>
      </c>
      <c r="G75" s="81">
        <v>0.83333333333333337</v>
      </c>
    </row>
    <row r="76" spans="2:7" x14ac:dyDescent="0.2">
      <c r="B76" s="78">
        <v>36</v>
      </c>
      <c r="C76" s="79" t="s">
        <v>54</v>
      </c>
      <c r="D76" s="79" t="s">
        <v>25</v>
      </c>
      <c r="E76" s="80" t="s">
        <v>12</v>
      </c>
      <c r="F76" s="79" t="s">
        <v>220</v>
      </c>
      <c r="G76" s="81">
        <v>0.85069444444444453</v>
      </c>
    </row>
    <row r="77" spans="2:7" x14ac:dyDescent="0.2">
      <c r="B77" s="78">
        <v>114</v>
      </c>
      <c r="C77" s="82" t="s">
        <v>146</v>
      </c>
      <c r="D77" s="82" t="s">
        <v>21</v>
      </c>
      <c r="E77" s="78" t="s">
        <v>12</v>
      </c>
      <c r="F77" s="84" t="s">
        <v>228</v>
      </c>
      <c r="G77" s="81">
        <v>0.90972222222222221</v>
      </c>
    </row>
    <row r="78" spans="2:7" x14ac:dyDescent="0.2">
      <c r="B78" s="78">
        <v>61</v>
      </c>
      <c r="C78" s="79" t="s">
        <v>133</v>
      </c>
      <c r="D78" s="79" t="s">
        <v>70</v>
      </c>
      <c r="E78" s="80" t="s">
        <v>13</v>
      </c>
      <c r="F78" s="79" t="s">
        <v>224</v>
      </c>
      <c r="G78" s="81">
        <v>0.88541666666666663</v>
      </c>
    </row>
    <row r="79" spans="2:7" x14ac:dyDescent="0.2">
      <c r="B79" s="78">
        <v>93</v>
      </c>
      <c r="C79" s="82" t="s">
        <v>161</v>
      </c>
      <c r="D79" s="82" t="s">
        <v>202</v>
      </c>
      <c r="E79" s="78" t="s">
        <v>13</v>
      </c>
      <c r="F79" s="79" t="s">
        <v>39</v>
      </c>
      <c r="G79" s="81">
        <v>0.92361111111111116</v>
      </c>
    </row>
    <row r="80" spans="2:7" x14ac:dyDescent="0.2">
      <c r="B80" s="78">
        <v>28</v>
      </c>
      <c r="C80" s="79" t="s">
        <v>52</v>
      </c>
      <c r="D80" s="79" t="s">
        <v>53</v>
      </c>
      <c r="E80" s="80" t="s">
        <v>13</v>
      </c>
      <c r="F80" s="79" t="s">
        <v>219</v>
      </c>
      <c r="G80" s="81">
        <v>0.84583333333333333</v>
      </c>
    </row>
    <row r="81" spans="2:7" x14ac:dyDescent="0.2">
      <c r="B81" s="78">
        <v>103</v>
      </c>
      <c r="C81" s="82" t="s">
        <v>170</v>
      </c>
      <c r="D81" s="82" t="s">
        <v>98</v>
      </c>
      <c r="E81" s="78" t="s">
        <v>12</v>
      </c>
      <c r="F81" s="79" t="s">
        <v>234</v>
      </c>
      <c r="G81" s="81"/>
    </row>
    <row r="82" spans="2:7" x14ac:dyDescent="0.2">
      <c r="B82" s="78">
        <v>104</v>
      </c>
      <c r="C82" s="82" t="s">
        <v>170</v>
      </c>
      <c r="D82" s="82" t="s">
        <v>212</v>
      </c>
      <c r="E82" s="78" t="s">
        <v>12</v>
      </c>
      <c r="F82" s="79" t="s">
        <v>234</v>
      </c>
      <c r="G82" s="81"/>
    </row>
    <row r="83" spans="2:7" x14ac:dyDescent="0.2">
      <c r="B83" s="78">
        <v>73</v>
      </c>
      <c r="C83" s="79" t="s">
        <v>65</v>
      </c>
      <c r="D83" s="79" t="s">
        <v>66</v>
      </c>
      <c r="E83" s="80" t="s">
        <v>13</v>
      </c>
      <c r="F83" s="79" t="s">
        <v>227</v>
      </c>
      <c r="G83" s="81">
        <v>0.90277777777777779</v>
      </c>
    </row>
    <row r="84" spans="2:7" x14ac:dyDescent="0.2">
      <c r="B84" s="78">
        <v>98</v>
      </c>
      <c r="C84" s="82" t="s">
        <v>165</v>
      </c>
      <c r="D84" s="82" t="s">
        <v>195</v>
      </c>
      <c r="E84" s="78" t="s">
        <v>12</v>
      </c>
      <c r="F84" s="79" t="s">
        <v>233</v>
      </c>
      <c r="G84" s="81"/>
    </row>
    <row r="85" spans="2:7" x14ac:dyDescent="0.2">
      <c r="B85" s="90">
        <v>95</v>
      </c>
      <c r="C85" s="91" t="s">
        <v>162</v>
      </c>
      <c r="D85" s="91" t="s">
        <v>211</v>
      </c>
      <c r="E85" s="90" t="s">
        <v>13</v>
      </c>
      <c r="F85" s="92" t="s">
        <v>233</v>
      </c>
      <c r="G85" s="93"/>
    </row>
    <row r="86" spans="2:7" x14ac:dyDescent="0.2">
      <c r="B86" s="78">
        <v>100</v>
      </c>
      <c r="C86" s="82" t="s">
        <v>167</v>
      </c>
      <c r="D86" s="82" t="s">
        <v>204</v>
      </c>
      <c r="E86" s="78" t="s">
        <v>13</v>
      </c>
      <c r="F86" s="79" t="s">
        <v>230</v>
      </c>
      <c r="G86" s="94">
        <v>0.92361111111111116</v>
      </c>
    </row>
    <row r="87" spans="2:7" x14ac:dyDescent="0.2">
      <c r="B87" s="78">
        <v>111</v>
      </c>
      <c r="C87" s="82" t="s">
        <v>74</v>
      </c>
      <c r="D87" s="82" t="s">
        <v>73</v>
      </c>
      <c r="E87" s="78" t="s">
        <v>12</v>
      </c>
      <c r="F87" s="84" t="s">
        <v>231</v>
      </c>
      <c r="G87" s="94">
        <v>0.93055555555555503</v>
      </c>
    </row>
    <row r="88" spans="2:7" x14ac:dyDescent="0.2">
      <c r="B88" s="78">
        <v>106</v>
      </c>
      <c r="C88" s="82" t="s">
        <v>108</v>
      </c>
      <c r="D88" s="82" t="s">
        <v>205</v>
      </c>
      <c r="E88" s="78" t="s">
        <v>12</v>
      </c>
      <c r="F88" s="84" t="s">
        <v>215</v>
      </c>
      <c r="G88" s="94">
        <v>0.82291666666666663</v>
      </c>
    </row>
    <row r="89" spans="2:7" x14ac:dyDescent="0.2">
      <c r="B89" s="78">
        <v>86</v>
      </c>
      <c r="C89" s="82" t="s">
        <v>153</v>
      </c>
      <c r="D89" s="82" t="s">
        <v>210</v>
      </c>
      <c r="E89" s="78" t="s">
        <v>12</v>
      </c>
      <c r="F89" s="84" t="s">
        <v>39</v>
      </c>
      <c r="G89" s="94"/>
    </row>
    <row r="90" spans="2:7" x14ac:dyDescent="0.2">
      <c r="B90" s="90">
        <v>108</v>
      </c>
      <c r="C90" s="82" t="s">
        <v>153</v>
      </c>
      <c r="D90" s="82" t="s">
        <v>84</v>
      </c>
      <c r="E90" s="78" t="s">
        <v>12</v>
      </c>
      <c r="F90" s="84" t="s">
        <v>39</v>
      </c>
      <c r="G90" s="94">
        <v>0.92708333333333337</v>
      </c>
    </row>
    <row r="91" spans="2:7" x14ac:dyDescent="0.2">
      <c r="B91" s="78">
        <v>24</v>
      </c>
      <c r="C91" s="79" t="s">
        <v>43</v>
      </c>
      <c r="D91" s="79" t="s">
        <v>14</v>
      </c>
      <c r="E91" s="80" t="s">
        <v>12</v>
      </c>
      <c r="F91" s="79" t="s">
        <v>218</v>
      </c>
      <c r="G91" s="94">
        <v>0.84166666666666667</v>
      </c>
    </row>
    <row r="92" spans="2:7" x14ac:dyDescent="0.2">
      <c r="B92" s="78">
        <v>76</v>
      </c>
      <c r="C92" s="79" t="s">
        <v>69</v>
      </c>
      <c r="D92" s="79" t="s">
        <v>70</v>
      </c>
      <c r="E92" s="80" t="s">
        <v>13</v>
      </c>
      <c r="F92" s="79" t="s">
        <v>227</v>
      </c>
      <c r="G92" s="94">
        <v>0.90277777777777779</v>
      </c>
    </row>
    <row r="93" spans="2:7" x14ac:dyDescent="0.2">
      <c r="B93" s="78">
        <v>89</v>
      </c>
      <c r="C93" s="82" t="s">
        <v>157</v>
      </c>
      <c r="D93" s="82" t="s">
        <v>17</v>
      </c>
      <c r="E93" s="78" t="s">
        <v>13</v>
      </c>
      <c r="F93" s="79" t="s">
        <v>39</v>
      </c>
      <c r="G93" s="94">
        <v>0.9194444444444444</v>
      </c>
    </row>
    <row r="94" spans="2:7" x14ac:dyDescent="0.2">
      <c r="B94" s="78">
        <v>88</v>
      </c>
      <c r="C94" s="82" t="s">
        <v>156</v>
      </c>
      <c r="D94" s="82" t="s">
        <v>49</v>
      </c>
      <c r="E94" s="78" t="s">
        <v>12</v>
      </c>
      <c r="F94" s="79" t="s">
        <v>39</v>
      </c>
      <c r="G94" s="94">
        <v>0.91875000000000007</v>
      </c>
    </row>
    <row r="95" spans="2:7" x14ac:dyDescent="0.2">
      <c r="B95" s="90">
        <v>69</v>
      </c>
      <c r="C95" s="79" t="s">
        <v>139</v>
      </c>
      <c r="D95" s="79" t="s">
        <v>198</v>
      </c>
      <c r="E95" s="80" t="s">
        <v>13</v>
      </c>
      <c r="F95" s="79" t="s">
        <v>226</v>
      </c>
      <c r="G95" s="94">
        <v>0.89583333333333337</v>
      </c>
    </row>
    <row r="96" spans="2:7" x14ac:dyDescent="0.2">
      <c r="B96" s="78">
        <v>34</v>
      </c>
      <c r="C96" s="79" t="s">
        <v>116</v>
      </c>
      <c r="D96" s="79" t="s">
        <v>28</v>
      </c>
      <c r="E96" s="80" t="s">
        <v>12</v>
      </c>
      <c r="F96" s="79" t="s">
        <v>220</v>
      </c>
      <c r="G96" s="94">
        <v>0.85069444444444453</v>
      </c>
    </row>
    <row r="97" spans="2:7" x14ac:dyDescent="0.2">
      <c r="B97" s="78">
        <v>47</v>
      </c>
      <c r="C97" s="79" t="s">
        <v>123</v>
      </c>
      <c r="D97" s="79" t="s">
        <v>59</v>
      </c>
      <c r="E97" s="80" t="s">
        <v>12</v>
      </c>
      <c r="F97" s="79" t="s">
        <v>222</v>
      </c>
      <c r="G97" s="94">
        <v>0.8666666666666667</v>
      </c>
    </row>
    <row r="98" spans="2:7" x14ac:dyDescent="0.2">
      <c r="B98" s="78">
        <v>58</v>
      </c>
      <c r="C98" s="79" t="s">
        <v>131</v>
      </c>
      <c r="D98" s="79" t="s">
        <v>193</v>
      </c>
      <c r="E98" s="80" t="s">
        <v>12</v>
      </c>
      <c r="F98" s="79" t="s">
        <v>223</v>
      </c>
      <c r="G98" s="94">
        <v>0.87847222222222221</v>
      </c>
    </row>
    <row r="99" spans="2:7" x14ac:dyDescent="0.2">
      <c r="B99" s="78">
        <v>97</v>
      </c>
      <c r="C99" s="82" t="s">
        <v>164</v>
      </c>
      <c r="D99" s="82" t="s">
        <v>20</v>
      </c>
      <c r="E99" s="78" t="s">
        <v>12</v>
      </c>
      <c r="F99" s="79" t="s">
        <v>233</v>
      </c>
      <c r="G99" s="94"/>
    </row>
    <row r="100" spans="2:7" x14ac:dyDescent="0.2">
      <c r="B100" s="90">
        <v>82</v>
      </c>
      <c r="C100" s="79" t="s">
        <v>150</v>
      </c>
      <c r="D100" s="79" t="s">
        <v>48</v>
      </c>
      <c r="E100" s="80" t="s">
        <v>12</v>
      </c>
      <c r="F100" s="79" t="s">
        <v>229</v>
      </c>
      <c r="G100" s="94">
        <v>0.92708333333333337</v>
      </c>
    </row>
    <row r="101" spans="2:7" x14ac:dyDescent="0.2">
      <c r="B101" s="78">
        <v>121</v>
      </c>
      <c r="C101" s="82" t="s">
        <v>169</v>
      </c>
      <c r="D101" s="82" t="s">
        <v>68</v>
      </c>
      <c r="E101" s="78" t="s">
        <v>13</v>
      </c>
      <c r="F101" s="79" t="s">
        <v>234</v>
      </c>
      <c r="G101" s="94"/>
    </row>
    <row r="102" spans="2:7" x14ac:dyDescent="0.2">
      <c r="B102" s="78">
        <v>38</v>
      </c>
      <c r="C102" s="79" t="s">
        <v>119</v>
      </c>
      <c r="D102" s="79" t="s">
        <v>23</v>
      </c>
      <c r="E102" s="80" t="s">
        <v>12</v>
      </c>
      <c r="F102" s="79" t="s">
        <v>221</v>
      </c>
      <c r="G102" s="94">
        <v>0.85416666666666663</v>
      </c>
    </row>
    <row r="103" spans="2:7" x14ac:dyDescent="0.2">
      <c r="B103" s="78">
        <v>83</v>
      </c>
      <c r="C103" s="79" t="s">
        <v>151</v>
      </c>
      <c r="D103" s="79" t="s">
        <v>98</v>
      </c>
      <c r="E103" s="80" t="s">
        <v>12</v>
      </c>
      <c r="F103" s="79" t="s">
        <v>229</v>
      </c>
      <c r="G103" s="94">
        <v>0.92708333333333337</v>
      </c>
    </row>
    <row r="104" spans="2:7" x14ac:dyDescent="0.2">
      <c r="B104" s="78">
        <v>78</v>
      </c>
      <c r="C104" s="79" t="s">
        <v>145</v>
      </c>
      <c r="D104" s="79" t="s">
        <v>73</v>
      </c>
      <c r="E104" s="80" t="s">
        <v>12</v>
      </c>
      <c r="F104" s="79" t="s">
        <v>228</v>
      </c>
      <c r="G104" s="94">
        <v>0.90972222222222221</v>
      </c>
    </row>
    <row r="105" spans="2:7" x14ac:dyDescent="0.2">
      <c r="B105" s="78">
        <v>4</v>
      </c>
      <c r="C105" s="85" t="s">
        <v>102</v>
      </c>
      <c r="D105" s="85" t="s">
        <v>181</v>
      </c>
      <c r="E105" s="80" t="s">
        <v>13</v>
      </c>
      <c r="F105" s="79" t="s">
        <v>39</v>
      </c>
      <c r="G105" s="94">
        <v>0.81874999999999998</v>
      </c>
    </row>
    <row r="106" spans="2:7" x14ac:dyDescent="0.2">
      <c r="B106" s="90">
        <v>120</v>
      </c>
      <c r="C106" s="82" t="s">
        <v>154</v>
      </c>
      <c r="D106" s="82" t="s">
        <v>25</v>
      </c>
      <c r="E106" s="78" t="s">
        <v>12</v>
      </c>
      <c r="F106" s="84" t="s">
        <v>39</v>
      </c>
      <c r="G106" s="94">
        <v>0.91319444444444453</v>
      </c>
    </row>
    <row r="107" spans="2:7" x14ac:dyDescent="0.2">
      <c r="B107" s="78">
        <v>74</v>
      </c>
      <c r="C107" s="79" t="s">
        <v>143</v>
      </c>
      <c r="D107" s="79" t="s">
        <v>200</v>
      </c>
      <c r="E107" s="80" t="s">
        <v>13</v>
      </c>
      <c r="F107" s="79" t="s">
        <v>227</v>
      </c>
      <c r="G107" s="94">
        <v>0.90277777777777779</v>
      </c>
    </row>
    <row r="108" spans="2:7" x14ac:dyDescent="0.2">
      <c r="B108" s="78">
        <v>67</v>
      </c>
      <c r="C108" s="79" t="s">
        <v>137</v>
      </c>
      <c r="D108" s="79" t="s">
        <v>197</v>
      </c>
      <c r="E108" s="80" t="s">
        <v>13</v>
      </c>
      <c r="F108" s="79" t="s">
        <v>225</v>
      </c>
      <c r="G108" s="94">
        <v>0.88888888888888884</v>
      </c>
    </row>
    <row r="109" spans="2:7" x14ac:dyDescent="0.2">
      <c r="B109" s="78">
        <v>43</v>
      </c>
      <c r="C109" s="87" t="s">
        <v>32</v>
      </c>
      <c r="D109" s="87" t="s">
        <v>21</v>
      </c>
      <c r="E109" s="88" t="s">
        <v>12</v>
      </c>
      <c r="F109" s="87" t="s">
        <v>36</v>
      </c>
      <c r="G109" s="95">
        <v>0.86111111111111116</v>
      </c>
    </row>
    <row r="110" spans="2:7" x14ac:dyDescent="0.2">
      <c r="B110" s="78">
        <v>18</v>
      </c>
      <c r="C110" s="79" t="s">
        <v>111</v>
      </c>
      <c r="D110" s="79" t="s">
        <v>187</v>
      </c>
      <c r="E110" s="80" t="s">
        <v>13</v>
      </c>
      <c r="F110" s="79" t="s">
        <v>216</v>
      </c>
      <c r="G110" s="96">
        <v>0.82986111111111105</v>
      </c>
    </row>
    <row r="111" spans="2:7" x14ac:dyDescent="0.2">
      <c r="B111" s="90">
        <v>20</v>
      </c>
      <c r="C111" s="79" t="s">
        <v>111</v>
      </c>
      <c r="D111" s="79" t="s">
        <v>41</v>
      </c>
      <c r="E111" s="80" t="s">
        <v>13</v>
      </c>
      <c r="F111" s="79" t="s">
        <v>217</v>
      </c>
      <c r="G111" s="96">
        <v>0.83680555555555547</v>
      </c>
    </row>
    <row r="112" spans="2:7" x14ac:dyDescent="0.2">
      <c r="B112" s="78">
        <v>102</v>
      </c>
      <c r="C112" s="82" t="s">
        <v>111</v>
      </c>
      <c r="D112" s="82" t="s">
        <v>187</v>
      </c>
      <c r="E112" s="78" t="s">
        <v>13</v>
      </c>
      <c r="F112" s="84" t="s">
        <v>217</v>
      </c>
      <c r="G112" s="94">
        <v>0.83680555555555547</v>
      </c>
    </row>
    <row r="113" spans="2:7" x14ac:dyDescent="0.2">
      <c r="B113" s="78">
        <v>52</v>
      </c>
      <c r="C113" s="79" t="s">
        <v>59</v>
      </c>
      <c r="D113" s="79" t="s">
        <v>15</v>
      </c>
      <c r="E113" s="80" t="s">
        <v>12</v>
      </c>
      <c r="F113" s="79" t="s">
        <v>60</v>
      </c>
      <c r="G113" s="94">
        <v>0.87152777777777779</v>
      </c>
    </row>
    <row r="114" spans="2:7" x14ac:dyDescent="0.2">
      <c r="B114" s="78">
        <v>37</v>
      </c>
      <c r="C114" s="79" t="s">
        <v>118</v>
      </c>
      <c r="D114" s="79" t="s">
        <v>118</v>
      </c>
      <c r="E114" s="80"/>
      <c r="F114" s="79" t="s">
        <v>221</v>
      </c>
      <c r="G114" s="94">
        <v>0.85416666666666663</v>
      </c>
    </row>
    <row r="115" spans="2:7" x14ac:dyDescent="0.2">
      <c r="B115" s="78">
        <v>39</v>
      </c>
      <c r="C115" s="79" t="s">
        <v>120</v>
      </c>
      <c r="D115" s="79" t="s">
        <v>120</v>
      </c>
      <c r="E115" s="80"/>
      <c r="F115" s="79" t="s">
        <v>221</v>
      </c>
      <c r="G115" s="94">
        <v>0.85416666666666663</v>
      </c>
    </row>
    <row r="116" spans="2:7" x14ac:dyDescent="0.2">
      <c r="B116" s="78">
        <v>33</v>
      </c>
      <c r="C116" s="79" t="s">
        <v>57</v>
      </c>
      <c r="D116" s="79" t="s">
        <v>17</v>
      </c>
      <c r="E116" s="80" t="s">
        <v>13</v>
      </c>
      <c r="F116" s="79" t="s">
        <v>220</v>
      </c>
      <c r="G116" s="94">
        <v>0.85069444444444453</v>
      </c>
    </row>
    <row r="117" spans="2:7" x14ac:dyDescent="0.2">
      <c r="B117" s="78">
        <v>25</v>
      </c>
      <c r="C117" s="79" t="s">
        <v>44</v>
      </c>
      <c r="D117" s="79" t="s">
        <v>15</v>
      </c>
      <c r="E117" s="80" t="s">
        <v>12</v>
      </c>
      <c r="F117" s="79" t="s">
        <v>218</v>
      </c>
      <c r="G117" s="94">
        <v>0.84166666666666701</v>
      </c>
    </row>
    <row r="118" spans="2:7" ht="30" x14ac:dyDescent="0.2">
      <c r="B118" s="78">
        <v>11</v>
      </c>
      <c r="C118" s="85" t="s">
        <v>109</v>
      </c>
      <c r="D118" s="85" t="s">
        <v>184</v>
      </c>
      <c r="E118" s="80" t="s">
        <v>13</v>
      </c>
      <c r="F118" s="85" t="s">
        <v>215</v>
      </c>
      <c r="G118" s="94">
        <v>0.82291666666666663</v>
      </c>
    </row>
    <row r="119" spans="2:7" x14ac:dyDescent="0.2">
      <c r="B119" s="78">
        <v>79</v>
      </c>
      <c r="C119" s="79" t="s">
        <v>147</v>
      </c>
      <c r="D119" s="79" t="s">
        <v>49</v>
      </c>
      <c r="E119" s="80" t="s">
        <v>12</v>
      </c>
      <c r="F119" s="79" t="s">
        <v>228</v>
      </c>
      <c r="G119" s="94">
        <v>0.90972222222222221</v>
      </c>
    </row>
    <row r="120" spans="2:7" x14ac:dyDescent="0.2">
      <c r="B120" s="78">
        <v>5</v>
      </c>
      <c r="C120" s="79" t="s">
        <v>103</v>
      </c>
      <c r="D120" s="79" t="s">
        <v>182</v>
      </c>
      <c r="E120" s="80" t="s">
        <v>12</v>
      </c>
      <c r="F120" s="79" t="s">
        <v>64</v>
      </c>
      <c r="G120" s="94">
        <v>0.81597222222222221</v>
      </c>
    </row>
    <row r="121" spans="2:7" x14ac:dyDescent="0.2">
      <c r="B121" s="90">
        <v>55</v>
      </c>
      <c r="C121" s="79" t="s">
        <v>128</v>
      </c>
      <c r="D121" s="79" t="s">
        <v>63</v>
      </c>
      <c r="E121" s="80" t="s">
        <v>12</v>
      </c>
      <c r="F121" s="79" t="s">
        <v>39</v>
      </c>
      <c r="G121" s="94">
        <v>0.87569444444444444</v>
      </c>
    </row>
    <row r="122" spans="2:7" x14ac:dyDescent="0.2">
      <c r="B122" s="78">
        <v>29</v>
      </c>
      <c r="C122" s="79" t="s">
        <v>50</v>
      </c>
      <c r="D122" s="79" t="s">
        <v>51</v>
      </c>
      <c r="E122" s="80" t="s">
        <v>13</v>
      </c>
      <c r="F122" s="79" t="s">
        <v>219</v>
      </c>
      <c r="G122" s="94">
        <v>0.84583333333333333</v>
      </c>
    </row>
    <row r="123" spans="2:7" x14ac:dyDescent="0.2">
      <c r="B123" s="78">
        <v>59</v>
      </c>
      <c r="C123" s="79" t="s">
        <v>132</v>
      </c>
      <c r="D123" s="79" t="s">
        <v>25</v>
      </c>
      <c r="E123" s="80" t="s">
        <v>12</v>
      </c>
      <c r="F123" s="79" t="s">
        <v>223</v>
      </c>
      <c r="G123" s="94">
        <v>0.87847222222222221</v>
      </c>
    </row>
    <row r="124" spans="2:7" x14ac:dyDescent="0.2">
      <c r="B124" s="78">
        <v>19</v>
      </c>
      <c r="C124" s="79" t="s">
        <v>82</v>
      </c>
      <c r="D124" s="79" t="s">
        <v>17</v>
      </c>
      <c r="E124" s="80" t="s">
        <v>13</v>
      </c>
      <c r="F124" s="79" t="s">
        <v>217</v>
      </c>
      <c r="G124" s="94">
        <v>0.83680555555555547</v>
      </c>
    </row>
  </sheetData>
  <phoneticPr fontId="8" type="noConversion"/>
  <conditionalFormatting sqref="B103:B116 F3:G61 B3:B101 C3:E57">
    <cfRule type="expression" dxfId="27" priority="31" stopIfTrue="1">
      <formula>$E3="m"</formula>
    </cfRule>
    <cfRule type="expression" dxfId="26" priority="32" stopIfTrue="1">
      <formula>$E3="ž"</formula>
    </cfRule>
  </conditionalFormatting>
  <conditionalFormatting sqref="B93:B101 D93:G101 E103:G112 B3:G92 B103:D119 B102:G102 B124:E124 D120:D122 E113:F123">
    <cfRule type="expression" dxfId="25" priority="29" stopIfTrue="1">
      <formula>$E3="m"</formula>
    </cfRule>
    <cfRule type="expression" dxfId="24" priority="30" stopIfTrue="1">
      <formula>$E3="ž"</formula>
    </cfRule>
  </conditionalFormatting>
  <conditionalFormatting sqref="C93:C101">
    <cfRule type="expression" dxfId="23" priority="27" stopIfTrue="1">
      <formula>$E93="m"</formula>
    </cfRule>
    <cfRule type="expression" dxfId="22" priority="28" stopIfTrue="1">
      <formula>$E93="ž"</formula>
    </cfRule>
  </conditionalFormatting>
  <conditionalFormatting sqref="B102">
    <cfRule type="expression" dxfId="21" priority="25" stopIfTrue="1">
      <formula>$E102="m"</formula>
    </cfRule>
    <cfRule type="expression" dxfId="20" priority="26" stopIfTrue="1">
      <formula>$E102="ž"</formula>
    </cfRule>
  </conditionalFormatting>
  <conditionalFormatting sqref="B124">
    <cfRule type="expression" dxfId="19" priority="21" stopIfTrue="1">
      <formula>$E124="m"</formula>
    </cfRule>
    <cfRule type="expression" dxfId="18" priority="22" stopIfTrue="1">
      <formula>$E124="ž"</formula>
    </cfRule>
  </conditionalFormatting>
  <conditionalFormatting sqref="G124">
    <cfRule type="expression" dxfId="17" priority="19" stopIfTrue="1">
      <formula>$E124="m"</formula>
    </cfRule>
    <cfRule type="expression" dxfId="16" priority="20" stopIfTrue="1">
      <formula>$E124="ž"</formula>
    </cfRule>
  </conditionalFormatting>
  <conditionalFormatting sqref="B117:B119">
    <cfRule type="expression" dxfId="15" priority="17" stopIfTrue="1">
      <formula>$E117="m"</formula>
    </cfRule>
    <cfRule type="expression" dxfId="14" priority="18" stopIfTrue="1">
      <formula>$E117="ž"</formula>
    </cfRule>
  </conditionalFormatting>
  <conditionalFormatting sqref="B120:B122">
    <cfRule type="expression" dxfId="13" priority="13" stopIfTrue="1">
      <formula>$E120="m"</formula>
    </cfRule>
    <cfRule type="expression" dxfId="12" priority="14" stopIfTrue="1">
      <formula>$E120="ž"</formula>
    </cfRule>
  </conditionalFormatting>
  <conditionalFormatting sqref="B120:B122">
    <cfRule type="expression" dxfId="11" priority="11" stopIfTrue="1">
      <formula>$E120="m"</formula>
    </cfRule>
    <cfRule type="expression" dxfId="10" priority="12" stopIfTrue="1">
      <formula>$E120="ž"</formula>
    </cfRule>
  </conditionalFormatting>
  <conditionalFormatting sqref="C120:C122">
    <cfRule type="expression" dxfId="9" priority="9" stopIfTrue="1">
      <formula>$E120="m"</formula>
    </cfRule>
    <cfRule type="expression" dxfId="8" priority="10" stopIfTrue="1">
      <formula>$E120="ž"</formula>
    </cfRule>
  </conditionalFormatting>
  <conditionalFormatting sqref="B123">
    <cfRule type="expression" dxfId="7" priority="7" stopIfTrue="1">
      <formula>$E123="m"</formula>
    </cfRule>
    <cfRule type="expression" dxfId="6" priority="8" stopIfTrue="1">
      <formula>$E123="ž"</formula>
    </cfRule>
  </conditionalFormatting>
  <conditionalFormatting sqref="B123:D123">
    <cfRule type="expression" dxfId="5" priority="5" stopIfTrue="1">
      <formula>$E123="m"</formula>
    </cfRule>
    <cfRule type="expression" dxfId="4" priority="6" stopIfTrue="1">
      <formula>$E123="ž"</formula>
    </cfRule>
  </conditionalFormatting>
  <conditionalFormatting sqref="G113:G123">
    <cfRule type="expression" dxfId="3" priority="3" stopIfTrue="1">
      <formula>$E113="m"</formula>
    </cfRule>
    <cfRule type="expression" dxfId="2" priority="4" stopIfTrue="1">
      <formula>$E113="ž"</formula>
    </cfRule>
  </conditionalFormatting>
  <conditionalFormatting sqref="F124">
    <cfRule type="expression" dxfId="1" priority="1" stopIfTrue="1">
      <formula>$E124="m"</formula>
    </cfRule>
    <cfRule type="expression" dxfId="0" priority="2" stopIfTrue="1">
      <formula>$E124="ž"</formula>
    </cfRule>
  </conditionalFormatting>
  <pageMargins left="0.7" right="0.7" top="0.75" bottom="0.75" header="0.3" footer="0.3"/>
  <pageSetup paperSize="9" scale="92" fitToHeight="3" orientation="portrait" horizontalDpi="0" verticalDpi="0" copies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startovní listina</vt:lpstr>
      <vt:lpstr>zápis výsledky</vt:lpstr>
      <vt:lpstr>pořadí družstvo</vt:lpstr>
      <vt:lpstr>pořadí muži</vt:lpstr>
      <vt:lpstr>pořadí ženy</vt:lpstr>
      <vt:lpstr>TISK - registrace</vt:lpstr>
      <vt:lpstr>čas</vt:lpstr>
      <vt:lpstr>družstvo</vt:lpstr>
      <vt:lpstr>'startovní listina'!Oblast_tisku</vt:lpstr>
      <vt:lpstr>'TISK - registrace'!Oblast_tisku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Hrabalova</dc:creator>
  <cp:lastModifiedBy>mtouska</cp:lastModifiedBy>
  <cp:lastPrinted>2016-09-30T19:39:39Z</cp:lastPrinted>
  <dcterms:created xsi:type="dcterms:W3CDTF">2015-09-05T15:55:25Z</dcterms:created>
  <dcterms:modified xsi:type="dcterms:W3CDTF">2016-10-02T18:07:34Z</dcterms:modified>
</cp:coreProperties>
</file>